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0115" windowHeight="7425" firstSheet="12" activeTab="18"/>
  </bookViews>
  <sheets>
    <sheet name="29 Mei 17" sheetId="1" r:id="rId1"/>
    <sheet name="30 Mei 17" sheetId="4" r:id="rId2"/>
    <sheet name="31 Mei 17" sheetId="5" r:id="rId3"/>
    <sheet name="02 Juni 17" sheetId="6" r:id="rId4"/>
    <sheet name="03 Juni 17" sheetId="7" r:id="rId5"/>
    <sheet name="05 Juni 17" sheetId="8" r:id="rId6"/>
    <sheet name="06 Juni 17" sheetId="9" r:id="rId7"/>
    <sheet name="07 Juni 17" sheetId="10" r:id="rId8"/>
    <sheet name="08 Juni 17" sheetId="11" r:id="rId9"/>
    <sheet name="09 Juni 17" sheetId="12" r:id="rId10"/>
    <sheet name="12 Juni 17" sheetId="13" r:id="rId11"/>
    <sheet name="13 Juni 17" sheetId="14" r:id="rId12"/>
    <sheet name="14 Juni 17" sheetId="15" r:id="rId13"/>
    <sheet name="15 Juni 17" sheetId="16" r:id="rId14"/>
    <sheet name="16 Juni 17 " sheetId="17" r:id="rId15"/>
    <sheet name="17 Juni 17  " sheetId="20" r:id="rId16"/>
    <sheet name="19 Juni'17 " sheetId="22" r:id="rId17"/>
    <sheet name="20 Juni 2017" sheetId="21" r:id="rId18"/>
    <sheet name="21 Juni 2017" sheetId="23" r:id="rId19"/>
  </sheets>
  <externalReferences>
    <externalReference r:id="rId20"/>
  </externalReferences>
  <definedNames>
    <definedName name="_xlnm.Print_Area" localSheetId="3">'02 Juni 17'!$A$1:$I$70</definedName>
    <definedName name="_xlnm.Print_Area" localSheetId="4">'03 Juni 17'!$A$1:$I$70</definedName>
    <definedName name="_xlnm.Print_Area" localSheetId="5">'05 Juni 17'!$A$1:$I$70</definedName>
    <definedName name="_xlnm.Print_Area" localSheetId="6">'06 Juni 17'!$A$1:$I$70</definedName>
    <definedName name="_xlnm.Print_Area" localSheetId="7">'07 Juni 17'!$A$1:$I$70</definedName>
    <definedName name="_xlnm.Print_Area" localSheetId="8">'08 Juni 17'!$A$1:$I$70</definedName>
    <definedName name="_xlnm.Print_Area" localSheetId="9">'09 Juni 17'!$A$1:$I$70</definedName>
    <definedName name="_xlnm.Print_Area" localSheetId="10">'12 Juni 17'!$A$1:$I$70</definedName>
    <definedName name="_xlnm.Print_Area" localSheetId="11">'13 Juni 17'!$A$1:$I$70</definedName>
    <definedName name="_xlnm.Print_Area" localSheetId="12">'14 Juni 17'!$A$1:$I$70</definedName>
    <definedName name="_xlnm.Print_Area" localSheetId="13">'15 Juni 17'!$A$1:$I$70</definedName>
    <definedName name="_xlnm.Print_Area" localSheetId="14">'16 Juni 17 '!$A$1:$I$70</definedName>
    <definedName name="_xlnm.Print_Area" localSheetId="15">'17 Juni 17  '!$A$1:$I$70</definedName>
    <definedName name="_xlnm.Print_Area" localSheetId="16">'19 Juni''17 '!$A$1:$I$70</definedName>
    <definedName name="_xlnm.Print_Area" localSheetId="17">'20 Juni 2017'!$A$1:$I$70</definedName>
    <definedName name="_xlnm.Print_Area" localSheetId="18">'21 Juni 2017'!$A$1:$I$70</definedName>
    <definedName name="_xlnm.Print_Area" localSheetId="0">'29 Mei 17'!$A$1:$I$70</definedName>
    <definedName name="_xlnm.Print_Area" localSheetId="1">'30 Mei 17'!$A$1:$I$70</definedName>
    <definedName name="_xlnm.Print_Area" localSheetId="2">'31 Mei 17'!$A$1:$I$70</definedName>
  </definedNames>
  <calcPr calcId="144525"/>
</workbook>
</file>

<file path=xl/calcChain.xml><?xml version="1.0" encoding="utf-8"?>
<calcChain xmlns="http://schemas.openxmlformats.org/spreadsheetml/2006/main">
  <c r="I29" i="23" l="1"/>
  <c r="I30" i="23"/>
  <c r="M131" i="23"/>
  <c r="H45" i="23" s="1"/>
  <c r="I47" i="23" s="1"/>
  <c r="L131" i="23"/>
  <c r="H49" i="23" s="1"/>
  <c r="O108" i="23"/>
  <c r="H89" i="23"/>
  <c r="E89" i="23"/>
  <c r="A89" i="23"/>
  <c r="H50" i="23" s="1"/>
  <c r="Q48" i="23"/>
  <c r="H46" i="23"/>
  <c r="I42" i="23"/>
  <c r="H36" i="23"/>
  <c r="H35" i="23"/>
  <c r="G24" i="23"/>
  <c r="S23" i="23"/>
  <c r="R23" i="23"/>
  <c r="G23" i="23"/>
  <c r="G22" i="23"/>
  <c r="G21" i="23"/>
  <c r="G20" i="23"/>
  <c r="G16" i="23"/>
  <c r="G15" i="23"/>
  <c r="G14" i="23"/>
  <c r="G13" i="23"/>
  <c r="G12" i="23"/>
  <c r="G11" i="23"/>
  <c r="G10" i="23"/>
  <c r="G9" i="23"/>
  <c r="G8" i="23"/>
  <c r="H26" i="23" l="1"/>
  <c r="I51" i="23"/>
  <c r="I52" i="23" s="1"/>
  <c r="I37" i="23"/>
  <c r="I43" i="23" s="1"/>
  <c r="H17" i="23"/>
  <c r="I27" i="23" l="1"/>
  <c r="I53" i="23" s="1"/>
  <c r="I55" i="23" s="1"/>
  <c r="E8" i="21" l="1"/>
  <c r="E13" i="21"/>
  <c r="E12" i="21"/>
  <c r="E11" i="21"/>
  <c r="E9" i="21"/>
  <c r="I30" i="21"/>
  <c r="I29" i="21"/>
  <c r="M131" i="22"/>
  <c r="L131" i="22"/>
  <c r="O108" i="22"/>
  <c r="H89" i="22"/>
  <c r="E89" i="22"/>
  <c r="A89" i="22"/>
  <c r="H50" i="22"/>
  <c r="H49" i="22"/>
  <c r="I51" i="22" s="1"/>
  <c r="Q48" i="22"/>
  <c r="H46" i="22"/>
  <c r="H45" i="22"/>
  <c r="I47" i="22" s="1"/>
  <c r="I42" i="22"/>
  <c r="H36" i="22"/>
  <c r="H35" i="22"/>
  <c r="I30" i="22"/>
  <c r="I29" i="22"/>
  <c r="G24" i="22"/>
  <c r="S23" i="22"/>
  <c r="R23" i="22"/>
  <c r="G23" i="22"/>
  <c r="G22" i="22"/>
  <c r="G21" i="22"/>
  <c r="G20" i="22"/>
  <c r="H26" i="22" s="1"/>
  <c r="G16" i="22"/>
  <c r="G15" i="22"/>
  <c r="G14" i="22"/>
  <c r="G13" i="22"/>
  <c r="G12" i="22"/>
  <c r="G11" i="22"/>
  <c r="E10" i="22"/>
  <c r="G10" i="22" s="1"/>
  <c r="E9" i="22"/>
  <c r="G9" i="22" s="1"/>
  <c r="E8" i="22"/>
  <c r="G8" i="22" s="1"/>
  <c r="H17" i="22" s="1"/>
  <c r="I27" i="22" s="1"/>
  <c r="I53" i="22" s="1"/>
  <c r="I37" i="22" l="1"/>
  <c r="I43" i="22" s="1"/>
  <c r="I52" i="22"/>
  <c r="I55" i="22" s="1"/>
  <c r="G10" i="21"/>
  <c r="G8" i="21"/>
  <c r="M131" i="21"/>
  <c r="H45" i="21" s="1"/>
  <c r="L131" i="21"/>
  <c r="H49" i="21" s="1"/>
  <c r="O108" i="21"/>
  <c r="H89" i="21"/>
  <c r="E89" i="21"/>
  <c r="H46" i="21" s="1"/>
  <c r="A89" i="21"/>
  <c r="H50" i="21" s="1"/>
  <c r="Q48" i="21"/>
  <c r="I42" i="21"/>
  <c r="H36" i="21"/>
  <c r="H35" i="21"/>
  <c r="I37" i="21" s="1"/>
  <c r="I43" i="21" s="1"/>
  <c r="G24" i="21"/>
  <c r="S23" i="21"/>
  <c r="R23" i="21"/>
  <c r="G23" i="21"/>
  <c r="G22" i="21"/>
  <c r="G21" i="21"/>
  <c r="G20" i="21"/>
  <c r="G16" i="21"/>
  <c r="G15" i="21"/>
  <c r="G14" i="21"/>
  <c r="G13" i="21"/>
  <c r="G12" i="21"/>
  <c r="G11" i="21"/>
  <c r="G9" i="21"/>
  <c r="M131" i="20"/>
  <c r="L131" i="20"/>
  <c r="O108" i="20"/>
  <c r="H89" i="20"/>
  <c r="E89" i="20"/>
  <c r="A89" i="20"/>
  <c r="H50" i="20"/>
  <c r="H49" i="20"/>
  <c r="I51" i="20" s="1"/>
  <c r="Q48" i="20"/>
  <c r="H46" i="20"/>
  <c r="H45" i="20"/>
  <c r="I47" i="20" s="1"/>
  <c r="I42" i="20"/>
  <c r="H36" i="20"/>
  <c r="H35" i="20"/>
  <c r="I30" i="20"/>
  <c r="I52" i="20" s="1"/>
  <c r="I29" i="20"/>
  <c r="I37" i="20" s="1"/>
  <c r="I43" i="20" s="1"/>
  <c r="G24" i="20"/>
  <c r="S23" i="20"/>
  <c r="R23" i="20"/>
  <c r="G23" i="20"/>
  <c r="G22" i="20"/>
  <c r="G21" i="20"/>
  <c r="G20" i="20"/>
  <c r="H26" i="20" s="1"/>
  <c r="G16" i="20"/>
  <c r="G15" i="20"/>
  <c r="G14" i="20"/>
  <c r="G13" i="20"/>
  <c r="G12" i="20"/>
  <c r="G11" i="20"/>
  <c r="G10" i="20"/>
  <c r="G9" i="20"/>
  <c r="E9" i="20"/>
  <c r="G8" i="20"/>
  <c r="H17" i="20" s="1"/>
  <c r="I27" i="20" s="1"/>
  <c r="I53" i="20" s="1"/>
  <c r="I55" i="20" s="1"/>
  <c r="E8" i="20"/>
  <c r="H17" i="21" l="1"/>
  <c r="H26" i="21"/>
  <c r="I51" i="21"/>
  <c r="I47" i="21"/>
  <c r="I52" i="21" l="1"/>
  <c r="I27" i="21"/>
  <c r="I53" i="21" s="1"/>
  <c r="E8" i="17"/>
  <c r="I55" i="21" l="1"/>
  <c r="I29" i="17"/>
  <c r="M131" i="17" l="1"/>
  <c r="H45" i="17" s="1"/>
  <c r="I47" i="17" s="1"/>
  <c r="L131" i="17"/>
  <c r="H49" i="17" s="1"/>
  <c r="O108" i="17"/>
  <c r="H89" i="17"/>
  <c r="E89" i="17"/>
  <c r="A89" i="17"/>
  <c r="H50" i="17" s="1"/>
  <c r="Q48" i="17"/>
  <c r="H46" i="17"/>
  <c r="I42" i="17"/>
  <c r="H36" i="17"/>
  <c r="H35" i="17"/>
  <c r="I37" i="17"/>
  <c r="I43" i="17" s="1"/>
  <c r="G24" i="17"/>
  <c r="S23" i="17"/>
  <c r="R23" i="17"/>
  <c r="G23" i="17"/>
  <c r="G22" i="17"/>
  <c r="G21" i="17"/>
  <c r="G20" i="17"/>
  <c r="G16" i="17"/>
  <c r="G15" i="17"/>
  <c r="G14" i="17"/>
  <c r="G13" i="17"/>
  <c r="G12" i="17"/>
  <c r="G11" i="17"/>
  <c r="G10" i="17"/>
  <c r="G9" i="17"/>
  <c r="G8" i="17"/>
  <c r="H26" i="17" l="1"/>
  <c r="H17" i="17"/>
  <c r="I51" i="17"/>
  <c r="M131" i="16"/>
  <c r="H45" i="16" s="1"/>
  <c r="I47" i="16" s="1"/>
  <c r="L131" i="16"/>
  <c r="H49" i="16" s="1"/>
  <c r="O108" i="16"/>
  <c r="H89" i="16"/>
  <c r="E89" i="16"/>
  <c r="A89" i="16"/>
  <c r="H50" i="16" s="1"/>
  <c r="Q48" i="16"/>
  <c r="H46" i="16"/>
  <c r="I42" i="16"/>
  <c r="H36" i="16"/>
  <c r="H35" i="16"/>
  <c r="I29" i="16"/>
  <c r="I37" i="16" s="1"/>
  <c r="I43" i="16" s="1"/>
  <c r="G24" i="16"/>
  <c r="S23" i="16"/>
  <c r="R23" i="16"/>
  <c r="G23" i="16"/>
  <c r="G22" i="16"/>
  <c r="G21" i="16"/>
  <c r="G20" i="16"/>
  <c r="H26" i="16" s="1"/>
  <c r="G16" i="16"/>
  <c r="G15" i="16"/>
  <c r="G14" i="16"/>
  <c r="G13" i="16"/>
  <c r="G12" i="16"/>
  <c r="G11" i="16"/>
  <c r="G10" i="16"/>
  <c r="G9" i="16"/>
  <c r="G8" i="16"/>
  <c r="I27" i="17" l="1"/>
  <c r="I53" i="17" s="1"/>
  <c r="H17" i="16"/>
  <c r="I27" i="16" s="1"/>
  <c r="I53" i="16" s="1"/>
  <c r="I51" i="16"/>
  <c r="M131" i="15" l="1"/>
  <c r="H45" i="15" s="1"/>
  <c r="I47" i="15" s="1"/>
  <c r="L131" i="15"/>
  <c r="H49" i="15" s="1"/>
  <c r="O108" i="15"/>
  <c r="H89" i="15"/>
  <c r="E89" i="15"/>
  <c r="A89" i="15"/>
  <c r="H50" i="15" s="1"/>
  <c r="Q48" i="15"/>
  <c r="H46" i="15"/>
  <c r="I42" i="15"/>
  <c r="H36" i="15"/>
  <c r="H35" i="15"/>
  <c r="I29" i="15"/>
  <c r="I37" i="15" s="1"/>
  <c r="I43" i="15" s="1"/>
  <c r="G24" i="15"/>
  <c r="S23" i="15"/>
  <c r="R23" i="15"/>
  <c r="G23" i="15"/>
  <c r="G22" i="15"/>
  <c r="G21" i="15"/>
  <c r="H26" i="15" s="1"/>
  <c r="G20" i="15"/>
  <c r="G16" i="15"/>
  <c r="G15" i="15"/>
  <c r="G14" i="15"/>
  <c r="G13" i="15"/>
  <c r="G12" i="15"/>
  <c r="G11" i="15"/>
  <c r="G10" i="15"/>
  <c r="G9" i="15"/>
  <c r="G8" i="15"/>
  <c r="H17" i="15" l="1"/>
  <c r="I27" i="15" s="1"/>
  <c r="I53" i="15" s="1"/>
  <c r="I51" i="15"/>
  <c r="M131" i="14"/>
  <c r="H45" i="14" s="1"/>
  <c r="L131" i="14"/>
  <c r="H49" i="14" s="1"/>
  <c r="O108" i="14"/>
  <c r="H89" i="14"/>
  <c r="E89" i="14"/>
  <c r="H46" i="14" s="1"/>
  <c r="A89" i="14"/>
  <c r="H50" i="14" s="1"/>
  <c r="Q48" i="14"/>
  <c r="I42" i="14"/>
  <c r="H36" i="14"/>
  <c r="H35" i="14"/>
  <c r="I29" i="14"/>
  <c r="I37" i="14" s="1"/>
  <c r="I43" i="14" s="1"/>
  <c r="G24" i="14"/>
  <c r="S23" i="14"/>
  <c r="R23" i="14"/>
  <c r="G23" i="14"/>
  <c r="G22" i="14"/>
  <c r="G21" i="14"/>
  <c r="H26" i="14" s="1"/>
  <c r="G20" i="14"/>
  <c r="G16" i="14"/>
  <c r="G15" i="14"/>
  <c r="G14" i="14"/>
  <c r="G13" i="14"/>
  <c r="G12" i="14"/>
  <c r="G11" i="14"/>
  <c r="G10" i="14"/>
  <c r="G9" i="14"/>
  <c r="G8" i="14"/>
  <c r="I47" i="14" l="1"/>
  <c r="H17" i="14"/>
  <c r="I51" i="14"/>
  <c r="I27" i="14"/>
  <c r="I53" i="14" s="1"/>
  <c r="M131" i="13"/>
  <c r="H45" i="13" s="1"/>
  <c r="I47" i="13" s="1"/>
  <c r="L131" i="13"/>
  <c r="H49" i="13" s="1"/>
  <c r="O108" i="13"/>
  <c r="H89" i="13"/>
  <c r="E89" i="13"/>
  <c r="A89" i="13"/>
  <c r="H50" i="13" s="1"/>
  <c r="Q48" i="13"/>
  <c r="H46" i="13"/>
  <c r="I42" i="13"/>
  <c r="H36" i="13"/>
  <c r="H35" i="13"/>
  <c r="I29" i="13"/>
  <c r="I37" i="13" s="1"/>
  <c r="I43" i="13" s="1"/>
  <c r="G24" i="13"/>
  <c r="S23" i="13"/>
  <c r="R23" i="13"/>
  <c r="G23" i="13"/>
  <c r="G22" i="13"/>
  <c r="G21" i="13"/>
  <c r="G20" i="13"/>
  <c r="G16" i="13"/>
  <c r="G15" i="13"/>
  <c r="G14" i="13"/>
  <c r="G13" i="13"/>
  <c r="G12" i="13"/>
  <c r="G11" i="13"/>
  <c r="G10" i="13"/>
  <c r="G9" i="13"/>
  <c r="G8" i="13"/>
  <c r="H17" i="13" s="1"/>
  <c r="H26" i="13" l="1"/>
  <c r="I27" i="13" s="1"/>
  <c r="I53" i="13" s="1"/>
  <c r="I51" i="13"/>
  <c r="I29" i="12"/>
  <c r="I37" i="12" s="1"/>
  <c r="M131" i="12"/>
  <c r="H45" i="12" s="1"/>
  <c r="I47" i="12" s="1"/>
  <c r="L131" i="12"/>
  <c r="H49" i="12" s="1"/>
  <c r="O108" i="12"/>
  <c r="H89" i="12"/>
  <c r="E89" i="12"/>
  <c r="A89" i="12"/>
  <c r="H50" i="12" s="1"/>
  <c r="Q48" i="12"/>
  <c r="H46" i="12"/>
  <c r="I42" i="12"/>
  <c r="H36" i="12"/>
  <c r="H35" i="12"/>
  <c r="G24" i="12"/>
  <c r="S23" i="12"/>
  <c r="R23" i="12"/>
  <c r="G23" i="12"/>
  <c r="G22" i="12"/>
  <c r="G21" i="12"/>
  <c r="G20" i="12"/>
  <c r="G16" i="12"/>
  <c r="G15" i="12"/>
  <c r="G14" i="12"/>
  <c r="G13" i="12"/>
  <c r="G12" i="12"/>
  <c r="G11" i="12"/>
  <c r="G10" i="12"/>
  <c r="G9" i="12"/>
  <c r="G8" i="12"/>
  <c r="H26" i="12" l="1"/>
  <c r="H17" i="12"/>
  <c r="I43" i="12"/>
  <c r="I51" i="12"/>
  <c r="E8" i="11"/>
  <c r="M131" i="11"/>
  <c r="H45" i="11" s="1"/>
  <c r="I47" i="11" s="1"/>
  <c r="L131" i="11"/>
  <c r="H49" i="11" s="1"/>
  <c r="O108" i="11"/>
  <c r="H89" i="11"/>
  <c r="E89" i="11"/>
  <c r="A89" i="11"/>
  <c r="H50" i="11" s="1"/>
  <c r="Q48" i="11"/>
  <c r="H46" i="11"/>
  <c r="I42" i="11"/>
  <c r="H36" i="11"/>
  <c r="H35" i="11"/>
  <c r="I29" i="11"/>
  <c r="I37" i="11" s="1"/>
  <c r="I43" i="11" s="1"/>
  <c r="G24" i="11"/>
  <c r="S23" i="11"/>
  <c r="R23" i="11"/>
  <c r="G23" i="11"/>
  <c r="G22" i="11"/>
  <c r="G21" i="11"/>
  <c r="G20" i="11"/>
  <c r="G16" i="11"/>
  <c r="G15" i="11"/>
  <c r="G14" i="11"/>
  <c r="G13" i="11"/>
  <c r="G12" i="11"/>
  <c r="G11" i="11"/>
  <c r="G10" i="11"/>
  <c r="G9" i="11"/>
  <c r="G8" i="11"/>
  <c r="I27" i="12" l="1"/>
  <c r="I53" i="12" s="1"/>
  <c r="H26" i="11"/>
  <c r="H17" i="11"/>
  <c r="I51" i="11"/>
  <c r="I27" i="11" l="1"/>
  <c r="I53" i="11" s="1"/>
  <c r="G8" i="10" l="1"/>
  <c r="L131" i="10"/>
  <c r="H49" i="10" s="1"/>
  <c r="O108" i="10"/>
  <c r="H89" i="10"/>
  <c r="E89" i="10"/>
  <c r="A89" i="10"/>
  <c r="H50" i="10" s="1"/>
  <c r="Q48" i="10"/>
  <c r="H46" i="10"/>
  <c r="I42" i="10"/>
  <c r="H36" i="10"/>
  <c r="H35" i="10"/>
  <c r="I29" i="10"/>
  <c r="I37" i="10" s="1"/>
  <c r="I43" i="10" s="1"/>
  <c r="G24" i="10"/>
  <c r="S23" i="10"/>
  <c r="R23" i="10"/>
  <c r="G23" i="10"/>
  <c r="G22" i="10"/>
  <c r="G21" i="10"/>
  <c r="G20" i="10"/>
  <c r="H26" i="10" s="1"/>
  <c r="G16" i="10"/>
  <c r="G15" i="10"/>
  <c r="G14" i="10"/>
  <c r="M131" i="10"/>
  <c r="H45" i="10" s="1"/>
  <c r="I47" i="10" s="1"/>
  <c r="G13" i="10"/>
  <c r="G12" i="10"/>
  <c r="G11" i="10"/>
  <c r="G10" i="10"/>
  <c r="G9" i="10"/>
  <c r="M13" i="9"/>
  <c r="I27" i="9"/>
  <c r="H17" i="10" l="1"/>
  <c r="I27" i="10" s="1"/>
  <c r="I53" i="10" s="1"/>
  <c r="I51" i="10"/>
  <c r="I29" i="9"/>
  <c r="M131" i="9"/>
  <c r="H45" i="9" s="1"/>
  <c r="L131" i="9"/>
  <c r="H49" i="9" s="1"/>
  <c r="O108" i="9"/>
  <c r="H89" i="9"/>
  <c r="E89" i="9"/>
  <c r="H46" i="9" s="1"/>
  <c r="A89" i="9"/>
  <c r="H50" i="9" s="1"/>
  <c r="Q48" i="9"/>
  <c r="I42" i="9"/>
  <c r="H36" i="9"/>
  <c r="H35" i="9"/>
  <c r="G24" i="9"/>
  <c r="S23" i="9"/>
  <c r="R23" i="9"/>
  <c r="G23" i="9"/>
  <c r="G22" i="9"/>
  <c r="G21" i="9"/>
  <c r="G20" i="9"/>
  <c r="H26" i="9" s="1"/>
  <c r="G16" i="9"/>
  <c r="G15" i="9"/>
  <c r="G14" i="9"/>
  <c r="G13" i="9"/>
  <c r="G12" i="9"/>
  <c r="G11" i="9"/>
  <c r="G10" i="9"/>
  <c r="G9" i="9"/>
  <c r="G8" i="9"/>
  <c r="H17" i="9" l="1"/>
  <c r="I37" i="9"/>
  <c r="I43" i="9" s="1"/>
  <c r="I51" i="9"/>
  <c r="I47" i="9"/>
  <c r="I53" i="9"/>
  <c r="I29" i="8"/>
  <c r="I37" i="8" s="1"/>
  <c r="I43" i="8" s="1"/>
  <c r="M131" i="8"/>
  <c r="H45" i="8" s="1"/>
  <c r="L131" i="8"/>
  <c r="H49" i="8" s="1"/>
  <c r="O108" i="8"/>
  <c r="H89" i="8"/>
  <c r="E89" i="8"/>
  <c r="H46" i="8" s="1"/>
  <c r="A89" i="8"/>
  <c r="H50" i="8" s="1"/>
  <c r="Q48" i="8"/>
  <c r="I42" i="8"/>
  <c r="H36" i="8"/>
  <c r="H35" i="8"/>
  <c r="G24" i="8"/>
  <c r="S23" i="8"/>
  <c r="R23" i="8"/>
  <c r="G23" i="8"/>
  <c r="G22" i="8"/>
  <c r="G21" i="8"/>
  <c r="G20" i="8"/>
  <c r="G16" i="8"/>
  <c r="G15" i="8"/>
  <c r="G14" i="8"/>
  <c r="G13" i="8"/>
  <c r="G12" i="8"/>
  <c r="G11" i="8"/>
  <c r="G10" i="8"/>
  <c r="G9" i="8"/>
  <c r="G8" i="8"/>
  <c r="H17" i="8" l="1"/>
  <c r="H26" i="8"/>
  <c r="I47" i="8"/>
  <c r="I51" i="8"/>
  <c r="M131" i="7"/>
  <c r="H45" i="7" s="1"/>
  <c r="L131" i="7"/>
  <c r="I29" i="7"/>
  <c r="H89" i="7"/>
  <c r="E89" i="7"/>
  <c r="H46" i="7" s="1"/>
  <c r="A89" i="7"/>
  <c r="H50" i="7" s="1"/>
  <c r="O108" i="7"/>
  <c r="H49" i="7"/>
  <c r="Q48" i="7"/>
  <c r="I42" i="7"/>
  <c r="H36" i="7"/>
  <c r="H35" i="7"/>
  <c r="I37" i="7"/>
  <c r="I43" i="7" s="1"/>
  <c r="G24" i="7"/>
  <c r="S23" i="7"/>
  <c r="R23" i="7"/>
  <c r="G23" i="7"/>
  <c r="G22" i="7"/>
  <c r="G21" i="7"/>
  <c r="G20" i="7"/>
  <c r="H26" i="7" s="1"/>
  <c r="G16" i="7"/>
  <c r="G15" i="7"/>
  <c r="G14" i="7"/>
  <c r="G13" i="7"/>
  <c r="G12" i="7"/>
  <c r="G11" i="7"/>
  <c r="G10" i="7"/>
  <c r="G9" i="7"/>
  <c r="G8" i="7"/>
  <c r="I27" i="8" l="1"/>
  <c r="I53" i="8" s="1"/>
  <c r="H17" i="7"/>
  <c r="I27" i="7" s="1"/>
  <c r="I53" i="7" s="1"/>
  <c r="I51" i="7"/>
  <c r="I47" i="7"/>
  <c r="O79" i="6"/>
  <c r="O80" i="6"/>
  <c r="O81" i="6"/>
  <c r="O82" i="6"/>
  <c r="O78" i="6"/>
  <c r="L131" i="6" l="1"/>
  <c r="H49" i="6" s="1"/>
  <c r="O108" i="6"/>
  <c r="M90" i="6"/>
  <c r="H45" i="6" s="1"/>
  <c r="H89" i="6"/>
  <c r="E89" i="6"/>
  <c r="H46" i="6" s="1"/>
  <c r="A89" i="6"/>
  <c r="H50" i="6" s="1"/>
  <c r="Q48" i="6"/>
  <c r="I42" i="6"/>
  <c r="H36" i="6"/>
  <c r="H35" i="6"/>
  <c r="I29" i="6"/>
  <c r="I37" i="6" s="1"/>
  <c r="I43" i="6" s="1"/>
  <c r="G24" i="6"/>
  <c r="S23" i="6"/>
  <c r="R23" i="6"/>
  <c r="G23" i="6"/>
  <c r="G22" i="6"/>
  <c r="G21" i="6"/>
  <c r="G20" i="6"/>
  <c r="G16" i="6"/>
  <c r="G15" i="6"/>
  <c r="G14" i="6"/>
  <c r="G13" i="6"/>
  <c r="G12" i="6"/>
  <c r="G11" i="6"/>
  <c r="G10" i="6"/>
  <c r="G9" i="6"/>
  <c r="G8" i="6"/>
  <c r="I47" i="6" l="1"/>
  <c r="H26" i="6"/>
  <c r="H17" i="6"/>
  <c r="I51" i="6"/>
  <c r="I29" i="5"/>
  <c r="L131" i="5"/>
  <c r="H49" i="5" s="1"/>
  <c r="O108" i="5"/>
  <c r="M90" i="5"/>
  <c r="H45" i="5" s="1"/>
  <c r="H89" i="5"/>
  <c r="E89" i="5"/>
  <c r="A89" i="5"/>
  <c r="H50" i="5" s="1"/>
  <c r="Q48" i="5"/>
  <c r="H46" i="5"/>
  <c r="I42" i="5"/>
  <c r="H36" i="5"/>
  <c r="H35" i="5"/>
  <c r="G24" i="5"/>
  <c r="S23" i="5"/>
  <c r="R23" i="5"/>
  <c r="G23" i="5"/>
  <c r="G22" i="5"/>
  <c r="G21" i="5"/>
  <c r="G20" i="5"/>
  <c r="H26" i="5" s="1"/>
  <c r="G16" i="5"/>
  <c r="G15" i="5"/>
  <c r="G14" i="5"/>
  <c r="G13" i="5"/>
  <c r="G12" i="5"/>
  <c r="G11" i="5"/>
  <c r="G10" i="5"/>
  <c r="G9" i="5"/>
  <c r="G8" i="5"/>
  <c r="I27" i="6" l="1"/>
  <c r="I53" i="6" s="1"/>
  <c r="H17" i="5"/>
  <c r="I27" i="5" s="1"/>
  <c r="I53" i="5" s="1"/>
  <c r="I47" i="5"/>
  <c r="I37" i="5"/>
  <c r="I43" i="5" s="1"/>
  <c r="I51" i="5"/>
  <c r="I29" i="4" l="1"/>
  <c r="L131" i="4"/>
  <c r="H49" i="4" s="1"/>
  <c r="O108" i="4"/>
  <c r="M90" i="4"/>
  <c r="H45" i="4" s="1"/>
  <c r="H89" i="4"/>
  <c r="E89" i="4"/>
  <c r="H46" i="4" s="1"/>
  <c r="A89" i="4"/>
  <c r="H50" i="4" s="1"/>
  <c r="Q48" i="4"/>
  <c r="I42" i="4"/>
  <c r="H36" i="4"/>
  <c r="H35" i="4"/>
  <c r="G24" i="4"/>
  <c r="S23" i="4"/>
  <c r="R23" i="4"/>
  <c r="G23" i="4"/>
  <c r="G22" i="4"/>
  <c r="G21" i="4"/>
  <c r="G20" i="4"/>
  <c r="H26" i="4" s="1"/>
  <c r="G16" i="4"/>
  <c r="G15" i="4"/>
  <c r="G14" i="4"/>
  <c r="G13" i="4"/>
  <c r="G12" i="4"/>
  <c r="G11" i="4"/>
  <c r="G10" i="4"/>
  <c r="G9" i="4"/>
  <c r="G8" i="4"/>
  <c r="L131" i="1"/>
  <c r="O108" i="1"/>
  <c r="M90" i="1"/>
  <c r="H89" i="1"/>
  <c r="E89" i="1"/>
  <c r="A89" i="1"/>
  <c r="H50" i="1"/>
  <c r="H49" i="1"/>
  <c r="I51" i="1" s="1"/>
  <c r="Q48" i="1"/>
  <c r="H46" i="1"/>
  <c r="H45" i="1"/>
  <c r="I47" i="1" s="1"/>
  <c r="I42" i="1"/>
  <c r="H36" i="1"/>
  <c r="H35" i="1"/>
  <c r="I37" i="1" s="1"/>
  <c r="I43" i="1" s="1"/>
  <c r="I30" i="1"/>
  <c r="I52" i="1" s="1"/>
  <c r="I30" i="4" s="1"/>
  <c r="G24" i="1"/>
  <c r="S23" i="1"/>
  <c r="R23" i="1"/>
  <c r="G23" i="1"/>
  <c r="G22" i="1"/>
  <c r="G21" i="1"/>
  <c r="G20" i="1"/>
  <c r="H26" i="1" s="1"/>
  <c r="G16" i="1"/>
  <c r="G15" i="1"/>
  <c r="G14" i="1"/>
  <c r="G13" i="1"/>
  <c r="G12" i="1"/>
  <c r="G11" i="1"/>
  <c r="G10" i="1"/>
  <c r="G9" i="1"/>
  <c r="G8" i="1"/>
  <c r="H17" i="1" s="1"/>
  <c r="I27" i="1" s="1"/>
  <c r="I53" i="1" s="1"/>
  <c r="I55" i="1" l="1"/>
  <c r="H17" i="4"/>
  <c r="I27" i="4" s="1"/>
  <c r="I53" i="4" s="1"/>
  <c r="I47" i="4"/>
  <c r="I37" i="4"/>
  <c r="I43" i="4" s="1"/>
  <c r="I51" i="4"/>
  <c r="I52" i="4" l="1"/>
  <c r="I55" i="4" l="1"/>
  <c r="I30" i="5"/>
  <c r="I52" i="5" s="1"/>
  <c r="I30" i="6" l="1"/>
  <c r="I52" i="6" s="1"/>
  <c r="I55" i="5"/>
  <c r="I30" i="7" l="1"/>
  <c r="I52" i="7" s="1"/>
  <c r="I55" i="6"/>
  <c r="I55" i="7" l="1"/>
  <c r="I30" i="8"/>
  <c r="I52" i="8" s="1"/>
  <c r="I30" i="9" l="1"/>
  <c r="I52" i="9" s="1"/>
  <c r="I55" i="8"/>
  <c r="I55" i="9" l="1"/>
  <c r="I30" i="10"/>
  <c r="I52" i="10" s="1"/>
  <c r="I30" i="11" l="1"/>
  <c r="I52" i="11" s="1"/>
  <c r="I55" i="10"/>
  <c r="I30" i="12" l="1"/>
  <c r="I52" i="12" s="1"/>
  <c r="I55" i="11"/>
  <c r="I30" i="13" l="1"/>
  <c r="I52" i="13" s="1"/>
  <c r="I55" i="12"/>
  <c r="I30" i="14" l="1"/>
  <c r="I52" i="14" s="1"/>
  <c r="I55" i="13"/>
  <c r="I30" i="15" l="1"/>
  <c r="I52" i="15" s="1"/>
  <c r="I55" i="14"/>
  <c r="I30" i="16" l="1"/>
  <c r="I52" i="16" s="1"/>
  <c r="I55" i="15"/>
  <c r="I30" i="17" l="1"/>
  <c r="I52" i="17" s="1"/>
  <c r="I55" i="17" s="1"/>
  <c r="I55" i="16"/>
</calcChain>
</file>

<file path=xl/sharedStrings.xml><?xml version="1.0" encoding="utf-8"?>
<sst xmlns="http://schemas.openxmlformats.org/spreadsheetml/2006/main" count="1426" uniqueCount="65">
  <si>
    <t>CASH OPNAME</t>
  </si>
  <si>
    <t>Hari           :</t>
  </si>
  <si>
    <t>Senin</t>
  </si>
  <si>
    <t>Tanggal :</t>
  </si>
  <si>
    <t>Pelaksana :</t>
  </si>
  <si>
    <t>Keuangan</t>
  </si>
  <si>
    <t>Pukul      :</t>
  </si>
  <si>
    <t>UANG KERTAS</t>
  </si>
  <si>
    <t xml:space="preserve"> </t>
  </si>
  <si>
    <t>NOMINAL</t>
  </si>
  <si>
    <t>LEMBAR</t>
  </si>
  <si>
    <t>JUMLAH</t>
  </si>
  <si>
    <t>BPRSA</t>
  </si>
  <si>
    <t>in</t>
  </si>
  <si>
    <t>out</t>
  </si>
  <si>
    <t>NO</t>
  </si>
  <si>
    <t>lebih</t>
  </si>
  <si>
    <t>kurang</t>
  </si>
  <si>
    <t>MUTASI</t>
  </si>
  <si>
    <t xml:space="preserve">lebih </t>
  </si>
  <si>
    <t>Sub Total</t>
  </si>
  <si>
    <t>KEPING</t>
  </si>
  <si>
    <t>penyesuaian</t>
  </si>
  <si>
    <t>Jumlah Kas Sebelumnya :</t>
  </si>
  <si>
    <t>Bank BPRSA</t>
  </si>
  <si>
    <t>Kas</t>
  </si>
  <si>
    <t xml:space="preserve">    </t>
  </si>
  <si>
    <t>Jumlah Kas Hari Ini :</t>
  </si>
  <si>
    <t>Bank:</t>
  </si>
  <si>
    <t>Penerimaan BPRSA</t>
  </si>
  <si>
    <t>Pengeluaran</t>
  </si>
  <si>
    <t>Jumlah Kas di Bank</t>
  </si>
  <si>
    <t>BTN</t>
  </si>
  <si>
    <t>BNI</t>
  </si>
  <si>
    <t>BRI Syariah</t>
  </si>
  <si>
    <t>Kas:</t>
  </si>
  <si>
    <t>Realisasi Kurang</t>
  </si>
  <si>
    <t>Penerimaan</t>
  </si>
  <si>
    <t>Realisasi Lebih</t>
  </si>
  <si>
    <t xml:space="preserve">Penyesuaian </t>
  </si>
  <si>
    <t>Total</t>
  </si>
  <si>
    <t>Menurut kas hari ini (Kas Ditangan)</t>
  </si>
  <si>
    <t>h</t>
  </si>
  <si>
    <t>Selisih</t>
  </si>
  <si>
    <t>Demikian berita acara ini dibuat dan dilaksanakan oleh:</t>
  </si>
  <si>
    <t>LP3I</t>
  </si>
  <si>
    <t>Tanda Tangan</t>
  </si>
  <si>
    <t>1. Nijar Kurnia Romdoni, A.Md</t>
  </si>
  <si>
    <t>1…………………..</t>
  </si>
  <si>
    <t>,</t>
  </si>
  <si>
    <t>2. Dheri Febiyani Lestari, S.Pd., M.M</t>
  </si>
  <si>
    <t>2…………………..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</si>
  <si>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</si>
  <si>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</si>
  <si>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</si>
  <si>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>Kurang</t>
  </si>
  <si>
    <t>Selasa</t>
  </si>
  <si>
    <t>Jum'at</t>
  </si>
  <si>
    <t>Sabtu</t>
  </si>
  <si>
    <t>Rabu</t>
  </si>
  <si>
    <t>Kamis</t>
  </si>
  <si>
    <t xml:space="preserve">       </t>
  </si>
  <si>
    <t>Jumat</t>
  </si>
  <si>
    <t>Silmi</t>
  </si>
  <si>
    <t>1.Wafa Tsamrotul Fuadah,S.Pd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</si>
</sst>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_([$Rp-421]* #,##0_);_([$Rp-421]* \(#,##0\);_([$Rp-421]* &quot;-&quot;_);_(@_)"/>
    <numFmt numFmtId="165" formatCode="_(* #,##0_);_(* \(#,##0\);_(* &quot;-&quot;??_);_(@_)"/>
    <numFmt numFmtId="166" formatCode="_([$Rp-421]* #,##0.00_);_([$Rp-421]* \(#,##0.00\);_([$Rp-421]* &quot;-&quot;??_);_(@_)"/>
    <numFmt numFmtId="167" formatCode="_([$Rp-421]* #,##0_);_([$Rp-421]* \(#,##0\);_([$Rp-421]* &quot;-&quot;??_);_(@_)"/>
  </numFmts>
  <fonts count="2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1"/>
      <color theme="0"/>
      <name val="Arial"/>
      <family val="2"/>
    </font>
    <font>
      <sz val="10"/>
      <name val="Times New Roman"/>
      <family val="1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10"/>
      <color theme="5" tint="-0.249977111117893"/>
      <name val="Arial"/>
      <family val="2"/>
    </font>
    <font>
      <sz val="9"/>
      <name val="Arial"/>
      <family val="2"/>
    </font>
    <font>
      <sz val="11"/>
      <color theme="5" tint="-0.249977111117893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rgb="FFFFFF00"/>
      <name val="Arial"/>
      <family val="2"/>
    </font>
    <font>
      <sz val="11"/>
      <color theme="0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41" fontId="3" fillId="0" borderId="0" applyFont="0" applyFill="0" applyBorder="0" applyAlignment="0" applyProtection="0"/>
    <xf numFmtId="0" fontId="1" fillId="0" borderId="0"/>
  </cellStyleXfs>
  <cellXfs count="145">
    <xf numFmtId="0" fontId="0" fillId="0" borderId="0" xfId="0"/>
    <xf numFmtId="0" fontId="4" fillId="0" borderId="0" xfId="4" applyFont="1" applyAlignment="1">
      <alignment horizontal="center"/>
    </xf>
    <xf numFmtId="0" fontId="5" fillId="0" borderId="0" xfId="5" applyFont="1"/>
    <xf numFmtId="0" fontId="6" fillId="3" borderId="0" xfId="5" applyFont="1" applyFill="1" applyAlignment="1">
      <alignment horizontal="right"/>
    </xf>
    <xf numFmtId="41" fontId="6" fillId="0" borderId="0" xfId="5" applyNumberFormat="1" applyFont="1" applyFill="1"/>
    <xf numFmtId="0" fontId="6" fillId="0" borderId="0" xfId="5" applyFont="1" applyAlignment="1">
      <alignment horizontal="center" wrapText="1"/>
    </xf>
    <xf numFmtId="0" fontId="6" fillId="0" borderId="0" xfId="5" applyFont="1"/>
    <xf numFmtId="0" fontId="5" fillId="0" borderId="0" xfId="0" applyFont="1"/>
    <xf numFmtId="0" fontId="3" fillId="0" borderId="0" xfId="4" applyFont="1" applyAlignment="1"/>
    <xf numFmtId="164" fontId="3" fillId="0" borderId="0" xfId="4" applyNumberFormat="1" applyFont="1" applyAlignment="1"/>
    <xf numFmtId="41" fontId="3" fillId="0" borderId="0" xfId="4" applyNumberFormat="1" applyFont="1"/>
    <xf numFmtId="14" fontId="3" fillId="0" borderId="0" xfId="4" applyNumberFormat="1" applyFont="1" applyAlignment="1">
      <alignment horizontal="left"/>
    </xf>
    <xf numFmtId="15" fontId="3" fillId="0" borderId="0" xfId="4" applyNumberFormat="1" applyFont="1" applyAlignment="1">
      <alignment horizontal="left"/>
    </xf>
    <xf numFmtId="41" fontId="3" fillId="3" borderId="0" xfId="4" applyNumberFormat="1" applyFont="1" applyFill="1" applyAlignment="1">
      <alignment horizontal="right"/>
    </xf>
    <xf numFmtId="0" fontId="3" fillId="0" borderId="0" xfId="4" applyFont="1" applyAlignment="1">
      <alignment horizontal="left"/>
    </xf>
    <xf numFmtId="20" fontId="3" fillId="0" borderId="0" xfId="4" applyNumberFormat="1" applyFont="1" applyAlignment="1">
      <alignment horizontal="left"/>
    </xf>
    <xf numFmtId="20" fontId="3" fillId="0" borderId="0" xfId="4" applyNumberFormat="1" applyFont="1" applyAlignment="1"/>
    <xf numFmtId="41" fontId="3" fillId="0" borderId="0" xfId="4" applyNumberFormat="1" applyFont="1" applyFill="1" applyAlignment="1"/>
    <xf numFmtId="0" fontId="6" fillId="0" borderId="0" xfId="0" applyFont="1" applyAlignment="1">
      <alignment horizontal="center" wrapText="1"/>
    </xf>
    <xf numFmtId="0" fontId="7" fillId="0" borderId="0" xfId="4" applyFont="1" applyAlignment="1"/>
    <xf numFmtId="0" fontId="3" fillId="0" borderId="0" xfId="4" applyFont="1" applyAlignment="1">
      <alignment horizontal="center"/>
    </xf>
    <xf numFmtId="41" fontId="3" fillId="0" borderId="0" xfId="4" applyNumberFormat="1" applyFont="1" applyAlignment="1"/>
    <xf numFmtId="0" fontId="3" fillId="0" borderId="0" xfId="4" applyFont="1" applyFill="1" applyAlignment="1"/>
    <xf numFmtId="0" fontId="3" fillId="0" borderId="0" xfId="4" applyNumberFormat="1" applyFont="1" applyFill="1" applyBorder="1"/>
    <xf numFmtId="0" fontId="3" fillId="0" borderId="0" xfId="4" applyFont="1" applyAlignment="1">
      <alignment horizontal="center" wrapText="1"/>
    </xf>
    <xf numFmtId="0" fontId="8" fillId="0" borderId="0" xfId="4" applyNumberFormat="1" applyFont="1" applyBorder="1" applyAlignment="1">
      <alignment horizontal="center"/>
    </xf>
    <xf numFmtId="41" fontId="7" fillId="3" borderId="0" xfId="4" applyNumberFormat="1" applyFont="1" applyFill="1" applyBorder="1" applyAlignment="1">
      <alignment horizontal="center"/>
    </xf>
    <xf numFmtId="41" fontId="9" fillId="3" borderId="0" xfId="4" applyNumberFormat="1" applyFont="1" applyFill="1" applyAlignment="1">
      <alignment horizontal="center"/>
    </xf>
    <xf numFmtId="0" fontId="10" fillId="0" borderId="0" xfId="5" applyFont="1" applyAlignment="1">
      <alignment horizontal="center" wrapText="1"/>
    </xf>
    <xf numFmtId="0" fontId="7" fillId="0" borderId="0" xfId="4" applyFont="1" applyAlignment="1">
      <alignment horizontal="center"/>
    </xf>
    <xf numFmtId="0" fontId="5" fillId="0" borderId="0" xfId="0" applyFont="1" applyAlignment="1">
      <alignment horizontal="center"/>
    </xf>
    <xf numFmtId="41" fontId="6" fillId="3" borderId="0" xfId="0" applyNumberFormat="1" applyFont="1" applyFill="1"/>
    <xf numFmtId="41" fontId="3" fillId="0" borderId="0" xfId="4" applyNumberFormat="1" applyFont="1" applyFill="1" applyBorder="1"/>
    <xf numFmtId="41" fontId="3" fillId="0" borderId="0" xfId="4" applyNumberFormat="1" applyFont="1" applyFill="1" applyBorder="1" applyAlignment="1"/>
    <xf numFmtId="166" fontId="5" fillId="0" borderId="0" xfId="5" applyNumberFormat="1" applyFont="1"/>
    <xf numFmtId="166" fontId="6" fillId="0" borderId="0" xfId="5" applyNumberFormat="1" applyFont="1" applyBorder="1"/>
    <xf numFmtId="0" fontId="7" fillId="0" borderId="0" xfId="4" applyFont="1" applyFill="1" applyAlignment="1"/>
    <xf numFmtId="41" fontId="12" fillId="4" borderId="0" xfId="4" applyNumberFormat="1" applyFont="1" applyFill="1" applyBorder="1" applyAlignment="1"/>
    <xf numFmtId="41" fontId="3" fillId="0" borderId="0" xfId="4" applyNumberFormat="1" applyFont="1" applyFill="1"/>
    <xf numFmtId="166" fontId="6" fillId="0" borderId="0" xfId="6" applyNumberFormat="1" applyFont="1" applyFill="1" applyBorder="1" applyAlignment="1"/>
    <xf numFmtId="165" fontId="3" fillId="0" borderId="0" xfId="1" applyNumberFormat="1" applyFont="1" applyFill="1" applyBorder="1" applyAlignment="1">
      <alignment horizontal="right" vertical="center"/>
    </xf>
    <xf numFmtId="1" fontId="6" fillId="0" borderId="0" xfId="5" quotePrefix="1" applyNumberFormat="1" applyFont="1" applyFill="1" applyBorder="1" applyAlignment="1">
      <alignment horizontal="center" wrapText="1"/>
    </xf>
    <xf numFmtId="167" fontId="3" fillId="0" borderId="0" xfId="0" applyNumberFormat="1" applyFont="1" applyFill="1" applyBorder="1" applyAlignment="1">
      <alignment horizontal="right" vertical="center"/>
    </xf>
    <xf numFmtId="1" fontId="6" fillId="0" borderId="0" xfId="5" applyNumberFormat="1" applyFont="1" applyFill="1" applyBorder="1" applyAlignment="1">
      <alignment horizontal="center" wrapText="1"/>
    </xf>
    <xf numFmtId="166" fontId="3" fillId="0" borderId="0" xfId="4" applyNumberFormat="1" applyFont="1" applyFill="1"/>
    <xf numFmtId="41" fontId="3" fillId="0" borderId="0" xfId="5" applyNumberFormat="1" applyFont="1" applyFill="1" applyBorder="1"/>
    <xf numFmtId="0" fontId="3" fillId="0" borderId="0" xfId="4" applyFont="1" applyFill="1"/>
    <xf numFmtId="41" fontId="3" fillId="0" borderId="1" xfId="4" applyNumberFormat="1" applyFont="1" applyBorder="1" applyAlignment="1"/>
    <xf numFmtId="41" fontId="6" fillId="5" borderId="0" xfId="0" applyNumberFormat="1" applyFont="1" applyFill="1"/>
    <xf numFmtId="164" fontId="3" fillId="0" borderId="0" xfId="4" applyNumberFormat="1" applyFont="1" applyBorder="1" applyAlignment="1"/>
    <xf numFmtId="3" fontId="5" fillId="0" borderId="0" xfId="5" applyNumberFormat="1" applyFont="1" applyFill="1"/>
    <xf numFmtId="41" fontId="6" fillId="0" borderId="0" xfId="5" applyNumberFormat="1" applyFont="1" applyFill="1" applyBorder="1"/>
    <xf numFmtId="165" fontId="13" fillId="0" borderId="0" xfId="1" applyNumberFormat="1" applyFont="1" applyFill="1" applyBorder="1" applyAlignment="1">
      <alignment vertical="center" wrapText="1"/>
    </xf>
    <xf numFmtId="41" fontId="3" fillId="0" borderId="0" xfId="2" applyFont="1" applyFill="1" applyBorder="1" applyAlignment="1">
      <alignment vertical="center" wrapText="1"/>
    </xf>
    <xf numFmtId="41" fontId="12" fillId="0" borderId="0" xfId="4" applyNumberFormat="1" applyFont="1" applyFill="1" applyBorder="1" applyAlignment="1"/>
    <xf numFmtId="16" fontId="3" fillId="0" borderId="0" xfId="4" applyNumberFormat="1" applyFont="1" applyFill="1"/>
    <xf numFmtId="164" fontId="3" fillId="0" borderId="0" xfId="4" applyNumberFormat="1" applyFont="1" applyFill="1" applyAlignment="1"/>
    <xf numFmtId="41" fontId="3" fillId="3" borderId="0" xfId="2" applyFont="1" applyFill="1" applyBorder="1" applyAlignment="1">
      <alignment vertical="center" wrapText="1"/>
    </xf>
    <xf numFmtId="41" fontId="3" fillId="3" borderId="0" xfId="4" applyNumberFormat="1" applyFont="1" applyFill="1" applyBorder="1" applyAlignment="1"/>
    <xf numFmtId="42" fontId="5" fillId="0" borderId="0" xfId="5" applyNumberFormat="1" applyFont="1"/>
    <xf numFmtId="41" fontId="3" fillId="3" borderId="0" xfId="4" applyNumberFormat="1" applyFont="1" applyFill="1"/>
    <xf numFmtId="164" fontId="3" fillId="0" borderId="1" xfId="4" applyNumberFormat="1" applyFont="1" applyBorder="1" applyAlignment="1"/>
    <xf numFmtId="164" fontId="14" fillId="0" borderId="0" xfId="4" applyNumberFormat="1" applyFont="1" applyBorder="1" applyAlignment="1"/>
    <xf numFmtId="164" fontId="14" fillId="0" borderId="0" xfId="4" applyNumberFormat="1" applyFont="1" applyAlignment="1"/>
    <xf numFmtId="164" fontId="7" fillId="0" borderId="0" xfId="4" applyNumberFormat="1" applyFont="1" applyAlignment="1"/>
    <xf numFmtId="0" fontId="5" fillId="0" borderId="0" xfId="0" applyFont="1" applyBorder="1"/>
    <xf numFmtId="0" fontId="5" fillId="0" borderId="0" xfId="5" applyFont="1" applyBorder="1"/>
    <xf numFmtId="41" fontId="3" fillId="0" borderId="0" xfId="4" applyNumberFormat="1" applyFont="1" applyBorder="1"/>
    <xf numFmtId="164" fontId="3" fillId="0" borderId="1" xfId="6" applyNumberFormat="1" applyFont="1" applyFill="1" applyBorder="1" applyAlignment="1">
      <alignment horizontal="left"/>
    </xf>
    <xf numFmtId="41" fontId="3" fillId="0" borderId="0" xfId="6" applyNumberFormat="1" applyFont="1" applyFill="1" applyBorder="1" applyAlignment="1"/>
    <xf numFmtId="41" fontId="3" fillId="0" borderId="0" xfId="6" applyNumberFormat="1" applyFont="1" applyFill="1" applyAlignment="1"/>
    <xf numFmtId="41" fontId="15" fillId="0" borderId="0" xfId="3" applyNumberFormat="1" applyFont="1" applyFill="1" applyBorder="1"/>
    <xf numFmtId="164" fontId="5" fillId="0" borderId="0" xfId="0" applyNumberFormat="1" applyFont="1"/>
    <xf numFmtId="0" fontId="5" fillId="0" borderId="0" xfId="5" applyFont="1" applyFill="1"/>
    <xf numFmtId="42" fontId="5" fillId="0" borderId="0" xfId="0" applyNumberFormat="1" applyFont="1"/>
    <xf numFmtId="164" fontId="16" fillId="0" borderId="0" xfId="4" applyNumberFormat="1" applyFont="1" applyAlignment="1"/>
    <xf numFmtId="164" fontId="16" fillId="0" borderId="0" xfId="4" applyNumberFormat="1" applyFont="1" applyBorder="1" applyAlignment="1"/>
    <xf numFmtId="42" fontId="3" fillId="0" borderId="0" xfId="4" applyNumberFormat="1" applyFont="1"/>
    <xf numFmtId="164" fontId="16" fillId="0" borderId="0" xfId="4" applyNumberFormat="1" applyFont="1" applyFill="1" applyAlignment="1"/>
    <xf numFmtId="41" fontId="16" fillId="0" borderId="0" xfId="4" applyNumberFormat="1" applyFont="1" applyAlignment="1"/>
    <xf numFmtId="0" fontId="17" fillId="0" borderId="0" xfId="4" applyFont="1" applyAlignment="1">
      <alignment horizontal="left"/>
    </xf>
    <xf numFmtId="0" fontId="17" fillId="0" borderId="0" xfId="4" applyFont="1"/>
    <xf numFmtId="0" fontId="3" fillId="0" borderId="0" xfId="4" applyFont="1"/>
    <xf numFmtId="0" fontId="16" fillId="0" borderId="0" xfId="4" applyFont="1"/>
    <xf numFmtId="41" fontId="5" fillId="0" borderId="0" xfId="0" applyNumberFormat="1" applyFont="1"/>
    <xf numFmtId="0" fontId="6" fillId="0" borderId="0" xfId="4" applyFont="1" applyAlignment="1">
      <alignment horizontal="left"/>
    </xf>
    <xf numFmtId="41" fontId="3" fillId="3" borderId="0" xfId="2" applyFont="1" applyFill="1" applyBorder="1" applyAlignment="1">
      <alignment horizontal="right" vertical="center"/>
    </xf>
    <xf numFmtId="0" fontId="18" fillId="0" borderId="0" xfId="5" applyFont="1"/>
    <xf numFmtId="41" fontId="6" fillId="3" borderId="0" xfId="5" applyNumberFormat="1" applyFont="1" applyFill="1"/>
    <xf numFmtId="164" fontId="5" fillId="0" borderId="0" xfId="5" applyNumberFormat="1" applyFont="1"/>
    <xf numFmtId="0" fontId="19" fillId="0" borderId="0" xfId="4" applyFont="1" applyBorder="1"/>
    <xf numFmtId="164" fontId="20" fillId="0" borderId="0" xfId="4" applyNumberFormat="1" applyFont="1" applyBorder="1"/>
    <xf numFmtId="41" fontId="6" fillId="0" borderId="0" xfId="0" applyNumberFormat="1" applyFont="1"/>
    <xf numFmtId="164" fontId="3" fillId="0" borderId="0" xfId="4" applyNumberFormat="1" applyFont="1"/>
    <xf numFmtId="41" fontId="21" fillId="0" borderId="0" xfId="0" applyNumberFormat="1" applyFont="1"/>
    <xf numFmtId="0" fontId="22" fillId="0" borderId="0" xfId="5" applyFont="1"/>
    <xf numFmtId="42" fontId="15" fillId="0" borderId="0" xfId="5" applyNumberFormat="1" applyFont="1"/>
    <xf numFmtId="42" fontId="6" fillId="0" borderId="0" xfId="3" applyNumberFormat="1" applyFont="1" applyFill="1"/>
    <xf numFmtId="41" fontId="15" fillId="0" borderId="0" xfId="0" applyNumberFormat="1" applyFont="1"/>
    <xf numFmtId="0" fontId="22" fillId="0" borderId="0" xfId="0" applyFont="1"/>
    <xf numFmtId="42" fontId="22" fillId="0" borderId="0" xfId="5" applyNumberFormat="1" applyFont="1"/>
    <xf numFmtId="42" fontId="22" fillId="0" borderId="0" xfId="0" applyNumberFormat="1" applyFont="1"/>
    <xf numFmtId="42" fontId="6" fillId="0" borderId="0" xfId="0" applyNumberFormat="1" applyFont="1"/>
    <xf numFmtId="0" fontId="15" fillId="0" borderId="0" xfId="0" applyFont="1"/>
    <xf numFmtId="42" fontId="6" fillId="0" borderId="0" xfId="7" applyNumberFormat="1" applyFont="1" applyFill="1"/>
    <xf numFmtId="42" fontId="15" fillId="0" borderId="0" xfId="0" applyNumberFormat="1" applyFont="1"/>
    <xf numFmtId="41" fontId="6" fillId="3" borderId="0" xfId="7" applyNumberFormat="1" applyFont="1" applyFill="1"/>
    <xf numFmtId="41" fontId="6" fillId="0" borderId="0" xfId="3" applyNumberFormat="1" applyFont="1" applyFill="1"/>
    <xf numFmtId="0" fontId="22" fillId="0" borderId="0" xfId="5" applyFont="1" applyFill="1"/>
    <xf numFmtId="41" fontId="6" fillId="3" borderId="0" xfId="2" applyFont="1" applyFill="1" applyAlignment="1">
      <alignment horizontal="right"/>
    </xf>
    <xf numFmtId="0" fontId="6" fillId="0" borderId="0" xfId="0" applyFont="1" applyAlignment="1">
      <alignment wrapText="1"/>
    </xf>
    <xf numFmtId="0" fontId="6" fillId="0" borderId="0" xfId="0" applyFont="1"/>
    <xf numFmtId="41" fontId="6" fillId="3" borderId="0" xfId="0" applyNumberFormat="1" applyFont="1" applyFill="1" applyAlignment="1">
      <alignment horizontal="right"/>
    </xf>
    <xf numFmtId="0" fontId="6" fillId="3" borderId="0" xfId="0" applyFont="1" applyFill="1" applyAlignment="1">
      <alignment horizontal="right"/>
    </xf>
    <xf numFmtId="165" fontId="11" fillId="0" borderId="0" xfId="1" applyNumberFormat="1" applyFont="1" applyFill="1" applyBorder="1" applyAlignment="1">
      <alignment horizontal="right" vertical="center"/>
    </xf>
    <xf numFmtId="165" fontId="11" fillId="0" borderId="0" xfId="1" applyNumberFormat="1" applyFont="1" applyFill="1" applyBorder="1" applyAlignment="1">
      <alignment vertical="center" wrapText="1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41" fontId="15" fillId="4" borderId="0" xfId="0" applyNumberFormat="1" applyFont="1" applyFill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41" fontId="3" fillId="6" borderId="0" xfId="2" applyFont="1" applyFill="1" applyBorder="1" applyAlignment="1">
      <alignment vertical="center" wrapText="1"/>
    </xf>
    <xf numFmtId="0" fontId="4" fillId="0" borderId="0" xfId="4" applyFont="1" applyAlignment="1">
      <alignment horizontal="center"/>
    </xf>
    <xf numFmtId="0" fontId="5" fillId="3" borderId="0" xfId="5" applyFont="1" applyFill="1" applyAlignment="1">
      <alignment horizontal="right"/>
    </xf>
    <xf numFmtId="41" fontId="12" fillId="3" borderId="0" xfId="4" applyNumberFormat="1" applyFont="1" applyFill="1" applyAlignment="1">
      <alignment horizontal="right"/>
    </xf>
    <xf numFmtId="41" fontId="23" fillId="3" borderId="0" xfId="4" applyNumberFormat="1" applyFont="1" applyFill="1" applyBorder="1" applyAlignment="1">
      <alignment horizontal="center"/>
    </xf>
    <xf numFmtId="0" fontId="5" fillId="3" borderId="0" xfId="0" applyFont="1" applyFill="1" applyAlignment="1">
      <alignment horizontal="right"/>
    </xf>
    <xf numFmtId="41" fontId="12" fillId="3" borderId="0" xfId="2" applyFont="1" applyFill="1" applyBorder="1" applyAlignment="1">
      <alignment vertical="center" wrapText="1"/>
    </xf>
    <xf numFmtId="41" fontId="12" fillId="3" borderId="0" xfId="2" applyFont="1" applyFill="1" applyBorder="1" applyAlignment="1">
      <alignment horizontal="right" vertical="center"/>
    </xf>
    <xf numFmtId="41" fontId="5" fillId="3" borderId="0" xfId="2" applyFont="1" applyFill="1" applyAlignment="1">
      <alignment horizontal="right"/>
    </xf>
    <xf numFmtId="41" fontId="5" fillId="3" borderId="0" xfId="0" applyNumberFormat="1" applyFont="1" applyFill="1" applyAlignment="1">
      <alignment horizontal="right"/>
    </xf>
    <xf numFmtId="165" fontId="13" fillId="3" borderId="0" xfId="1" applyNumberFormat="1" applyFont="1" applyFill="1" applyBorder="1" applyAlignment="1">
      <alignment vertical="center" wrapText="1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18" fillId="4" borderId="0" xfId="0" applyFont="1" applyFill="1" applyAlignment="1">
      <alignment horizontal="center"/>
    </xf>
    <xf numFmtId="0" fontId="18" fillId="4" borderId="0" xfId="0" applyFont="1" applyFill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</cellXfs>
  <cellStyles count="8">
    <cellStyle name="Accent3" xfId="3" builtinId="37"/>
    <cellStyle name="Comma" xfId="1" builtinId="3"/>
    <cellStyle name="Comma [0]" xfId="2" builtinId="6"/>
    <cellStyle name="Comma [0] 2" xfId="6"/>
    <cellStyle name="Normal" xfId="0" builtinId="0"/>
    <cellStyle name="Normal 2" xfId="5"/>
    <cellStyle name="Normal 2 2" xfId="4"/>
    <cellStyle name="Normal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2.%20CASH%20OF%20NAME%20DAILY/5%20.%20Mei/Cash%20Opname%20-%20Mei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 April 17"/>
      <sheetName val="02 Mei 17"/>
      <sheetName val="03 Mei 17 "/>
      <sheetName val="04 Mei 17 "/>
      <sheetName val="05 Mei 17 "/>
      <sheetName val="06 Mei 17  "/>
      <sheetName val="08 Mei 17 "/>
      <sheetName val="09 Mei 17 "/>
      <sheetName val="10 Mei 17"/>
      <sheetName val="11 Mei 17"/>
      <sheetName val="13 Mei 17"/>
      <sheetName val="15 Mei 17 "/>
      <sheetName val="16 Mei 17"/>
      <sheetName val="17 Mei 17"/>
      <sheetName val="18 Mei 17"/>
      <sheetName val="19 Mei 17"/>
      <sheetName val="20 Mei 17 "/>
      <sheetName val="22 Mei 17  "/>
      <sheetName val="23 Mei 17"/>
      <sheetName val="24 Mei 17"/>
      <sheetName val="29 Mei 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52">
          <cell r="I52">
            <v>35366000</v>
          </cell>
        </row>
      </sheetData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E7" zoomScale="84" zoomScaleNormal="100" zoomScaleSheetLayoutView="84" workbookViewId="0">
      <selection activeCell="O14" sqref="O14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3" bestFit="1" customWidth="1"/>
    <col min="13" max="13" width="16.140625" style="31" bestFit="1" customWidth="1"/>
    <col min="14" max="14" width="15.5703125" style="110" customWidth="1"/>
    <col min="15" max="15" width="20" style="111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4" t="s">
        <v>0</v>
      </c>
      <c r="B1" s="144"/>
      <c r="C1" s="144"/>
      <c r="D1" s="144"/>
      <c r="E1" s="144"/>
      <c r="F1" s="144"/>
      <c r="G1" s="144"/>
      <c r="H1" s="144"/>
      <c r="I1" s="144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2</v>
      </c>
      <c r="C3" s="10"/>
      <c r="D3" s="8"/>
      <c r="E3" s="8"/>
      <c r="F3" s="8"/>
      <c r="G3" s="8"/>
      <c r="H3" s="8" t="s">
        <v>3</v>
      </c>
      <c r="I3" s="11">
        <v>42884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0.6875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/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7</v>
      </c>
      <c r="B6" s="8"/>
      <c r="C6" s="8"/>
      <c r="D6" s="8"/>
      <c r="E6" s="8"/>
      <c r="F6" s="8"/>
      <c r="G6" s="8" t="s">
        <v>8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v>321</v>
      </c>
      <c r="F8" s="22"/>
      <c r="G8" s="17">
        <f>C8*E8</f>
        <v>32100000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109</v>
      </c>
      <c r="F9" s="22"/>
      <c r="G9" s="17">
        <f t="shared" ref="G9:G16" si="0">C9*E9</f>
        <v>5450000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5</v>
      </c>
      <c r="F10" s="22"/>
      <c r="G10" s="17">
        <f t="shared" si="0"/>
        <v>100000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0</v>
      </c>
      <c r="F11" s="22"/>
      <c r="G11" s="17">
        <f t="shared" si="0"/>
        <v>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0</v>
      </c>
      <c r="F12" s="22"/>
      <c r="G12" s="17">
        <f>C12*E12</f>
        <v>0</v>
      </c>
      <c r="H12" s="9"/>
      <c r="I12" s="17"/>
      <c r="J12" s="17"/>
      <c r="K12" s="25" t="s">
        <v>8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5</v>
      </c>
      <c r="F13" s="22"/>
      <c r="G13" s="17">
        <f t="shared" si="0"/>
        <v>10000</v>
      </c>
      <c r="H13" s="9"/>
      <c r="I13" s="17"/>
      <c r="J13" s="17"/>
      <c r="K13" s="30">
        <v>40957</v>
      </c>
      <c r="L13" s="53">
        <v>1050000</v>
      </c>
      <c r="M13" s="31">
        <v>490000</v>
      </c>
      <c r="N13" s="32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40958</v>
      </c>
      <c r="L14" s="114">
        <v>800000</v>
      </c>
      <c r="M14" s="33">
        <v>19050000</v>
      </c>
      <c r="N14" s="32"/>
      <c r="O14" s="34">
        <v>40000000</v>
      </c>
      <c r="P14" s="35"/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40959</v>
      </c>
      <c r="L15" s="115">
        <v>2000000</v>
      </c>
      <c r="M15" s="33">
        <v>3000000</v>
      </c>
      <c r="N15" s="32"/>
      <c r="O15" s="34"/>
      <c r="P15" s="35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6"/>
      <c r="K16" s="30">
        <v>40960</v>
      </c>
      <c r="L16" s="115">
        <v>2000000</v>
      </c>
      <c r="M16" s="37">
        <v>40000000</v>
      </c>
      <c r="N16" s="32"/>
      <c r="O16" s="34"/>
      <c r="P16" s="35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37660000</v>
      </c>
      <c r="I17" s="10"/>
      <c r="J17" s="36"/>
      <c r="K17" s="30">
        <v>40961</v>
      </c>
      <c r="L17" s="115">
        <v>990000</v>
      </c>
      <c r="M17" s="33">
        <v>300000</v>
      </c>
      <c r="N17" s="32"/>
      <c r="O17" s="34"/>
      <c r="P17" s="35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6"/>
      <c r="K18" s="30">
        <v>40962</v>
      </c>
      <c r="L18" s="115">
        <v>2000000</v>
      </c>
      <c r="M18" s="32">
        <v>274000</v>
      </c>
      <c r="N18" s="38"/>
      <c r="O18" s="34"/>
      <c r="P18" s="39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6"/>
      <c r="K19" s="30">
        <v>40963</v>
      </c>
      <c r="L19" s="115">
        <v>4000000</v>
      </c>
      <c r="M19" s="40">
        <v>5000</v>
      </c>
      <c r="N19" s="41"/>
      <c r="O19" s="34"/>
      <c r="P19" s="39"/>
    </row>
    <row r="20" spans="1:19" x14ac:dyDescent="0.2">
      <c r="A20" s="8"/>
      <c r="B20" s="8"/>
      <c r="C20" s="21">
        <v>1000</v>
      </c>
      <c r="D20" s="8"/>
      <c r="E20" s="8">
        <v>0</v>
      </c>
      <c r="F20" s="8"/>
      <c r="G20" s="21">
        <f>C20*E20</f>
        <v>0</v>
      </c>
      <c r="H20" s="9"/>
      <c r="I20" s="21"/>
      <c r="J20" s="22"/>
      <c r="K20" s="30">
        <v>40964</v>
      </c>
      <c r="L20" s="52">
        <v>2000000</v>
      </c>
      <c r="M20" s="42"/>
      <c r="N20" s="41"/>
      <c r="O20" s="34"/>
      <c r="P20" s="39"/>
    </row>
    <row r="21" spans="1:19" x14ac:dyDescent="0.2">
      <c r="A21" s="8"/>
      <c r="B21" s="8"/>
      <c r="C21" s="21">
        <v>500</v>
      </c>
      <c r="D21" s="8"/>
      <c r="E21" s="8">
        <v>0</v>
      </c>
      <c r="F21" s="8"/>
      <c r="G21" s="21">
        <f>C21*E21</f>
        <v>0</v>
      </c>
      <c r="H21" s="9"/>
      <c r="I21" s="21"/>
      <c r="J21" s="36"/>
      <c r="K21" s="30">
        <v>40965</v>
      </c>
      <c r="L21" s="115">
        <v>5000000</v>
      </c>
      <c r="M21" s="42"/>
      <c r="N21" s="43"/>
      <c r="O21" s="44"/>
      <c r="P21" s="44"/>
    </row>
    <row r="22" spans="1:19" x14ac:dyDescent="0.2">
      <c r="A22" s="8"/>
      <c r="B22" s="8"/>
      <c r="C22" s="21">
        <v>200</v>
      </c>
      <c r="D22" s="8"/>
      <c r="E22" s="8">
        <v>0</v>
      </c>
      <c r="F22" s="8"/>
      <c r="G22" s="21">
        <f>C22*E22</f>
        <v>0</v>
      </c>
      <c r="H22" s="9"/>
      <c r="I22" s="10"/>
      <c r="K22" s="30">
        <v>40966</v>
      </c>
      <c r="L22" s="52">
        <v>700000</v>
      </c>
      <c r="M22" s="42"/>
      <c r="N22" s="43"/>
      <c r="O22" s="9"/>
      <c r="P22" s="32"/>
      <c r="Q22" s="38"/>
      <c r="R22" s="44"/>
      <c r="S22" s="44"/>
    </row>
    <row r="23" spans="1:19" x14ac:dyDescent="0.2">
      <c r="A23" s="8"/>
      <c r="B23" s="8"/>
      <c r="C23" s="21">
        <v>100</v>
      </c>
      <c r="D23" s="8"/>
      <c r="E23" s="8">
        <v>0</v>
      </c>
      <c r="F23" s="8"/>
      <c r="G23" s="21">
        <f>C23*E23</f>
        <v>0</v>
      </c>
      <c r="H23" s="9"/>
      <c r="I23" s="10"/>
      <c r="K23" s="30">
        <v>40967</v>
      </c>
      <c r="L23" s="52">
        <v>9000000</v>
      </c>
      <c r="N23" s="41"/>
      <c r="O23" s="45"/>
      <c r="P23" s="32"/>
      <c r="Q23" s="38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40968</v>
      </c>
      <c r="L24" s="52">
        <v>3000000</v>
      </c>
      <c r="N24" s="41"/>
      <c r="O24" s="45"/>
      <c r="P24" s="32"/>
      <c r="Q24" s="38"/>
      <c r="R24" s="46" t="s">
        <v>22</v>
      </c>
      <c r="S24" s="38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47">
        <v>0</v>
      </c>
      <c r="H25" s="9"/>
      <c r="I25" s="8" t="s">
        <v>8</v>
      </c>
      <c r="K25" s="30">
        <v>40969</v>
      </c>
      <c r="L25" s="52">
        <v>3000000</v>
      </c>
      <c r="M25" s="48"/>
      <c r="N25" s="41"/>
      <c r="O25" s="45"/>
      <c r="P25" s="32"/>
      <c r="Q25" s="38"/>
      <c r="R25" s="46"/>
      <c r="S25" s="38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49">
        <f>SUM(G20:G25)</f>
        <v>0</v>
      </c>
      <c r="I26" s="9"/>
      <c r="K26" s="30">
        <v>40970</v>
      </c>
      <c r="L26" s="52">
        <v>3000000</v>
      </c>
      <c r="M26" s="33"/>
      <c r="N26" s="50"/>
      <c r="O26" s="51"/>
      <c r="P26" s="32"/>
      <c r="Q26" s="38"/>
      <c r="R26" s="46"/>
      <c r="S26" s="38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37660000</v>
      </c>
      <c r="K27" s="30">
        <v>40971</v>
      </c>
      <c r="L27" s="52">
        <v>2000000</v>
      </c>
      <c r="M27" s="33"/>
      <c r="N27" s="32"/>
      <c r="O27" s="51"/>
      <c r="P27" s="32"/>
      <c r="Q27" s="38"/>
      <c r="R27" s="46"/>
      <c r="S27" s="38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40972</v>
      </c>
      <c r="L28" s="53">
        <v>5000000</v>
      </c>
      <c r="M28" s="54"/>
      <c r="N28" s="32"/>
      <c r="O28" s="51"/>
      <c r="P28" s="32"/>
      <c r="Q28" s="38"/>
      <c r="R28" s="46"/>
      <c r="S28" s="38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8</v>
      </c>
      <c r="H29" s="9"/>
      <c r="I29" s="9">
        <v>1367689727</v>
      </c>
      <c r="K29" s="30">
        <v>40973</v>
      </c>
      <c r="L29" s="53">
        <v>2000000</v>
      </c>
      <c r="N29" s="32"/>
      <c r="O29" s="51"/>
      <c r="P29" s="32"/>
      <c r="Q29" s="38"/>
      <c r="R29" s="55"/>
      <c r="S29" s="38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6">
        <f>'[1]24 Mei 17'!I52</f>
        <v>35366000</v>
      </c>
      <c r="K30" s="30">
        <v>40974</v>
      </c>
      <c r="L30" s="53">
        <v>700000</v>
      </c>
      <c r="M30" s="33"/>
      <c r="N30" s="32"/>
      <c r="O30" s="51"/>
      <c r="P30" s="32"/>
      <c r="Q30" s="38"/>
      <c r="R30" s="46"/>
      <c r="S30" s="38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K31" s="30">
        <v>40975</v>
      </c>
      <c r="L31" s="53">
        <v>9175000</v>
      </c>
      <c r="N31" s="41"/>
      <c r="O31" s="51"/>
      <c r="P31" s="2"/>
      <c r="Q31" s="38"/>
      <c r="R31" s="2"/>
      <c r="S31" s="38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2"/>
      <c r="J32" s="32"/>
      <c r="K32" s="30">
        <v>40976</v>
      </c>
      <c r="L32" s="57">
        <v>825000</v>
      </c>
      <c r="M32" s="58"/>
      <c r="N32" s="41"/>
      <c r="O32" s="51"/>
      <c r="P32" s="2"/>
      <c r="Q32" s="38"/>
      <c r="R32" s="2"/>
      <c r="S32" s="38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40977</v>
      </c>
      <c r="L33" s="57">
        <v>5000000</v>
      </c>
      <c r="M33" s="58"/>
      <c r="N33" s="41"/>
      <c r="O33" s="51"/>
      <c r="P33" s="2"/>
      <c r="Q33" s="38"/>
      <c r="R33" s="2"/>
      <c r="S33" s="38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40978</v>
      </c>
      <c r="L34" s="57">
        <v>2000000</v>
      </c>
      <c r="M34" s="58"/>
      <c r="N34" s="41"/>
      <c r="O34" s="51"/>
      <c r="P34" s="2"/>
      <c r="Q34" s="38"/>
      <c r="R34" s="59"/>
      <c r="S34" s="38"/>
    </row>
    <row r="35" spans="1:19" x14ac:dyDescent="0.2">
      <c r="A35" s="8"/>
      <c r="B35" s="8"/>
      <c r="C35" s="8" t="s">
        <v>29</v>
      </c>
      <c r="D35" s="8"/>
      <c r="E35" s="8"/>
      <c r="F35" s="8"/>
      <c r="G35" s="21"/>
      <c r="H35" s="49">
        <f>O14</f>
        <v>40000000</v>
      </c>
      <c r="I35" s="9"/>
      <c r="J35" s="9"/>
      <c r="K35" s="30">
        <v>40979</v>
      </c>
      <c r="L35" s="57"/>
      <c r="M35" s="60"/>
      <c r="N35" s="41"/>
      <c r="O35" s="51"/>
      <c r="P35" s="38"/>
      <c r="Q35" s="38"/>
      <c r="R35" s="2"/>
      <c r="S35" s="38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1">
        <f>P14</f>
        <v>0</v>
      </c>
      <c r="I36" s="8" t="s">
        <v>8</v>
      </c>
      <c r="J36" s="8"/>
      <c r="K36" s="30">
        <v>40980</v>
      </c>
      <c r="L36" s="57"/>
      <c r="M36" s="58"/>
      <c r="N36" s="41"/>
      <c r="O36" s="51"/>
      <c r="P36" s="10"/>
      <c r="Q36" s="38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I29+H35-H36</f>
        <v>1407689727</v>
      </c>
      <c r="J37" s="9"/>
      <c r="K37" s="30">
        <v>40981</v>
      </c>
      <c r="L37" s="57"/>
      <c r="M37" s="58"/>
      <c r="N37" s="41"/>
      <c r="O37" s="51"/>
      <c r="Q37" s="38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57"/>
      <c r="M38" s="58"/>
      <c r="N38" s="41"/>
      <c r="O38" s="51"/>
      <c r="Q38" s="38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49">
        <v>12023986</v>
      </c>
      <c r="J39" s="9"/>
      <c r="L39" s="57"/>
      <c r="M39" s="58"/>
      <c r="N39" s="41"/>
      <c r="O39" s="51"/>
      <c r="Q39" s="38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103113641</v>
      </c>
      <c r="I40" s="9"/>
      <c r="J40" s="9"/>
      <c r="L40" s="57"/>
      <c r="M40" s="58"/>
      <c r="N40" s="41"/>
      <c r="O40" s="51"/>
      <c r="Q40" s="38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2">
        <v>32469655</v>
      </c>
      <c r="I41" s="9"/>
      <c r="J41" s="9"/>
      <c r="L41" s="57"/>
      <c r="M41" s="58"/>
      <c r="N41" s="41"/>
      <c r="O41" s="51"/>
      <c r="Q41" s="38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147607282</v>
      </c>
      <c r="J42" s="9"/>
      <c r="L42" s="57"/>
      <c r="M42" s="58"/>
      <c r="N42" s="41"/>
      <c r="O42" s="51"/>
      <c r="Q42" s="38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1555297009</v>
      </c>
      <c r="J43" s="9"/>
      <c r="L43" s="57"/>
      <c r="M43" s="58"/>
      <c r="N43" s="41"/>
      <c r="O43" s="51"/>
      <c r="Q43" s="38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57"/>
      <c r="M44" s="58"/>
      <c r="N44" s="41"/>
      <c r="O44" s="51"/>
      <c r="P44" s="65"/>
      <c r="Q44" s="32"/>
      <c r="R44" s="66"/>
      <c r="S44" s="66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M90</f>
        <v>63119000</v>
      </c>
      <c r="I45" s="9"/>
      <c r="J45" s="9"/>
      <c r="L45" s="57"/>
      <c r="M45" s="60"/>
      <c r="N45" s="41"/>
      <c r="O45" s="51"/>
      <c r="P45" s="65"/>
      <c r="Q45" s="32"/>
      <c r="R45" s="67"/>
      <c r="S45" s="66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68">
        <f>+E89</f>
        <v>0</v>
      </c>
      <c r="I46" s="9" t="s">
        <v>8</v>
      </c>
      <c r="J46" s="9"/>
      <c r="L46" s="57"/>
      <c r="M46" s="60"/>
      <c r="N46" s="41"/>
      <c r="O46" s="51"/>
      <c r="P46" s="65"/>
      <c r="Q46" s="32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2" t="s">
        <v>8</v>
      </c>
      <c r="H47" s="69"/>
      <c r="I47" s="9">
        <f>H45+H46</f>
        <v>63119000</v>
      </c>
      <c r="J47" s="9"/>
      <c r="L47" s="57"/>
      <c r="M47" s="60"/>
      <c r="N47" s="41"/>
      <c r="O47" s="51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2"/>
      <c r="H48" s="70"/>
      <c r="I48" s="9" t="s">
        <v>8</v>
      </c>
      <c r="J48" s="9"/>
      <c r="L48" s="57"/>
      <c r="M48" s="60"/>
      <c r="N48" s="41"/>
      <c r="O48" s="51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49">
        <f>L131</f>
        <v>65240000</v>
      </c>
      <c r="I49" s="9">
        <v>0</v>
      </c>
      <c r="K49" s="72"/>
      <c r="L49" s="57"/>
      <c r="N49" s="41"/>
      <c r="O49" s="51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1">
        <f>A89</f>
        <v>173000</v>
      </c>
      <c r="I50" s="9"/>
      <c r="J50" s="72"/>
      <c r="L50" s="57"/>
      <c r="N50" s="41"/>
      <c r="O50" s="51"/>
      <c r="P50" s="73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1">
        <f>SUM(H49:H50)</f>
        <v>65413000</v>
      </c>
      <c r="J51" s="49"/>
      <c r="L51" s="57"/>
      <c r="N51" s="41"/>
      <c r="O51" s="51"/>
      <c r="P51" s="74"/>
      <c r="Q51" s="59"/>
      <c r="R51" s="74"/>
      <c r="S51" s="59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I30-I47+I51</f>
        <v>37660000</v>
      </c>
      <c r="J52" s="75"/>
      <c r="L52" s="57"/>
      <c r="N52" s="41"/>
      <c r="O52" s="51"/>
      <c r="P52" s="74"/>
      <c r="Q52" s="59"/>
      <c r="R52" s="74"/>
      <c r="S52" s="59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37660000</v>
      </c>
      <c r="J53" s="75"/>
      <c r="L53" s="57"/>
      <c r="N53" s="41"/>
      <c r="O53" s="51"/>
      <c r="P53" s="74"/>
      <c r="Q53" s="59"/>
      <c r="R53" s="74"/>
      <c r="S53" s="59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8</v>
      </c>
      <c r="I54" s="61">
        <v>0</v>
      </c>
      <c r="J54" s="76"/>
      <c r="L54" s="57"/>
      <c r="M54" s="31" t="s">
        <v>42</v>
      </c>
      <c r="N54" s="41"/>
      <c r="O54" s="51"/>
      <c r="P54" s="74"/>
      <c r="Q54" s="59"/>
      <c r="R54" s="74"/>
      <c r="S54" s="77"/>
    </row>
    <row r="55" spans="1:19" x14ac:dyDescent="0.2">
      <c r="A55" s="8"/>
      <c r="B55" s="8"/>
      <c r="C55" s="8"/>
      <c r="D55" s="8"/>
      <c r="E55" s="8" t="s">
        <v>43</v>
      </c>
      <c r="F55" s="8"/>
      <c r="G55" s="8"/>
      <c r="H55" s="9"/>
      <c r="I55" s="9">
        <f>+I53-I52</f>
        <v>0</v>
      </c>
      <c r="J55" s="75"/>
      <c r="L55" s="57"/>
      <c r="N55" s="41"/>
      <c r="O55" s="51"/>
      <c r="P55" s="74"/>
      <c r="Q55" s="59"/>
      <c r="R55" s="74"/>
      <c r="S55" s="74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5"/>
      <c r="L56" s="57"/>
      <c r="N56" s="41"/>
      <c r="O56" s="51"/>
      <c r="P56" s="74"/>
      <c r="Q56" s="59"/>
      <c r="R56" s="74"/>
      <c r="S56" s="74"/>
    </row>
    <row r="57" spans="1:19" x14ac:dyDescent="0.2">
      <c r="A57" s="8" t="s">
        <v>44</v>
      </c>
      <c r="B57" s="8"/>
      <c r="C57" s="8"/>
      <c r="D57" s="8"/>
      <c r="E57" s="8"/>
      <c r="F57" s="8"/>
      <c r="G57" s="8"/>
      <c r="H57" s="9"/>
      <c r="I57" s="56"/>
      <c r="J57" s="78"/>
      <c r="L57" s="57"/>
      <c r="N57" s="41"/>
      <c r="O57" s="51"/>
      <c r="P57" s="74"/>
      <c r="Q57" s="59"/>
      <c r="R57" s="74"/>
      <c r="S57" s="74"/>
    </row>
    <row r="58" spans="1:19" x14ac:dyDescent="0.2">
      <c r="A58" s="8" t="s">
        <v>45</v>
      </c>
      <c r="B58" s="8"/>
      <c r="C58" s="8"/>
      <c r="D58" s="8"/>
      <c r="E58" s="8" t="s">
        <v>8</v>
      </c>
      <c r="F58" s="8"/>
      <c r="G58" s="8" t="s">
        <v>46</v>
      </c>
      <c r="H58" s="9"/>
      <c r="I58" s="21"/>
      <c r="J58" s="79"/>
      <c r="L58" s="57"/>
      <c r="N58" s="41"/>
      <c r="O58" s="51"/>
      <c r="P58" s="74"/>
      <c r="Q58" s="59"/>
      <c r="R58" s="74"/>
      <c r="S58" s="74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8</v>
      </c>
      <c r="I59" s="21"/>
      <c r="J59" s="79"/>
      <c r="L59" s="57"/>
      <c r="N59" s="41"/>
      <c r="O59" s="51"/>
      <c r="Q59" s="38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79"/>
      <c r="L60" s="57"/>
      <c r="N60" s="41"/>
      <c r="O60" s="51"/>
      <c r="Q60" s="38"/>
    </row>
    <row r="61" spans="1:19" x14ac:dyDescent="0.2">
      <c r="A61" s="80"/>
      <c r="B61" s="81"/>
      <c r="C61" s="81"/>
      <c r="D61" s="82"/>
      <c r="E61" s="82"/>
      <c r="F61" s="82"/>
      <c r="G61" s="82"/>
      <c r="H61" s="10"/>
      <c r="J61" s="83"/>
      <c r="L61" s="57"/>
      <c r="N61" s="41"/>
      <c r="O61" s="51"/>
      <c r="Q61" s="10"/>
      <c r="R61" s="84"/>
    </row>
    <row r="62" spans="1:19" x14ac:dyDescent="0.2">
      <c r="A62" s="85" t="s">
        <v>47</v>
      </c>
      <c r="B62" s="81"/>
      <c r="C62" s="81"/>
      <c r="D62" s="82"/>
      <c r="E62" s="82"/>
      <c r="F62" s="82"/>
      <c r="G62" s="10" t="s">
        <v>48</v>
      </c>
      <c r="J62" s="83"/>
      <c r="L62" s="57"/>
      <c r="M62" s="31" t="s">
        <v>49</v>
      </c>
      <c r="N62" s="41"/>
      <c r="O62" s="51"/>
      <c r="Q62" s="10"/>
      <c r="R62" s="84"/>
    </row>
    <row r="63" spans="1:19" x14ac:dyDescent="0.2">
      <c r="A63" s="80"/>
      <c r="B63" s="81"/>
      <c r="C63" s="81"/>
      <c r="D63" s="82"/>
      <c r="E63" s="82"/>
      <c r="F63" s="82"/>
      <c r="G63" s="82"/>
      <c r="H63" s="82"/>
      <c r="J63" s="83"/>
      <c r="L63" s="86"/>
      <c r="N63" s="41"/>
      <c r="O63" s="51"/>
    </row>
    <row r="64" spans="1:19" x14ac:dyDescent="0.2">
      <c r="A64" s="2" t="s">
        <v>50</v>
      </c>
      <c r="B64" s="2"/>
      <c r="C64" s="2"/>
      <c r="D64" s="2"/>
      <c r="E64" s="2"/>
      <c r="F64" s="2"/>
      <c r="H64" s="10" t="s">
        <v>51</v>
      </c>
      <c r="I64" s="2"/>
      <c r="J64" s="87"/>
      <c r="L64" s="86"/>
      <c r="M64" s="60"/>
      <c r="N64" s="41"/>
      <c r="O64" s="51"/>
      <c r="Q64" s="73"/>
    </row>
    <row r="65" spans="1:15" x14ac:dyDescent="0.2">
      <c r="A65" s="2"/>
      <c r="B65" s="2"/>
      <c r="C65" s="2"/>
      <c r="D65" s="2"/>
      <c r="E65" s="2"/>
      <c r="F65" s="2"/>
      <c r="G65" s="82" t="s">
        <v>52</v>
      </c>
      <c r="H65" s="2"/>
      <c r="I65" s="2"/>
      <c r="J65" s="87"/>
      <c r="L65" s="86"/>
      <c r="M65" s="60"/>
      <c r="N65" s="41"/>
      <c r="O65" s="51"/>
    </row>
    <row r="66" spans="1:15" x14ac:dyDescent="0.2">
      <c r="A66" s="2"/>
      <c r="B66" s="2"/>
      <c r="C66" s="2"/>
      <c r="D66" s="2"/>
      <c r="E66" s="2"/>
      <c r="F66" s="2"/>
      <c r="G66" s="82"/>
      <c r="H66" s="2"/>
      <c r="I66" s="2"/>
      <c r="J66" s="87"/>
      <c r="L66" s="86"/>
      <c r="M66" s="60"/>
      <c r="N66" s="41"/>
      <c r="O66" s="51"/>
    </row>
    <row r="67" spans="1:15" x14ac:dyDescent="0.2">
      <c r="A67" s="2"/>
      <c r="B67" s="2"/>
      <c r="C67" s="2"/>
      <c r="D67" s="2"/>
      <c r="E67" s="2" t="s">
        <v>53</v>
      </c>
      <c r="F67" s="2"/>
      <c r="G67" s="2"/>
      <c r="H67" s="2"/>
      <c r="I67" s="2"/>
      <c r="J67" s="87"/>
      <c r="L67" s="86"/>
      <c r="M67" s="88"/>
      <c r="N67" s="41"/>
      <c r="O67" s="51"/>
    </row>
    <row r="68" spans="1:15" x14ac:dyDescent="0.2">
      <c r="A68" s="2"/>
      <c r="B68" s="2"/>
      <c r="C68" s="2"/>
      <c r="D68" s="2"/>
      <c r="E68" s="2"/>
      <c r="F68" s="2"/>
      <c r="G68" s="2"/>
      <c r="H68" s="2"/>
      <c r="I68" s="89"/>
      <c r="J68" s="87"/>
      <c r="L68" s="86"/>
      <c r="M68" s="88"/>
      <c r="N68" s="41"/>
      <c r="O68" s="51"/>
    </row>
    <row r="69" spans="1:15" x14ac:dyDescent="0.2">
      <c r="A69" s="82"/>
      <c r="B69" s="82"/>
      <c r="C69" s="82"/>
      <c r="D69" s="82"/>
      <c r="E69" s="82"/>
      <c r="F69" s="82"/>
      <c r="G69" s="90"/>
      <c r="H69" s="91"/>
      <c r="I69" s="82"/>
      <c r="J69" s="83"/>
      <c r="L69" s="86"/>
      <c r="M69" s="92"/>
      <c r="N69" s="41"/>
      <c r="O69" s="51"/>
    </row>
    <row r="70" spans="1:15" x14ac:dyDescent="0.2">
      <c r="A70" s="82"/>
      <c r="B70" s="82"/>
      <c r="C70" s="82"/>
      <c r="D70" s="82"/>
      <c r="E70" s="82"/>
      <c r="F70" s="82"/>
      <c r="G70" s="90" t="s">
        <v>54</v>
      </c>
      <c r="H70" s="93"/>
      <c r="I70" s="82"/>
      <c r="J70" s="83"/>
      <c r="L70" s="86"/>
      <c r="M70" s="60"/>
      <c r="N70" s="41"/>
      <c r="O70" s="51"/>
    </row>
    <row r="71" spans="1:15" x14ac:dyDescent="0.2">
      <c r="A71" s="94" t="s">
        <v>38</v>
      </c>
      <c r="B71" s="95"/>
      <c r="C71" s="95"/>
      <c r="D71" s="95"/>
      <c r="E71" s="96" t="s">
        <v>55</v>
      </c>
      <c r="F71" s="2"/>
      <c r="G71" s="2"/>
      <c r="H71" s="59"/>
      <c r="I71" s="2"/>
      <c r="J71" s="87"/>
      <c r="L71" s="86"/>
      <c r="M71" s="92"/>
      <c r="N71" s="41"/>
      <c r="O71" s="97"/>
    </row>
    <row r="72" spans="1:15" x14ac:dyDescent="0.2">
      <c r="A72" s="94">
        <v>52000</v>
      </c>
      <c r="B72" s="95"/>
      <c r="C72" s="95"/>
      <c r="D72" s="95"/>
      <c r="E72" s="96"/>
      <c r="F72" s="2"/>
      <c r="G72" s="2"/>
      <c r="H72" s="59"/>
      <c r="I72" s="2"/>
      <c r="J72" s="2"/>
      <c r="L72" s="86"/>
      <c r="M72" s="92"/>
      <c r="N72" s="41"/>
      <c r="O72" s="97"/>
    </row>
    <row r="73" spans="1:15" x14ac:dyDescent="0.2">
      <c r="A73" s="98">
        <v>120000</v>
      </c>
      <c r="B73" s="95"/>
      <c r="C73" s="95"/>
      <c r="D73" s="95"/>
      <c r="E73" s="96"/>
      <c r="F73" s="2"/>
      <c r="G73" s="2"/>
      <c r="H73" s="59"/>
      <c r="I73" s="2"/>
      <c r="J73" s="2"/>
      <c r="L73" s="86"/>
      <c r="M73" s="92"/>
      <c r="N73" s="41"/>
      <c r="O73" s="97"/>
    </row>
    <row r="74" spans="1:15" x14ac:dyDescent="0.2">
      <c r="A74" s="98">
        <v>1000</v>
      </c>
      <c r="B74" s="95"/>
      <c r="C74" s="99"/>
      <c r="D74" s="95"/>
      <c r="E74" s="100"/>
      <c r="F74" s="2"/>
      <c r="G74" s="2"/>
      <c r="H74" s="59"/>
      <c r="I74" s="2"/>
      <c r="J74" s="2"/>
      <c r="L74" s="86"/>
      <c r="M74" s="92"/>
      <c r="N74" s="41"/>
      <c r="O74" s="97"/>
    </row>
    <row r="75" spans="1:15" x14ac:dyDescent="0.2">
      <c r="A75" s="96"/>
      <c r="B75" s="95"/>
      <c r="C75" s="99"/>
      <c r="D75" s="99"/>
      <c r="E75" s="101"/>
      <c r="F75" s="73"/>
      <c r="H75" s="74"/>
      <c r="L75" s="86"/>
      <c r="M75" s="92"/>
      <c r="N75" s="41"/>
      <c r="O75" s="97"/>
    </row>
    <row r="76" spans="1:15" x14ac:dyDescent="0.2">
      <c r="A76" s="102"/>
      <c r="B76" s="95"/>
      <c r="C76" s="103"/>
      <c r="D76" s="103"/>
      <c r="E76" s="101"/>
      <c r="H76" s="74"/>
      <c r="L76" s="86"/>
      <c r="M76" s="104"/>
      <c r="N76" s="41"/>
      <c r="O76" s="97"/>
    </row>
    <row r="77" spans="1:15" x14ac:dyDescent="0.2">
      <c r="A77" s="105"/>
      <c r="B77" s="95"/>
      <c r="C77" s="103"/>
      <c r="D77" s="103"/>
      <c r="E77" s="101"/>
      <c r="H77" s="74"/>
      <c r="L77" s="86"/>
      <c r="M77" s="106"/>
      <c r="N77" s="41"/>
      <c r="O77" s="107"/>
    </row>
    <row r="78" spans="1:15" x14ac:dyDescent="0.2">
      <c r="A78" s="105"/>
      <c r="B78" s="95"/>
      <c r="C78" s="103"/>
      <c r="D78" s="103"/>
      <c r="E78" s="101"/>
      <c r="H78" s="74"/>
      <c r="K78" s="30"/>
      <c r="L78" s="86"/>
      <c r="N78" s="41"/>
      <c r="O78" s="107"/>
    </row>
    <row r="79" spans="1:15" x14ac:dyDescent="0.2">
      <c r="A79" s="102"/>
      <c r="B79" s="103"/>
      <c r="C79" s="103"/>
      <c r="D79" s="103"/>
      <c r="E79" s="101"/>
      <c r="H79" s="74"/>
      <c r="K79" s="30"/>
      <c r="L79" s="86"/>
      <c r="N79" s="41"/>
      <c r="O79" s="97"/>
    </row>
    <row r="80" spans="1:15" x14ac:dyDescent="0.2">
      <c r="A80" s="102"/>
      <c r="B80" s="103"/>
      <c r="C80" s="103"/>
      <c r="D80" s="103"/>
      <c r="E80" s="101"/>
      <c r="H80" s="74"/>
      <c r="K80" s="30"/>
      <c r="L80" s="86"/>
      <c r="N80" s="41"/>
      <c r="O80" s="97"/>
    </row>
    <row r="81" spans="1:15" x14ac:dyDescent="0.2">
      <c r="A81" s="102"/>
      <c r="B81" s="108"/>
      <c r="E81" s="74"/>
      <c r="H81" s="74"/>
      <c r="K81" s="30"/>
      <c r="L81" s="86"/>
      <c r="N81" s="41"/>
      <c r="O81" s="97"/>
    </row>
    <row r="82" spans="1:15" x14ac:dyDescent="0.2">
      <c r="A82" s="102"/>
      <c r="B82" s="108"/>
      <c r="H82" s="74"/>
      <c r="K82" s="30"/>
      <c r="L82" s="86"/>
      <c r="M82" s="92"/>
      <c r="N82" s="41"/>
      <c r="O82" s="97"/>
    </row>
    <row r="83" spans="1:15" x14ac:dyDescent="0.2">
      <c r="A83" s="102"/>
      <c r="B83" s="108"/>
      <c r="K83" s="30"/>
      <c r="L83" s="86"/>
      <c r="N83" s="41"/>
      <c r="O83" s="97"/>
    </row>
    <row r="84" spans="1:15" x14ac:dyDescent="0.2">
      <c r="A84" s="102"/>
      <c r="B84" s="108"/>
      <c r="K84" s="30"/>
      <c r="L84" s="86"/>
      <c r="N84" s="41"/>
      <c r="O84" s="97"/>
    </row>
    <row r="85" spans="1:15" x14ac:dyDescent="0.2">
      <c r="A85" s="74"/>
      <c r="B85" s="108"/>
      <c r="K85" s="30"/>
      <c r="L85" s="86"/>
      <c r="N85" s="41"/>
      <c r="O85" s="97"/>
    </row>
    <row r="86" spans="1:15" x14ac:dyDescent="0.2">
      <c r="K86" s="30"/>
      <c r="L86" s="86"/>
      <c r="N86" s="41"/>
      <c r="O86" s="97"/>
    </row>
    <row r="87" spans="1:15" x14ac:dyDescent="0.2">
      <c r="K87" s="30"/>
      <c r="L87" s="86"/>
      <c r="N87" s="41"/>
      <c r="O87" s="97"/>
    </row>
    <row r="88" spans="1:15" x14ac:dyDescent="0.2">
      <c r="K88" s="30"/>
      <c r="L88" s="109"/>
      <c r="N88" s="41"/>
      <c r="O88" s="97"/>
    </row>
    <row r="89" spans="1:15" x14ac:dyDescent="0.2">
      <c r="A89" s="84">
        <f>SUM(A71:A88)</f>
        <v>173000</v>
      </c>
      <c r="E89" s="74">
        <f>SUM(E71:E88)</f>
        <v>0</v>
      </c>
      <c r="H89" s="74">
        <f>SUM(H71:H88)</f>
        <v>0</v>
      </c>
      <c r="K89" s="30"/>
      <c r="L89" s="109"/>
      <c r="N89" s="41"/>
      <c r="O89" s="97"/>
    </row>
    <row r="90" spans="1:15" x14ac:dyDescent="0.2">
      <c r="K90" s="30"/>
      <c r="L90" s="109"/>
      <c r="M90" s="31">
        <f>SUM(M13:M89)</f>
        <v>63119000</v>
      </c>
      <c r="N90" s="41"/>
      <c r="O90" s="97"/>
    </row>
    <row r="91" spans="1:15" x14ac:dyDescent="0.2">
      <c r="K91" s="30"/>
      <c r="L91" s="109"/>
      <c r="N91" s="41"/>
      <c r="O91" s="97"/>
    </row>
    <row r="92" spans="1:15" x14ac:dyDescent="0.2">
      <c r="K92" s="30"/>
      <c r="L92" s="109"/>
      <c r="N92" s="41"/>
      <c r="O92" s="97"/>
    </row>
    <row r="93" spans="1:15" x14ac:dyDescent="0.2">
      <c r="K93" s="30"/>
      <c r="L93" s="109"/>
      <c r="N93" s="41"/>
      <c r="O93" s="97"/>
    </row>
    <row r="94" spans="1:15" x14ac:dyDescent="0.2">
      <c r="K94" s="30"/>
      <c r="L94" s="109"/>
      <c r="N94" s="41"/>
      <c r="O94" s="97"/>
    </row>
    <row r="95" spans="1:15" x14ac:dyDescent="0.2">
      <c r="K95" s="30"/>
      <c r="L95" s="109"/>
      <c r="N95" s="41"/>
      <c r="O95" s="97"/>
    </row>
    <row r="96" spans="1:15" x14ac:dyDescent="0.2">
      <c r="K96" s="30"/>
      <c r="L96" s="109"/>
      <c r="N96" s="41"/>
      <c r="O96" s="97"/>
    </row>
    <row r="97" spans="1:19" x14ac:dyDescent="0.2">
      <c r="K97" s="30"/>
      <c r="L97" s="109"/>
      <c r="N97" s="41"/>
      <c r="O97" s="97"/>
    </row>
    <row r="98" spans="1:19" x14ac:dyDescent="0.2">
      <c r="K98" s="30"/>
      <c r="L98" s="109"/>
      <c r="N98" s="41"/>
      <c r="O98" s="97"/>
    </row>
    <row r="99" spans="1:19" x14ac:dyDescent="0.2">
      <c r="K99" s="30"/>
      <c r="L99" s="109"/>
      <c r="N99" s="41"/>
      <c r="O99" s="97"/>
    </row>
    <row r="100" spans="1:19" x14ac:dyDescent="0.2">
      <c r="K100" s="30"/>
      <c r="L100" s="109"/>
      <c r="N100" s="41"/>
      <c r="O100" s="97"/>
    </row>
    <row r="101" spans="1:19" x14ac:dyDescent="0.2">
      <c r="K101" s="30"/>
      <c r="L101" s="109"/>
      <c r="N101" s="41"/>
      <c r="O101" s="97"/>
    </row>
    <row r="102" spans="1:19" x14ac:dyDescent="0.2">
      <c r="K102" s="30"/>
      <c r="L102" s="109"/>
      <c r="N102" s="41"/>
      <c r="O102" s="97"/>
    </row>
    <row r="103" spans="1:19" x14ac:dyDescent="0.2">
      <c r="K103" s="30"/>
      <c r="L103" s="109"/>
      <c r="O103" s="97"/>
    </row>
    <row r="104" spans="1:19" x14ac:dyDescent="0.2">
      <c r="K104" s="30"/>
      <c r="L104" s="109"/>
      <c r="O104" s="97"/>
    </row>
    <row r="105" spans="1:19" x14ac:dyDescent="0.2">
      <c r="K105" s="30"/>
      <c r="L105" s="109"/>
    </row>
    <row r="106" spans="1:19" x14ac:dyDescent="0.2">
      <c r="K106" s="30"/>
      <c r="L106" s="109"/>
    </row>
    <row r="107" spans="1:19" x14ac:dyDescent="0.2">
      <c r="K107" s="30"/>
      <c r="L107" s="109"/>
    </row>
    <row r="108" spans="1:19" x14ac:dyDescent="0.2">
      <c r="K108" s="30"/>
      <c r="L108" s="109"/>
      <c r="O108" s="92">
        <f>SUM(O13:O107)</f>
        <v>40000000</v>
      </c>
    </row>
    <row r="109" spans="1:19" x14ac:dyDescent="0.2">
      <c r="K109" s="30"/>
      <c r="L109" s="109"/>
    </row>
    <row r="110" spans="1:19" x14ac:dyDescent="0.2">
      <c r="K110" s="30"/>
      <c r="L110" s="109"/>
    </row>
    <row r="111" spans="1:19" s="31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09"/>
      <c r="N111" s="110"/>
      <c r="O111" s="111"/>
      <c r="P111" s="7"/>
      <c r="Q111" s="7"/>
      <c r="R111" s="7"/>
      <c r="S111" s="7"/>
    </row>
    <row r="112" spans="1:19" s="31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09"/>
      <c r="N112" s="110"/>
      <c r="O112" s="111"/>
      <c r="P112" s="7"/>
      <c r="Q112" s="7"/>
      <c r="R112" s="7"/>
      <c r="S112" s="7"/>
    </row>
    <row r="113" spans="1:19" s="31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09"/>
      <c r="N113" s="110"/>
      <c r="O113" s="111"/>
      <c r="P113" s="7"/>
      <c r="Q113" s="7"/>
      <c r="R113" s="7"/>
      <c r="S113" s="7"/>
    </row>
    <row r="114" spans="1:19" s="31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09"/>
      <c r="N114" s="110"/>
      <c r="O114" s="111"/>
      <c r="P114" s="7"/>
      <c r="Q114" s="7"/>
      <c r="R114" s="7"/>
      <c r="S114" s="7"/>
    </row>
    <row r="115" spans="1:19" s="31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09"/>
      <c r="N115" s="110"/>
      <c r="O115" s="111"/>
      <c r="P115" s="7"/>
      <c r="Q115" s="7"/>
      <c r="R115" s="7"/>
      <c r="S115" s="7"/>
    </row>
    <row r="116" spans="1:19" s="31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09"/>
      <c r="N116" s="110"/>
      <c r="O116" s="111"/>
      <c r="P116" s="7"/>
      <c r="Q116" s="7"/>
      <c r="R116" s="7"/>
      <c r="S116" s="7"/>
    </row>
    <row r="117" spans="1:19" s="31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09"/>
      <c r="N117" s="110"/>
      <c r="O117" s="111"/>
      <c r="P117" s="7"/>
      <c r="Q117" s="7"/>
      <c r="R117" s="7"/>
      <c r="S117" s="7"/>
    </row>
    <row r="118" spans="1:19" s="31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09"/>
      <c r="N118" s="110"/>
      <c r="O118" s="111"/>
      <c r="P118" s="7"/>
      <c r="Q118" s="7"/>
      <c r="R118" s="7"/>
      <c r="S118" s="7"/>
    </row>
    <row r="119" spans="1:19" s="31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09"/>
      <c r="N119" s="110"/>
      <c r="O119" s="111"/>
      <c r="P119" s="7"/>
      <c r="Q119" s="7"/>
      <c r="R119" s="7"/>
      <c r="S119" s="7"/>
    </row>
    <row r="120" spans="1:19" s="31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09"/>
      <c r="N120" s="110"/>
      <c r="O120" s="111"/>
      <c r="P120" s="7"/>
      <c r="Q120" s="7"/>
      <c r="R120" s="7"/>
      <c r="S120" s="7"/>
    </row>
    <row r="121" spans="1:19" s="31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09"/>
      <c r="N121" s="110"/>
      <c r="O121" s="111"/>
      <c r="P121" s="7"/>
      <c r="Q121" s="7"/>
      <c r="R121" s="7"/>
      <c r="S121" s="7"/>
    </row>
    <row r="122" spans="1:19" s="31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09"/>
      <c r="N122" s="110"/>
      <c r="O122" s="111"/>
      <c r="P122" s="7"/>
      <c r="Q122" s="7"/>
      <c r="R122" s="7"/>
      <c r="S122" s="7"/>
    </row>
    <row r="123" spans="1:19" s="31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09"/>
      <c r="N123" s="110"/>
      <c r="O123" s="111"/>
      <c r="P123" s="7"/>
      <c r="Q123" s="7"/>
      <c r="R123" s="7"/>
      <c r="S123" s="7"/>
    </row>
    <row r="124" spans="1:19" s="31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09"/>
      <c r="N124" s="110"/>
      <c r="O124" s="111"/>
      <c r="P124" s="7"/>
      <c r="Q124" s="7"/>
      <c r="R124" s="7"/>
      <c r="S124" s="7"/>
    </row>
    <row r="125" spans="1:19" s="31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09"/>
      <c r="N125" s="110"/>
      <c r="O125" s="111"/>
      <c r="P125" s="7"/>
      <c r="Q125" s="7"/>
      <c r="R125" s="7"/>
      <c r="S125" s="7"/>
    </row>
    <row r="126" spans="1:19" s="31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09"/>
      <c r="N126" s="110"/>
      <c r="O126" s="111"/>
      <c r="P126" s="7"/>
      <c r="Q126" s="7"/>
      <c r="R126" s="7"/>
      <c r="S126" s="7"/>
    </row>
    <row r="127" spans="1:19" s="31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09"/>
      <c r="N127" s="110"/>
      <c r="O127" s="111"/>
      <c r="P127" s="7"/>
      <c r="Q127" s="7"/>
      <c r="R127" s="7"/>
      <c r="S127" s="7"/>
    </row>
    <row r="128" spans="1:19" s="31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09"/>
      <c r="N128" s="110"/>
      <c r="O128" s="111"/>
      <c r="P128" s="7"/>
      <c r="Q128" s="7"/>
      <c r="R128" s="7"/>
      <c r="S128" s="7"/>
    </row>
    <row r="129" spans="1:19" s="31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09"/>
      <c r="N129" s="110"/>
      <c r="O129" s="111"/>
      <c r="P129" s="7"/>
      <c r="Q129" s="7"/>
      <c r="R129" s="7"/>
      <c r="S129" s="7"/>
    </row>
    <row r="130" spans="1:19" s="31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09"/>
      <c r="N130" s="110"/>
      <c r="O130" s="111"/>
      <c r="P130" s="7"/>
      <c r="Q130" s="7"/>
      <c r="R130" s="7"/>
      <c r="S130" s="7"/>
    </row>
    <row r="131" spans="1:19" s="31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2">
        <f>SUM(L13:L130)</f>
        <v>65240000</v>
      </c>
      <c r="N131" s="110"/>
      <c r="O131" s="111"/>
      <c r="P131" s="7"/>
      <c r="Q131" s="7"/>
      <c r="R131" s="7"/>
      <c r="S131" s="7"/>
    </row>
    <row r="132" spans="1:19" s="31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3"/>
      <c r="N132" s="110"/>
      <c r="O132" s="111"/>
      <c r="P132" s="7"/>
      <c r="Q132" s="7"/>
      <c r="R132" s="7"/>
      <c r="S132" s="7"/>
    </row>
    <row r="133" spans="1:19" s="31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3"/>
      <c r="N133" s="110"/>
      <c r="O133" s="111"/>
      <c r="P133" s="7"/>
      <c r="Q133" s="7"/>
      <c r="R133" s="7"/>
      <c r="S133" s="7"/>
    </row>
    <row r="134" spans="1:19" s="31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3"/>
      <c r="N134" s="110"/>
      <c r="O134" s="111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zoomScale="84" zoomScaleNormal="100" zoomScaleSheetLayoutView="84" workbookViewId="0">
      <selection activeCell="M22" sqref="M22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3" bestFit="1" customWidth="1"/>
    <col min="13" max="13" width="16.140625" style="31" bestFit="1" customWidth="1"/>
    <col min="14" max="14" width="15.5703125" style="110" customWidth="1"/>
    <col min="15" max="15" width="20" style="111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4" t="s">
        <v>0</v>
      </c>
      <c r="B1" s="144"/>
      <c r="C1" s="144"/>
      <c r="D1" s="144"/>
      <c r="E1" s="144"/>
      <c r="F1" s="144"/>
      <c r="G1" s="144"/>
      <c r="H1" s="144"/>
      <c r="I1" s="144"/>
      <c r="J1" s="122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62</v>
      </c>
      <c r="C3" s="10"/>
      <c r="D3" s="8"/>
      <c r="E3" s="8"/>
      <c r="F3" s="8"/>
      <c r="G3" s="8"/>
      <c r="H3" s="8" t="s">
        <v>3</v>
      </c>
      <c r="I3" s="11">
        <v>42895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0.625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8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7</v>
      </c>
      <c r="B6" s="8"/>
      <c r="C6" s="8"/>
      <c r="D6" s="8"/>
      <c r="E6" s="8"/>
      <c r="F6" s="8"/>
      <c r="G6" s="8" t="s">
        <v>8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v>346</v>
      </c>
      <c r="F8" s="22"/>
      <c r="G8" s="17">
        <f>C8*E8</f>
        <v>34600000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8</v>
      </c>
      <c r="F9" s="22"/>
      <c r="G9" s="17">
        <f t="shared" ref="G9:G16" si="0">C9*E9</f>
        <v>400000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0</v>
      </c>
      <c r="F10" s="22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12</v>
      </c>
      <c r="F11" s="22"/>
      <c r="G11" s="17">
        <f t="shared" si="0"/>
        <v>120000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16</v>
      </c>
      <c r="F12" s="22"/>
      <c r="G12" s="17">
        <f>C12*E12</f>
        <v>80000</v>
      </c>
      <c r="H12" s="9"/>
      <c r="I12" s="17"/>
      <c r="J12" s="17"/>
      <c r="K12" s="25" t="s">
        <v>8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39</v>
      </c>
      <c r="F13" s="22"/>
      <c r="G13" s="17">
        <f t="shared" si="0"/>
        <v>78000</v>
      </c>
      <c r="H13" s="9"/>
      <c r="I13" s="17"/>
      <c r="J13" s="17"/>
      <c r="K13" s="30">
        <v>41093</v>
      </c>
      <c r="L13" s="53">
        <v>4000000</v>
      </c>
      <c r="M13" s="31">
        <v>11469000</v>
      </c>
      <c r="N13" s="32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41094</v>
      </c>
      <c r="L14" s="53">
        <v>1200000</v>
      </c>
      <c r="M14" s="33">
        <v>6983500</v>
      </c>
      <c r="N14" s="32"/>
      <c r="O14" s="34"/>
      <c r="P14" s="35"/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41095</v>
      </c>
      <c r="L15" s="53">
        <v>2000000</v>
      </c>
      <c r="M15" s="33">
        <v>10005000</v>
      </c>
      <c r="N15" s="32"/>
      <c r="O15" s="34"/>
      <c r="P15" s="35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6"/>
      <c r="K16" s="30">
        <v>41096</v>
      </c>
      <c r="L16" s="52">
        <v>2500000</v>
      </c>
      <c r="M16" s="37">
        <v>150000</v>
      </c>
      <c r="N16" s="32"/>
      <c r="O16" s="34"/>
      <c r="P16" s="35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35278000</v>
      </c>
      <c r="I17" s="10"/>
      <c r="J17" s="36"/>
      <c r="K17" s="30">
        <v>41097</v>
      </c>
      <c r="L17" s="52">
        <v>1100000</v>
      </c>
      <c r="M17" s="33">
        <v>10000</v>
      </c>
      <c r="N17" s="32"/>
      <c r="O17" s="34"/>
      <c r="P17" s="35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6"/>
      <c r="K18" s="30">
        <v>41098</v>
      </c>
      <c r="L18" s="52">
        <v>4000000</v>
      </c>
      <c r="M18" s="32">
        <v>2400000</v>
      </c>
      <c r="N18" s="38"/>
      <c r="O18" s="34"/>
      <c r="P18" s="39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6"/>
      <c r="K19" s="30">
        <v>41099</v>
      </c>
      <c r="L19" s="115">
        <v>5000000</v>
      </c>
      <c r="M19" s="40">
        <v>102000</v>
      </c>
      <c r="N19" s="41"/>
      <c r="O19" s="34"/>
      <c r="P19" s="39"/>
    </row>
    <row r="20" spans="1:19" x14ac:dyDescent="0.2">
      <c r="A20" s="8"/>
      <c r="B20" s="8"/>
      <c r="C20" s="21">
        <v>1000</v>
      </c>
      <c r="D20" s="8"/>
      <c r="E20" s="8">
        <v>0</v>
      </c>
      <c r="F20" s="8"/>
      <c r="G20" s="21">
        <f>C20*E20</f>
        <v>0</v>
      </c>
      <c r="H20" s="9"/>
      <c r="I20" s="21"/>
      <c r="J20" s="22"/>
      <c r="K20" s="30">
        <v>41100</v>
      </c>
      <c r="L20" s="113">
        <v>1000000</v>
      </c>
      <c r="M20" s="42">
        <v>208000</v>
      </c>
      <c r="N20" s="41"/>
      <c r="O20" s="34"/>
      <c r="P20" s="39"/>
    </row>
    <row r="21" spans="1:19" x14ac:dyDescent="0.2">
      <c r="A21" s="8"/>
      <c r="B21" s="8"/>
      <c r="C21" s="21">
        <v>500</v>
      </c>
      <c r="D21" s="8"/>
      <c r="E21" s="8">
        <v>55</v>
      </c>
      <c r="F21" s="8"/>
      <c r="G21" s="21">
        <f>C21*E21</f>
        <v>27500</v>
      </c>
      <c r="H21" s="9"/>
      <c r="I21" s="21"/>
      <c r="J21" s="36"/>
      <c r="K21" s="30">
        <v>41101</v>
      </c>
      <c r="L21" s="52">
        <v>9500000</v>
      </c>
      <c r="M21" s="42">
        <v>200000</v>
      </c>
      <c r="N21" s="43"/>
      <c r="O21" s="44"/>
      <c r="P21" s="44"/>
    </row>
    <row r="22" spans="1:19" x14ac:dyDescent="0.2">
      <c r="A22" s="8"/>
      <c r="B22" s="8"/>
      <c r="C22" s="21">
        <v>200</v>
      </c>
      <c r="D22" s="8"/>
      <c r="E22" s="8">
        <v>3</v>
      </c>
      <c r="F22" s="8"/>
      <c r="G22" s="21">
        <f>C22*E22</f>
        <v>600</v>
      </c>
      <c r="H22" s="9"/>
      <c r="I22" s="10"/>
      <c r="K22" s="30">
        <v>41102</v>
      </c>
      <c r="L22" s="115">
        <v>840000</v>
      </c>
      <c r="M22" s="42">
        <v>100000</v>
      </c>
      <c r="N22" s="43"/>
      <c r="O22" s="9"/>
      <c r="P22" s="32"/>
      <c r="Q22" s="38"/>
      <c r="R22" s="44"/>
      <c r="S22" s="44"/>
    </row>
    <row r="23" spans="1:19" x14ac:dyDescent="0.2">
      <c r="A23" s="8"/>
      <c r="B23" s="8"/>
      <c r="C23" s="21">
        <v>100</v>
      </c>
      <c r="D23" s="8"/>
      <c r="E23" s="8">
        <v>13</v>
      </c>
      <c r="F23" s="8"/>
      <c r="G23" s="21">
        <f>C23*E23</f>
        <v>1300</v>
      </c>
      <c r="H23" s="9"/>
      <c r="I23" s="10"/>
      <c r="K23" s="30">
        <v>41103</v>
      </c>
      <c r="L23" s="52">
        <v>1150000</v>
      </c>
      <c r="M23" s="31">
        <v>0</v>
      </c>
      <c r="N23" s="41"/>
      <c r="O23" s="45"/>
      <c r="P23" s="32"/>
      <c r="Q23" s="38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41104</v>
      </c>
      <c r="L24" s="52">
        <v>2000000</v>
      </c>
      <c r="N24" s="41"/>
      <c r="O24" s="45"/>
      <c r="P24" s="32"/>
      <c r="Q24" s="38"/>
      <c r="R24" s="46" t="s">
        <v>22</v>
      </c>
      <c r="S24" s="38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47">
        <v>0</v>
      </c>
      <c r="H25" s="9"/>
      <c r="I25" s="8" t="s">
        <v>8</v>
      </c>
      <c r="K25" s="30">
        <v>41105</v>
      </c>
      <c r="L25" s="52">
        <v>2850000</v>
      </c>
      <c r="M25" s="48"/>
      <c r="N25" s="41"/>
      <c r="O25" s="45"/>
      <c r="P25" s="32"/>
      <c r="Q25" s="38"/>
      <c r="R25" s="46"/>
      <c r="S25" s="38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49">
        <f>SUM(G20:G25)</f>
        <v>29400</v>
      </c>
      <c r="I26" s="9"/>
      <c r="L26" s="52"/>
      <c r="M26" s="33"/>
      <c r="N26" s="50"/>
      <c r="O26" s="51"/>
      <c r="P26" s="32"/>
      <c r="Q26" s="38"/>
      <c r="R26" s="46"/>
      <c r="S26" s="38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35307400</v>
      </c>
      <c r="L27" s="52"/>
      <c r="M27" s="33"/>
      <c r="N27" s="32"/>
      <c r="O27" s="51"/>
      <c r="P27" s="32"/>
      <c r="Q27" s="38"/>
      <c r="R27" s="46"/>
      <c r="S27" s="38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L28" s="53"/>
      <c r="M28" s="54"/>
      <c r="N28" s="32"/>
      <c r="O28" s="51"/>
      <c r="P28" s="32"/>
      <c r="Q28" s="38"/>
      <c r="R28" s="46"/>
      <c r="S28" s="38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8</v>
      </c>
      <c r="H29" s="9"/>
      <c r="I29" s="9">
        <f>'08 Juni 17'!I37</f>
        <v>1280179727</v>
      </c>
      <c r="K29" s="7" t="s">
        <v>61</v>
      </c>
      <c r="L29" s="53"/>
      <c r="N29" s="32"/>
      <c r="O29" s="51"/>
      <c r="P29" s="32"/>
      <c r="Q29" s="38"/>
      <c r="R29" s="55"/>
      <c r="S29" s="38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6">
        <f>'08 Juni 17'!I52</f>
        <v>29794900</v>
      </c>
      <c r="L30" s="53"/>
      <c r="M30" s="33"/>
      <c r="N30" s="32"/>
      <c r="O30" s="51"/>
      <c r="P30" s="32"/>
      <c r="Q30" s="38"/>
      <c r="R30" s="46"/>
      <c r="S30" s="38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L31" s="53"/>
      <c r="N31" s="41"/>
      <c r="O31" s="51"/>
      <c r="P31" s="2"/>
      <c r="Q31" s="38"/>
      <c r="R31" s="2"/>
      <c r="S31" s="38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2"/>
      <c r="J32" s="32"/>
      <c r="L32" s="57"/>
      <c r="M32" s="58"/>
      <c r="N32" s="41"/>
      <c r="O32" s="51"/>
      <c r="P32" s="2"/>
      <c r="Q32" s="38"/>
      <c r="R32" s="2"/>
      <c r="S32" s="38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L33" s="57"/>
      <c r="M33" s="58"/>
      <c r="N33" s="41"/>
      <c r="O33" s="51"/>
      <c r="P33" s="2"/>
      <c r="Q33" s="38"/>
      <c r="R33" s="2"/>
      <c r="S33" s="38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L34" s="57"/>
      <c r="M34" s="58"/>
      <c r="N34" s="41"/>
      <c r="O34" s="51"/>
      <c r="P34" s="2"/>
      <c r="Q34" s="38"/>
      <c r="R34" s="59"/>
      <c r="S34" s="38"/>
    </row>
    <row r="35" spans="1:19" x14ac:dyDescent="0.2">
      <c r="A35" s="8"/>
      <c r="B35" s="8"/>
      <c r="C35" s="8" t="s">
        <v>29</v>
      </c>
      <c r="D35" s="8"/>
      <c r="E35" s="8"/>
      <c r="F35" s="8"/>
      <c r="G35" s="21"/>
      <c r="H35" s="49">
        <f>O14</f>
        <v>0</v>
      </c>
      <c r="I35" s="9"/>
      <c r="J35" s="9"/>
      <c r="L35" s="57"/>
      <c r="M35" s="60"/>
      <c r="N35" s="41"/>
      <c r="O35" s="51"/>
      <c r="P35" s="38"/>
      <c r="Q35" s="38"/>
      <c r="R35" s="2"/>
      <c r="S35" s="38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1">
        <f>P14</f>
        <v>0</v>
      </c>
      <c r="I36" s="8" t="s">
        <v>8</v>
      </c>
      <c r="J36" s="8"/>
      <c r="L36" s="57"/>
      <c r="M36" s="58"/>
      <c r="N36" s="41"/>
      <c r="O36" s="51"/>
      <c r="P36" s="10"/>
      <c r="Q36" s="38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I29+H35-H36</f>
        <v>1280179727</v>
      </c>
      <c r="J37" s="9"/>
      <c r="L37" s="57"/>
      <c r="M37" s="58"/>
      <c r="N37" s="41"/>
      <c r="O37" s="51"/>
      <c r="Q37" s="38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57"/>
      <c r="M38" s="58"/>
      <c r="N38" s="41"/>
      <c r="O38" s="51"/>
      <c r="Q38" s="38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49">
        <v>12023986</v>
      </c>
      <c r="J39" s="9"/>
      <c r="L39" s="57"/>
      <c r="M39" s="58"/>
      <c r="N39" s="41"/>
      <c r="O39" s="51"/>
      <c r="Q39" s="38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103113641</v>
      </c>
      <c r="I40" s="9"/>
      <c r="J40" s="9"/>
      <c r="L40" s="57"/>
      <c r="M40" s="58"/>
      <c r="N40" s="41"/>
      <c r="O40" s="51"/>
      <c r="Q40" s="38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2">
        <v>7338361</v>
      </c>
      <c r="I41" s="9"/>
      <c r="J41" s="9"/>
      <c r="L41" s="57"/>
      <c r="M41" s="58"/>
      <c r="N41" s="41"/>
      <c r="O41" s="51"/>
      <c r="Q41" s="38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122475988</v>
      </c>
      <c r="J42" s="9"/>
      <c r="L42" s="57"/>
      <c r="M42" s="58"/>
      <c r="N42" s="41"/>
      <c r="O42" s="51"/>
      <c r="Q42" s="38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1402655715</v>
      </c>
      <c r="J43" s="9"/>
      <c r="L43" s="57"/>
      <c r="M43" s="58"/>
      <c r="N43" s="41"/>
      <c r="O43" s="51"/>
      <c r="Q43" s="38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57"/>
      <c r="M44" s="58"/>
      <c r="N44" s="41"/>
      <c r="O44" s="51"/>
      <c r="P44" s="65"/>
      <c r="Q44" s="32"/>
      <c r="R44" s="66"/>
      <c r="S44" s="66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M131</f>
        <v>31627500</v>
      </c>
      <c r="I45" s="9"/>
      <c r="J45" s="9"/>
      <c r="L45" s="57"/>
      <c r="M45" s="60"/>
      <c r="N45" s="41"/>
      <c r="O45" s="51"/>
      <c r="P45" s="65"/>
      <c r="Q45" s="32"/>
      <c r="R45" s="67"/>
      <c r="S45" s="66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68">
        <f>+E89</f>
        <v>0</v>
      </c>
      <c r="I46" s="9" t="s">
        <v>8</v>
      </c>
      <c r="J46" s="9"/>
      <c r="L46" s="57"/>
      <c r="M46" s="60"/>
      <c r="N46" s="41"/>
      <c r="O46" s="51"/>
      <c r="P46" s="65"/>
      <c r="Q46" s="32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2" t="s">
        <v>8</v>
      </c>
      <c r="H47" s="69"/>
      <c r="I47" s="9">
        <f>H45+H46</f>
        <v>31627500</v>
      </c>
      <c r="J47" s="9"/>
      <c r="L47" s="57"/>
      <c r="M47" s="60"/>
      <c r="N47" s="41"/>
      <c r="O47" s="51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2"/>
      <c r="H48" s="70"/>
      <c r="I48" s="9" t="s">
        <v>8</v>
      </c>
      <c r="J48" s="9"/>
      <c r="L48" s="57"/>
      <c r="M48" s="60"/>
      <c r="N48" s="41"/>
      <c r="O48" s="51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49">
        <f>L131</f>
        <v>37140000</v>
      </c>
      <c r="I49" s="9">
        <v>0</v>
      </c>
      <c r="L49" s="57"/>
      <c r="N49" s="41"/>
      <c r="O49" s="51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1">
        <f>A89</f>
        <v>0</v>
      </c>
      <c r="I50" s="9"/>
      <c r="J50" s="72"/>
      <c r="L50" s="57"/>
      <c r="N50" s="41"/>
      <c r="O50" s="51"/>
      <c r="P50" s="73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1">
        <f>SUM(H49:H50)</f>
        <v>37140000</v>
      </c>
      <c r="J51" s="49"/>
      <c r="L51" s="57"/>
      <c r="N51" s="41"/>
      <c r="O51" s="51"/>
      <c r="P51" s="74"/>
      <c r="Q51" s="59"/>
      <c r="R51" s="74"/>
      <c r="S51" s="59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I30-I47+I51</f>
        <v>35307400</v>
      </c>
      <c r="J52" s="75"/>
      <c r="L52" s="57"/>
      <c r="N52" s="41"/>
      <c r="O52" s="51"/>
      <c r="P52" s="74"/>
      <c r="Q52" s="59"/>
      <c r="R52" s="74"/>
      <c r="S52" s="59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35307400</v>
      </c>
      <c r="J53" s="75"/>
      <c r="L53" s="57"/>
      <c r="N53" s="41"/>
      <c r="O53" s="51"/>
      <c r="P53" s="74"/>
      <c r="Q53" s="59"/>
      <c r="R53" s="74"/>
      <c r="S53" s="59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8</v>
      </c>
      <c r="I54" s="61">
        <v>0</v>
      </c>
      <c r="J54" s="76"/>
      <c r="L54" s="57"/>
      <c r="M54" s="31" t="s">
        <v>42</v>
      </c>
      <c r="N54" s="41"/>
      <c r="O54" s="51"/>
      <c r="P54" s="74"/>
      <c r="Q54" s="59"/>
      <c r="R54" s="74"/>
      <c r="S54" s="77"/>
    </row>
    <row r="55" spans="1:19" x14ac:dyDescent="0.2">
      <c r="A55" s="8"/>
      <c r="B55" s="8"/>
      <c r="C55" s="8"/>
      <c r="D55" s="8"/>
      <c r="E55" s="8" t="s">
        <v>43</v>
      </c>
      <c r="F55" s="8"/>
      <c r="G55" s="8"/>
      <c r="H55" s="9"/>
      <c r="I55" s="9">
        <f>+I53-I52</f>
        <v>0</v>
      </c>
      <c r="J55" s="75"/>
      <c r="L55" s="57"/>
      <c r="N55" s="41"/>
      <c r="O55" s="51"/>
      <c r="P55" s="74"/>
      <c r="Q55" s="59"/>
      <c r="R55" s="74"/>
      <c r="S55" s="74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5"/>
      <c r="L56" s="57"/>
      <c r="N56" s="41"/>
      <c r="O56" s="51"/>
      <c r="P56" s="74"/>
      <c r="Q56" s="59"/>
      <c r="R56" s="74"/>
      <c r="S56" s="74"/>
    </row>
    <row r="57" spans="1:19" x14ac:dyDescent="0.2">
      <c r="A57" s="8" t="s">
        <v>44</v>
      </c>
      <c r="B57" s="8"/>
      <c r="C57" s="8"/>
      <c r="D57" s="8"/>
      <c r="E57" s="8"/>
      <c r="F57" s="8"/>
      <c r="G57" s="8"/>
      <c r="H57" s="9"/>
      <c r="I57" s="56"/>
      <c r="J57" s="78"/>
      <c r="L57" s="57"/>
      <c r="N57" s="41"/>
      <c r="O57" s="51"/>
      <c r="P57" s="74"/>
      <c r="Q57" s="59"/>
      <c r="R57" s="74"/>
      <c r="S57" s="74"/>
    </row>
    <row r="58" spans="1:19" x14ac:dyDescent="0.2">
      <c r="A58" s="8" t="s">
        <v>45</v>
      </c>
      <c r="B58" s="8"/>
      <c r="C58" s="8"/>
      <c r="D58" s="8"/>
      <c r="E58" s="8" t="s">
        <v>8</v>
      </c>
      <c r="F58" s="8"/>
      <c r="G58" s="8" t="s">
        <v>46</v>
      </c>
      <c r="H58" s="9"/>
      <c r="I58" s="21"/>
      <c r="J58" s="79"/>
      <c r="L58" s="57"/>
      <c r="N58" s="41"/>
      <c r="O58" s="51"/>
      <c r="P58" s="74"/>
      <c r="Q58" s="59"/>
      <c r="R58" s="74"/>
      <c r="S58" s="74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8</v>
      </c>
      <c r="I59" s="21"/>
      <c r="J59" s="79"/>
      <c r="L59" s="57"/>
      <c r="N59" s="41"/>
      <c r="O59" s="51"/>
      <c r="Q59" s="38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79"/>
      <c r="L60" s="57"/>
      <c r="N60" s="41"/>
      <c r="O60" s="51"/>
      <c r="Q60" s="38"/>
    </row>
    <row r="61" spans="1:19" x14ac:dyDescent="0.2">
      <c r="A61" s="80"/>
      <c r="B61" s="81"/>
      <c r="C61" s="81"/>
      <c r="D61" s="82"/>
      <c r="E61" s="82"/>
      <c r="F61" s="82"/>
      <c r="G61" s="82"/>
      <c r="H61" s="10"/>
      <c r="J61" s="83"/>
      <c r="L61" s="57"/>
      <c r="N61" s="41"/>
      <c r="O61" s="51"/>
      <c r="Q61" s="10"/>
      <c r="R61" s="84"/>
    </row>
    <row r="62" spans="1:19" x14ac:dyDescent="0.2">
      <c r="A62" s="85" t="s">
        <v>47</v>
      </c>
      <c r="B62" s="81"/>
      <c r="C62" s="81"/>
      <c r="D62" s="82"/>
      <c r="E62" s="82"/>
      <c r="F62" s="82"/>
      <c r="G62" s="10" t="s">
        <v>48</v>
      </c>
      <c r="J62" s="83"/>
      <c r="L62" s="57"/>
      <c r="M62" s="31" t="s">
        <v>49</v>
      </c>
      <c r="N62" s="41"/>
      <c r="O62" s="51"/>
      <c r="Q62" s="10"/>
      <c r="R62" s="84"/>
    </row>
    <row r="63" spans="1:19" x14ac:dyDescent="0.2">
      <c r="A63" s="80"/>
      <c r="B63" s="81"/>
      <c r="C63" s="81"/>
      <c r="D63" s="82"/>
      <c r="E63" s="82"/>
      <c r="F63" s="82"/>
      <c r="G63" s="82"/>
      <c r="H63" s="82"/>
      <c r="J63" s="83"/>
      <c r="L63" s="86"/>
      <c r="N63" s="41"/>
      <c r="O63" s="51"/>
    </row>
    <row r="64" spans="1:19" x14ac:dyDescent="0.2">
      <c r="A64" s="2" t="s">
        <v>50</v>
      </c>
      <c r="B64" s="2"/>
      <c r="C64" s="2"/>
      <c r="D64" s="2"/>
      <c r="E64" s="2"/>
      <c r="F64" s="2"/>
      <c r="H64" s="10" t="s">
        <v>51</v>
      </c>
      <c r="I64" s="2"/>
      <c r="J64" s="87"/>
      <c r="L64" s="86"/>
      <c r="M64" s="60"/>
      <c r="N64" s="41"/>
      <c r="O64" s="51"/>
      <c r="Q64" s="73"/>
    </row>
    <row r="65" spans="1:15" x14ac:dyDescent="0.2">
      <c r="A65" s="2"/>
      <c r="B65" s="2"/>
      <c r="C65" s="2"/>
      <c r="D65" s="2"/>
      <c r="E65" s="2"/>
      <c r="F65" s="2"/>
      <c r="G65" s="82" t="s">
        <v>52</v>
      </c>
      <c r="H65" s="2"/>
      <c r="I65" s="2"/>
      <c r="J65" s="87"/>
      <c r="L65" s="86"/>
      <c r="M65" s="60"/>
      <c r="N65" s="41"/>
      <c r="O65" s="51"/>
    </row>
    <row r="66" spans="1:15" x14ac:dyDescent="0.2">
      <c r="A66" s="2"/>
      <c r="B66" s="2"/>
      <c r="C66" s="2"/>
      <c r="D66" s="2"/>
      <c r="E66" s="2"/>
      <c r="F66" s="2"/>
      <c r="G66" s="82"/>
      <c r="H66" s="2"/>
      <c r="I66" s="2"/>
      <c r="J66" s="87"/>
      <c r="L66" s="86"/>
      <c r="M66" s="60"/>
      <c r="N66" s="41"/>
      <c r="O66" s="51"/>
    </row>
    <row r="67" spans="1:15" x14ac:dyDescent="0.2">
      <c r="A67" s="2"/>
      <c r="B67" s="2"/>
      <c r="C67" s="2"/>
      <c r="D67" s="2"/>
      <c r="E67" s="2" t="s">
        <v>53</v>
      </c>
      <c r="F67" s="2"/>
      <c r="G67" s="2"/>
      <c r="H67" s="2"/>
      <c r="I67" s="2"/>
      <c r="J67" s="87"/>
      <c r="L67" s="86"/>
      <c r="M67" s="88"/>
      <c r="N67" s="41"/>
      <c r="O67" s="51"/>
    </row>
    <row r="68" spans="1:15" x14ac:dyDescent="0.2">
      <c r="A68" s="2"/>
      <c r="B68" s="2"/>
      <c r="C68" s="2"/>
      <c r="D68" s="2"/>
      <c r="E68" s="2" t="s">
        <v>53</v>
      </c>
      <c r="F68" s="2"/>
      <c r="G68" s="2"/>
      <c r="H68" s="2"/>
      <c r="I68" s="89"/>
      <c r="J68" s="87"/>
      <c r="L68" s="86"/>
      <c r="M68" s="88"/>
      <c r="N68" s="41"/>
      <c r="O68" s="51"/>
    </row>
    <row r="69" spans="1:15" x14ac:dyDescent="0.2">
      <c r="A69" s="82"/>
      <c r="B69" s="82"/>
      <c r="C69" s="82"/>
      <c r="D69" s="82"/>
      <c r="E69" s="82"/>
      <c r="F69" s="82"/>
      <c r="G69" s="90"/>
      <c r="H69" s="91"/>
      <c r="I69" s="82"/>
      <c r="J69" s="83"/>
      <c r="L69" s="86"/>
      <c r="M69" s="92"/>
      <c r="N69" s="41"/>
      <c r="O69" s="51"/>
    </row>
    <row r="70" spans="1:15" x14ac:dyDescent="0.2">
      <c r="A70" s="82"/>
      <c r="B70" s="82"/>
      <c r="C70" s="82"/>
      <c r="D70" s="82"/>
      <c r="E70" s="82"/>
      <c r="F70" s="82"/>
      <c r="G70" s="90" t="s">
        <v>54</v>
      </c>
      <c r="H70" s="93"/>
      <c r="I70" s="82"/>
      <c r="J70" s="83"/>
      <c r="L70" s="86"/>
      <c r="M70" s="60"/>
      <c r="N70" s="41"/>
      <c r="O70" s="51"/>
    </row>
    <row r="71" spans="1:15" x14ac:dyDescent="0.2">
      <c r="A71" s="94" t="s">
        <v>38</v>
      </c>
      <c r="B71" s="95"/>
      <c r="C71" s="95"/>
      <c r="D71" s="95"/>
      <c r="E71" s="96" t="s">
        <v>55</v>
      </c>
      <c r="F71" s="2"/>
      <c r="G71" s="2"/>
      <c r="H71" s="59"/>
      <c r="I71" s="2"/>
      <c r="J71" s="87"/>
      <c r="L71" s="86"/>
      <c r="M71" s="92"/>
      <c r="N71" s="41"/>
      <c r="O71" s="97"/>
    </row>
    <row r="72" spans="1:15" x14ac:dyDescent="0.2">
      <c r="A72" s="94"/>
      <c r="B72" s="95"/>
      <c r="C72" s="95"/>
      <c r="D72" s="95"/>
      <c r="E72" s="96"/>
      <c r="F72" s="2"/>
      <c r="G72" s="2"/>
      <c r="H72" s="59"/>
      <c r="I72" s="2"/>
      <c r="J72" s="2"/>
      <c r="L72" s="86"/>
      <c r="M72" s="92"/>
      <c r="N72" s="41"/>
      <c r="O72" s="97"/>
    </row>
    <row r="73" spans="1:15" x14ac:dyDescent="0.2">
      <c r="A73" s="98"/>
      <c r="B73" s="95"/>
      <c r="C73" s="95"/>
      <c r="D73" s="95"/>
      <c r="E73" s="96"/>
      <c r="F73" s="2"/>
      <c r="G73" s="2"/>
      <c r="H73" s="59"/>
      <c r="I73" s="2"/>
      <c r="J73" s="2"/>
      <c r="L73" s="86"/>
      <c r="M73" s="92"/>
      <c r="N73" s="41"/>
      <c r="O73" s="97"/>
    </row>
    <row r="74" spans="1:15" x14ac:dyDescent="0.2">
      <c r="A74" s="98"/>
      <c r="B74" s="95"/>
      <c r="C74" s="99"/>
      <c r="D74" s="95"/>
      <c r="E74" s="100"/>
      <c r="F74" s="2"/>
      <c r="G74" s="2"/>
      <c r="H74" s="59"/>
      <c r="I74" s="2"/>
      <c r="J74" s="2"/>
      <c r="L74" s="86"/>
      <c r="M74" s="92"/>
      <c r="N74" s="41"/>
      <c r="O74" s="97"/>
    </row>
    <row r="75" spans="1:15" x14ac:dyDescent="0.2">
      <c r="A75" s="96"/>
      <c r="B75" s="95"/>
      <c r="C75" s="99"/>
      <c r="D75" s="99"/>
      <c r="E75" s="101"/>
      <c r="F75" s="73"/>
      <c r="H75" s="74"/>
      <c r="L75" s="86"/>
      <c r="M75" s="92"/>
      <c r="N75" s="41"/>
      <c r="O75" s="97"/>
    </row>
    <row r="76" spans="1:15" x14ac:dyDescent="0.2">
      <c r="A76" s="102"/>
      <c r="B76" s="95"/>
      <c r="C76" s="103"/>
      <c r="D76" s="103"/>
      <c r="E76" s="101"/>
      <c r="H76" s="74"/>
      <c r="L76" s="86"/>
      <c r="M76" s="104"/>
      <c r="N76" s="41"/>
      <c r="O76" s="97"/>
    </row>
    <row r="77" spans="1:15" x14ac:dyDescent="0.2">
      <c r="A77" s="105"/>
      <c r="B77" s="95"/>
      <c r="C77" s="103"/>
      <c r="D77" s="103"/>
      <c r="E77" s="101"/>
      <c r="H77" s="74"/>
      <c r="L77" s="86"/>
      <c r="M77" s="106"/>
      <c r="N77" s="41"/>
      <c r="O77" s="107"/>
    </row>
    <row r="78" spans="1:15" x14ac:dyDescent="0.2">
      <c r="A78" s="105"/>
      <c r="B78" s="95"/>
      <c r="C78" s="103"/>
      <c r="D78" s="103"/>
      <c r="E78" s="101"/>
      <c r="H78" s="74"/>
      <c r="K78" s="30"/>
      <c r="L78" s="86"/>
      <c r="N78" s="41"/>
      <c r="O78" s="107"/>
    </row>
    <row r="79" spans="1:15" x14ac:dyDescent="0.2">
      <c r="A79" s="102"/>
      <c r="B79" s="103"/>
      <c r="C79" s="103"/>
      <c r="D79" s="103"/>
      <c r="E79" s="101"/>
      <c r="H79" s="74"/>
      <c r="K79" s="30"/>
      <c r="L79" s="86"/>
      <c r="N79" s="41"/>
      <c r="O79" s="107"/>
    </row>
    <row r="80" spans="1:15" x14ac:dyDescent="0.2">
      <c r="A80" s="102"/>
      <c r="B80" s="103"/>
      <c r="C80" s="103"/>
      <c r="D80" s="103"/>
      <c r="E80" s="101"/>
      <c r="H80" s="74"/>
      <c r="K80" s="30"/>
      <c r="L80" s="86"/>
      <c r="N80" s="41"/>
      <c r="O80" s="107"/>
    </row>
    <row r="81" spans="1:15" x14ac:dyDescent="0.2">
      <c r="A81" s="102"/>
      <c r="B81" s="108"/>
      <c r="E81" s="74"/>
      <c r="H81" s="74"/>
      <c r="K81" s="30"/>
      <c r="L81" s="86"/>
      <c r="N81" s="41"/>
      <c r="O81" s="107"/>
    </row>
    <row r="82" spans="1:15" x14ac:dyDescent="0.2">
      <c r="A82" s="102"/>
      <c r="B82" s="108"/>
      <c r="H82" s="74"/>
      <c r="K82" s="30"/>
      <c r="L82" s="86"/>
      <c r="M82" s="92"/>
      <c r="N82" s="41"/>
      <c r="O82" s="107"/>
    </row>
    <row r="83" spans="1:15" x14ac:dyDescent="0.2">
      <c r="A83" s="102"/>
      <c r="B83" s="108"/>
      <c r="K83" s="30"/>
      <c r="L83" s="86"/>
      <c r="N83" s="41"/>
      <c r="O83" s="97"/>
    </row>
    <row r="84" spans="1:15" x14ac:dyDescent="0.2">
      <c r="A84" s="102"/>
      <c r="B84" s="108"/>
      <c r="K84" s="30"/>
      <c r="L84" s="86"/>
      <c r="N84" s="41"/>
      <c r="O84" s="97"/>
    </row>
    <row r="85" spans="1:15" x14ac:dyDescent="0.2">
      <c r="A85" s="74"/>
      <c r="B85" s="108"/>
      <c r="K85" s="30"/>
      <c r="L85" s="86"/>
      <c r="N85" s="41"/>
      <c r="O85" s="97"/>
    </row>
    <row r="86" spans="1:15" x14ac:dyDescent="0.2">
      <c r="K86" s="30"/>
      <c r="L86" s="86"/>
      <c r="N86" s="41"/>
      <c r="O86" s="97"/>
    </row>
    <row r="87" spans="1:15" x14ac:dyDescent="0.2">
      <c r="K87" s="30"/>
      <c r="L87" s="86"/>
      <c r="N87" s="41"/>
      <c r="O87" s="97"/>
    </row>
    <row r="88" spans="1:15" x14ac:dyDescent="0.2">
      <c r="K88" s="30"/>
      <c r="L88" s="109"/>
      <c r="N88" s="41"/>
      <c r="O88" s="97"/>
    </row>
    <row r="89" spans="1:15" x14ac:dyDescent="0.2">
      <c r="A89" s="84">
        <f>SUM(A71:A88)</f>
        <v>0</v>
      </c>
      <c r="E89" s="74">
        <f>SUM(E71:E88)</f>
        <v>0</v>
      </c>
      <c r="H89" s="74">
        <f>SUM(H71:H88)</f>
        <v>0</v>
      </c>
      <c r="K89" s="30"/>
      <c r="L89" s="109"/>
      <c r="N89" s="41"/>
      <c r="O89" s="97"/>
    </row>
    <row r="90" spans="1:15" x14ac:dyDescent="0.2">
      <c r="K90" s="30"/>
      <c r="L90" s="109"/>
      <c r="N90" s="41"/>
      <c r="O90" s="97"/>
    </row>
    <row r="91" spans="1:15" x14ac:dyDescent="0.2">
      <c r="K91" s="30"/>
      <c r="L91" s="109"/>
      <c r="N91" s="41"/>
      <c r="O91" s="97"/>
    </row>
    <row r="92" spans="1:15" x14ac:dyDescent="0.2">
      <c r="K92" s="30"/>
      <c r="L92" s="109"/>
      <c r="N92" s="41"/>
      <c r="O92" s="97"/>
    </row>
    <row r="93" spans="1:15" x14ac:dyDescent="0.2">
      <c r="K93" s="30"/>
      <c r="L93" s="109"/>
      <c r="N93" s="41"/>
      <c r="O93" s="97"/>
    </row>
    <row r="94" spans="1:15" x14ac:dyDescent="0.2">
      <c r="K94" s="30"/>
      <c r="L94" s="109"/>
      <c r="N94" s="41"/>
      <c r="O94" s="97"/>
    </row>
    <row r="95" spans="1:15" x14ac:dyDescent="0.2">
      <c r="K95" s="30"/>
      <c r="L95" s="109"/>
      <c r="N95" s="41"/>
      <c r="O95" s="97"/>
    </row>
    <row r="96" spans="1:15" x14ac:dyDescent="0.2">
      <c r="K96" s="30"/>
      <c r="L96" s="109"/>
      <c r="N96" s="41"/>
      <c r="O96" s="97"/>
    </row>
    <row r="97" spans="1:19" x14ac:dyDescent="0.2">
      <c r="K97" s="30"/>
      <c r="L97" s="109"/>
      <c r="N97" s="41"/>
      <c r="O97" s="97"/>
    </row>
    <row r="98" spans="1:19" x14ac:dyDescent="0.2">
      <c r="K98" s="30"/>
      <c r="L98" s="109"/>
      <c r="N98" s="41"/>
      <c r="O98" s="97"/>
    </row>
    <row r="99" spans="1:19" x14ac:dyDescent="0.2">
      <c r="K99" s="30"/>
      <c r="L99" s="109"/>
      <c r="N99" s="41"/>
      <c r="O99" s="97"/>
    </row>
    <row r="100" spans="1:19" x14ac:dyDescent="0.2">
      <c r="K100" s="30"/>
      <c r="L100" s="109"/>
      <c r="N100" s="41"/>
      <c r="O100" s="97"/>
    </row>
    <row r="101" spans="1:19" x14ac:dyDescent="0.2">
      <c r="K101" s="30"/>
      <c r="L101" s="109"/>
      <c r="N101" s="41"/>
      <c r="O101" s="97"/>
    </row>
    <row r="102" spans="1:19" x14ac:dyDescent="0.2">
      <c r="K102" s="30"/>
      <c r="L102" s="109"/>
      <c r="N102" s="41"/>
      <c r="O102" s="97"/>
    </row>
    <row r="103" spans="1:19" x14ac:dyDescent="0.2">
      <c r="K103" s="30"/>
      <c r="L103" s="109"/>
      <c r="O103" s="97"/>
    </row>
    <row r="104" spans="1:19" x14ac:dyDescent="0.2">
      <c r="K104" s="30"/>
      <c r="L104" s="109"/>
      <c r="O104" s="97"/>
    </row>
    <row r="105" spans="1:19" x14ac:dyDescent="0.2">
      <c r="K105" s="30"/>
      <c r="L105" s="109"/>
    </row>
    <row r="106" spans="1:19" x14ac:dyDescent="0.2">
      <c r="K106" s="30"/>
      <c r="L106" s="109"/>
    </row>
    <row r="107" spans="1:19" x14ac:dyDescent="0.2">
      <c r="K107" s="30"/>
      <c r="L107" s="109"/>
    </row>
    <row r="108" spans="1:19" x14ac:dyDescent="0.2">
      <c r="K108" s="30"/>
      <c r="L108" s="109"/>
      <c r="O108" s="92">
        <f>SUM(O13:O107)</f>
        <v>0</v>
      </c>
    </row>
    <row r="109" spans="1:19" x14ac:dyDescent="0.2">
      <c r="K109" s="30"/>
      <c r="L109" s="109"/>
    </row>
    <row r="110" spans="1:19" x14ac:dyDescent="0.2">
      <c r="K110" s="30"/>
      <c r="L110" s="109"/>
    </row>
    <row r="111" spans="1:19" s="31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09"/>
      <c r="N111" s="110"/>
      <c r="O111" s="111"/>
      <c r="P111" s="7"/>
      <c r="Q111" s="7"/>
      <c r="R111" s="7"/>
      <c r="S111" s="7"/>
    </row>
    <row r="112" spans="1:19" s="31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09"/>
      <c r="N112" s="110"/>
      <c r="O112" s="111"/>
      <c r="P112" s="7"/>
      <c r="Q112" s="7"/>
      <c r="R112" s="7"/>
      <c r="S112" s="7"/>
    </row>
    <row r="113" spans="1:19" s="31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09"/>
      <c r="N113" s="110"/>
      <c r="O113" s="111"/>
      <c r="P113" s="7"/>
      <c r="Q113" s="7"/>
      <c r="R113" s="7"/>
      <c r="S113" s="7"/>
    </row>
    <row r="114" spans="1:19" s="31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09"/>
      <c r="N114" s="110"/>
      <c r="O114" s="111"/>
      <c r="P114" s="7"/>
      <c r="Q114" s="7"/>
      <c r="R114" s="7"/>
      <c r="S114" s="7"/>
    </row>
    <row r="115" spans="1:19" s="31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09"/>
      <c r="N115" s="110"/>
      <c r="O115" s="111"/>
      <c r="P115" s="7"/>
      <c r="Q115" s="7"/>
      <c r="R115" s="7"/>
      <c r="S115" s="7"/>
    </row>
    <row r="116" spans="1:19" s="31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09"/>
      <c r="N116" s="110"/>
      <c r="O116" s="111"/>
      <c r="P116" s="7"/>
      <c r="Q116" s="7"/>
      <c r="R116" s="7"/>
      <c r="S116" s="7"/>
    </row>
    <row r="117" spans="1:19" s="31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09"/>
      <c r="N117" s="110"/>
      <c r="O117" s="111"/>
      <c r="P117" s="7"/>
      <c r="Q117" s="7"/>
      <c r="R117" s="7"/>
      <c r="S117" s="7"/>
    </row>
    <row r="118" spans="1:19" s="31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09"/>
      <c r="N118" s="110"/>
      <c r="O118" s="111"/>
      <c r="P118" s="7"/>
      <c r="Q118" s="7"/>
      <c r="R118" s="7"/>
      <c r="S118" s="7"/>
    </row>
    <row r="119" spans="1:19" s="31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09"/>
      <c r="N119" s="110"/>
      <c r="O119" s="111"/>
      <c r="P119" s="7"/>
      <c r="Q119" s="7"/>
      <c r="R119" s="7"/>
      <c r="S119" s="7"/>
    </row>
    <row r="120" spans="1:19" s="31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09"/>
      <c r="N120" s="110"/>
      <c r="O120" s="111"/>
      <c r="P120" s="7"/>
      <c r="Q120" s="7"/>
      <c r="R120" s="7"/>
      <c r="S120" s="7"/>
    </row>
    <row r="121" spans="1:19" s="31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09"/>
      <c r="N121" s="110"/>
      <c r="O121" s="111"/>
      <c r="P121" s="7"/>
      <c r="Q121" s="7"/>
      <c r="R121" s="7"/>
      <c r="S121" s="7"/>
    </row>
    <row r="122" spans="1:19" s="31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09"/>
      <c r="N122" s="110"/>
      <c r="O122" s="111"/>
      <c r="P122" s="7"/>
      <c r="Q122" s="7"/>
      <c r="R122" s="7"/>
      <c r="S122" s="7"/>
    </row>
    <row r="123" spans="1:19" s="31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09"/>
      <c r="N123" s="110"/>
      <c r="O123" s="111"/>
      <c r="P123" s="7"/>
      <c r="Q123" s="7"/>
      <c r="R123" s="7"/>
      <c r="S123" s="7"/>
    </row>
    <row r="124" spans="1:19" s="31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09"/>
      <c r="N124" s="110"/>
      <c r="O124" s="111"/>
      <c r="P124" s="7"/>
      <c r="Q124" s="7"/>
      <c r="R124" s="7"/>
      <c r="S124" s="7"/>
    </row>
    <row r="125" spans="1:19" s="31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09"/>
      <c r="N125" s="110"/>
      <c r="O125" s="111"/>
      <c r="P125" s="7"/>
      <c r="Q125" s="7"/>
      <c r="R125" s="7"/>
      <c r="S125" s="7"/>
    </row>
    <row r="126" spans="1:19" s="31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09"/>
      <c r="N126" s="110"/>
      <c r="O126" s="111"/>
      <c r="P126" s="7"/>
      <c r="Q126" s="7"/>
      <c r="R126" s="7"/>
      <c r="S126" s="7"/>
    </row>
    <row r="127" spans="1:19" s="31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09"/>
      <c r="N127" s="110"/>
      <c r="O127" s="111"/>
      <c r="P127" s="7"/>
      <c r="Q127" s="7"/>
      <c r="R127" s="7"/>
      <c r="S127" s="7"/>
    </row>
    <row r="128" spans="1:19" s="31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09"/>
      <c r="N128" s="110"/>
      <c r="O128" s="111"/>
      <c r="P128" s="7"/>
      <c r="Q128" s="7"/>
      <c r="R128" s="7"/>
      <c r="S128" s="7"/>
    </row>
    <row r="129" spans="1:19" s="31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09"/>
      <c r="N129" s="110"/>
      <c r="O129" s="111"/>
      <c r="P129" s="7"/>
      <c r="Q129" s="7"/>
      <c r="R129" s="7"/>
      <c r="S129" s="7"/>
    </row>
    <row r="130" spans="1:19" s="31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09"/>
      <c r="N130" s="110"/>
      <c r="O130" s="111"/>
      <c r="P130" s="7"/>
      <c r="Q130" s="7"/>
      <c r="R130" s="7"/>
      <c r="S130" s="7"/>
    </row>
    <row r="131" spans="1:19" s="31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2">
        <f>SUM(L13:L130)</f>
        <v>37140000</v>
      </c>
      <c r="M131" s="112">
        <f>SUM(M13:M130)</f>
        <v>31627500</v>
      </c>
      <c r="N131" s="110"/>
      <c r="O131" s="111"/>
      <c r="P131" s="7"/>
      <c r="Q131" s="7"/>
      <c r="R131" s="7"/>
      <c r="S131" s="7"/>
    </row>
    <row r="132" spans="1:19" s="31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3"/>
      <c r="N132" s="110"/>
      <c r="O132" s="111"/>
      <c r="P132" s="7"/>
      <c r="Q132" s="7"/>
      <c r="R132" s="7"/>
      <c r="S132" s="7"/>
    </row>
    <row r="133" spans="1:19" s="31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3"/>
      <c r="N133" s="110"/>
      <c r="O133" s="111"/>
      <c r="P133" s="7"/>
      <c r="Q133" s="7"/>
      <c r="R133" s="7"/>
      <c r="S133" s="7"/>
    </row>
    <row r="134" spans="1:19" s="31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3"/>
      <c r="N134" s="110"/>
      <c r="O134" s="111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F41" zoomScale="84" zoomScaleNormal="100" zoomScaleSheetLayoutView="84" workbookViewId="0">
      <selection activeCell="N65" sqref="N65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32" bestFit="1" customWidth="1"/>
    <col min="13" max="13" width="16.140625" style="31" bestFit="1" customWidth="1"/>
    <col min="14" max="14" width="15.5703125" style="110" customWidth="1"/>
    <col min="15" max="15" width="20" style="111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4" t="s">
        <v>0</v>
      </c>
      <c r="B1" s="144"/>
      <c r="C1" s="144"/>
      <c r="D1" s="144"/>
      <c r="E1" s="144"/>
      <c r="F1" s="144"/>
      <c r="G1" s="144"/>
      <c r="H1" s="144"/>
      <c r="I1" s="144"/>
      <c r="J1" s="123"/>
      <c r="K1" s="2"/>
      <c r="L1" s="129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129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2</v>
      </c>
      <c r="C3" s="10"/>
      <c r="D3" s="8"/>
      <c r="E3" s="8"/>
      <c r="F3" s="8"/>
      <c r="G3" s="8"/>
      <c r="H3" s="8" t="s">
        <v>3</v>
      </c>
      <c r="I3" s="11">
        <v>42896</v>
      </c>
      <c r="J3" s="12"/>
      <c r="K3" s="2"/>
      <c r="L3" s="130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0.625</v>
      </c>
      <c r="J4" s="15"/>
      <c r="K4" s="2"/>
      <c r="L4" s="130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8</v>
      </c>
      <c r="C5" s="8"/>
      <c r="D5" s="8"/>
      <c r="E5" s="8"/>
      <c r="F5" s="8"/>
      <c r="G5" s="8"/>
      <c r="H5" s="9"/>
      <c r="I5" s="15"/>
      <c r="J5" s="16"/>
      <c r="K5" s="2"/>
      <c r="L5" s="130"/>
      <c r="M5" s="17"/>
      <c r="N5" s="18"/>
      <c r="O5" s="6"/>
      <c r="P5" s="2"/>
      <c r="Q5" s="2"/>
      <c r="R5" s="2"/>
      <c r="S5" s="2"/>
    </row>
    <row r="6" spans="1:19" x14ac:dyDescent="0.2">
      <c r="A6" s="19" t="s">
        <v>7</v>
      </c>
      <c r="B6" s="8"/>
      <c r="C6" s="8"/>
      <c r="D6" s="8"/>
      <c r="E6" s="8"/>
      <c r="F6" s="8"/>
      <c r="G6" s="8" t="s">
        <v>8</v>
      </c>
      <c r="H6" s="9"/>
      <c r="I6" s="8"/>
      <c r="J6" s="8"/>
      <c r="K6" s="2"/>
      <c r="L6" s="130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0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v>1085</v>
      </c>
      <c r="F8" s="22"/>
      <c r="G8" s="17">
        <f>C8*E8</f>
        <v>108500000</v>
      </c>
      <c r="H8" s="9"/>
      <c r="I8" s="17"/>
      <c r="J8" s="17"/>
      <c r="K8" s="2"/>
      <c r="L8" s="130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597</v>
      </c>
      <c r="F9" s="22"/>
      <c r="G9" s="17">
        <f t="shared" ref="G9:G16" si="0">C9*E9</f>
        <v>29850000</v>
      </c>
      <c r="H9" s="9"/>
      <c r="I9" s="17"/>
      <c r="J9" s="17"/>
      <c r="K9" s="2"/>
      <c r="L9" s="129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13</v>
      </c>
      <c r="F10" s="22"/>
      <c r="G10" s="17">
        <f t="shared" si="0"/>
        <v>260000</v>
      </c>
      <c r="H10" s="9"/>
      <c r="I10" s="9"/>
      <c r="J10" s="17"/>
      <c r="K10" s="23"/>
      <c r="L10" s="129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15</v>
      </c>
      <c r="F11" s="22"/>
      <c r="G11" s="17">
        <f t="shared" si="0"/>
        <v>150000</v>
      </c>
      <c r="H11" s="9"/>
      <c r="I11" s="17"/>
      <c r="J11" s="17"/>
      <c r="K11" s="2"/>
      <c r="L11" s="129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16</v>
      </c>
      <c r="F12" s="22"/>
      <c r="G12" s="17">
        <f>C12*E12</f>
        <v>80000</v>
      </c>
      <c r="H12" s="9"/>
      <c r="I12" s="17"/>
      <c r="J12" s="17"/>
      <c r="K12" s="25" t="s">
        <v>8</v>
      </c>
      <c r="L12" s="131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42</v>
      </c>
      <c r="F13" s="22"/>
      <c r="G13" s="17">
        <f t="shared" si="0"/>
        <v>84000</v>
      </c>
      <c r="H13" s="9"/>
      <c r="I13" s="17"/>
      <c r="J13" s="17"/>
      <c r="K13" s="30">
        <v>41106</v>
      </c>
      <c r="L13" s="133">
        <v>950000</v>
      </c>
      <c r="M13" s="31">
        <v>240000</v>
      </c>
      <c r="N13" s="32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41107</v>
      </c>
      <c r="L14" s="133">
        <v>1000000</v>
      </c>
      <c r="M14" s="33">
        <v>150000</v>
      </c>
      <c r="N14" s="32"/>
      <c r="O14" s="34"/>
      <c r="P14" s="35"/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41108</v>
      </c>
      <c r="L15" s="133">
        <v>850000</v>
      </c>
      <c r="M15" s="33">
        <v>650000</v>
      </c>
      <c r="N15" s="32"/>
      <c r="O15" s="34"/>
      <c r="P15" s="35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6"/>
      <c r="K16" s="30">
        <v>41109</v>
      </c>
      <c r="L16" s="137">
        <v>770000</v>
      </c>
      <c r="M16" s="37">
        <v>150000</v>
      </c>
      <c r="N16" s="32"/>
      <c r="O16" s="34"/>
      <c r="P16" s="35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138924000</v>
      </c>
      <c r="I17" s="10"/>
      <c r="J17" s="36"/>
      <c r="K17" s="30">
        <v>41110</v>
      </c>
      <c r="L17" s="137">
        <v>4000000</v>
      </c>
      <c r="M17" s="33">
        <v>50000</v>
      </c>
      <c r="N17" s="32"/>
      <c r="O17" s="34"/>
      <c r="P17" s="35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6"/>
      <c r="K18" s="30">
        <v>41111</v>
      </c>
      <c r="L18" s="137">
        <v>2500000</v>
      </c>
      <c r="M18" s="32">
        <v>70000</v>
      </c>
      <c r="N18" s="38"/>
      <c r="O18" s="34"/>
      <c r="P18" s="39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6"/>
      <c r="K19" s="30">
        <v>41112</v>
      </c>
      <c r="L19" s="137">
        <v>4000000</v>
      </c>
      <c r="M19" s="40">
        <v>20000</v>
      </c>
      <c r="N19" s="41"/>
      <c r="O19" s="34"/>
      <c r="P19" s="39"/>
    </row>
    <row r="20" spans="1:19" x14ac:dyDescent="0.2">
      <c r="A20" s="8"/>
      <c r="B20" s="8"/>
      <c r="C20" s="21">
        <v>1000</v>
      </c>
      <c r="D20" s="8"/>
      <c r="E20" s="8">
        <v>0</v>
      </c>
      <c r="F20" s="8"/>
      <c r="G20" s="21">
        <f>C20*E20</f>
        <v>0</v>
      </c>
      <c r="H20" s="9"/>
      <c r="I20" s="21"/>
      <c r="J20" s="22"/>
      <c r="K20" s="30">
        <v>41113</v>
      </c>
      <c r="L20" s="132">
        <v>300000</v>
      </c>
      <c r="M20" s="42">
        <v>10000</v>
      </c>
      <c r="N20" s="41"/>
      <c r="O20" s="34"/>
      <c r="P20" s="39"/>
    </row>
    <row r="21" spans="1:19" x14ac:dyDescent="0.2">
      <c r="A21" s="8"/>
      <c r="B21" s="8"/>
      <c r="C21" s="21">
        <v>500</v>
      </c>
      <c r="D21" s="8"/>
      <c r="E21" s="8">
        <v>56</v>
      </c>
      <c r="F21" s="8"/>
      <c r="G21" s="21">
        <f>C21*E21</f>
        <v>28000</v>
      </c>
      <c r="H21" s="9"/>
      <c r="I21" s="21"/>
      <c r="J21" s="36"/>
      <c r="K21" s="30">
        <v>41114</v>
      </c>
      <c r="L21" s="137">
        <v>800000</v>
      </c>
      <c r="M21" s="42">
        <v>350000</v>
      </c>
      <c r="N21" s="43"/>
      <c r="O21" s="44"/>
      <c r="P21" s="44"/>
    </row>
    <row r="22" spans="1:19" x14ac:dyDescent="0.2">
      <c r="A22" s="8"/>
      <c r="B22" s="8"/>
      <c r="C22" s="21">
        <v>200</v>
      </c>
      <c r="D22" s="8"/>
      <c r="E22" s="8">
        <v>2</v>
      </c>
      <c r="F22" s="8"/>
      <c r="G22" s="21">
        <f>C22*E22</f>
        <v>400</v>
      </c>
      <c r="H22" s="9"/>
      <c r="I22" s="10"/>
      <c r="K22" s="30">
        <v>41115</v>
      </c>
      <c r="L22" s="137">
        <v>800000</v>
      </c>
      <c r="M22" s="42">
        <v>20000</v>
      </c>
      <c r="N22" s="43"/>
      <c r="O22" s="9"/>
      <c r="P22" s="32"/>
      <c r="Q22" s="38"/>
      <c r="R22" s="44"/>
      <c r="S22" s="44"/>
    </row>
    <row r="23" spans="1:19" x14ac:dyDescent="0.2">
      <c r="A23" s="8"/>
      <c r="B23" s="8"/>
      <c r="C23" s="21">
        <v>100</v>
      </c>
      <c r="D23" s="8"/>
      <c r="E23" s="8">
        <v>12</v>
      </c>
      <c r="F23" s="8"/>
      <c r="G23" s="21">
        <f>C23*E23</f>
        <v>1200</v>
      </c>
      <c r="H23" s="9"/>
      <c r="I23" s="10"/>
      <c r="K23" s="30">
        <v>41116</v>
      </c>
      <c r="L23" s="137">
        <v>5000000</v>
      </c>
      <c r="N23" s="41"/>
      <c r="O23" s="45"/>
      <c r="P23" s="32"/>
      <c r="Q23" s="38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41117</v>
      </c>
      <c r="L24" s="137">
        <v>2000000</v>
      </c>
      <c r="N24" s="41"/>
      <c r="O24" s="45"/>
      <c r="P24" s="32"/>
      <c r="Q24" s="38"/>
      <c r="R24" s="46" t="s">
        <v>22</v>
      </c>
      <c r="S24" s="38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47">
        <v>0</v>
      </c>
      <c r="H25" s="9"/>
      <c r="I25" s="8" t="s">
        <v>8</v>
      </c>
      <c r="K25" s="30">
        <v>41118</v>
      </c>
      <c r="L25" s="137">
        <v>1500000</v>
      </c>
      <c r="M25" s="48"/>
      <c r="N25" s="41"/>
      <c r="O25" s="45"/>
      <c r="P25" s="32"/>
      <c r="Q25" s="38"/>
      <c r="R25" s="46"/>
      <c r="S25" s="38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49">
        <f>SUM(G20:G25)</f>
        <v>29600</v>
      </c>
      <c r="I26" s="9"/>
      <c r="K26" s="30">
        <v>41119</v>
      </c>
      <c r="L26" s="137">
        <v>3000000</v>
      </c>
      <c r="M26" s="33"/>
      <c r="N26" s="50"/>
      <c r="O26" s="51"/>
      <c r="P26" s="32"/>
      <c r="Q26" s="38"/>
      <c r="R26" s="46"/>
      <c r="S26" s="38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138953600</v>
      </c>
      <c r="K27" s="30">
        <v>41120</v>
      </c>
      <c r="L27" s="137">
        <v>900000</v>
      </c>
      <c r="M27" s="33"/>
      <c r="N27" s="32"/>
      <c r="O27" s="51"/>
      <c r="P27" s="32"/>
      <c r="Q27" s="38"/>
      <c r="R27" s="46"/>
      <c r="S27" s="38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41121</v>
      </c>
      <c r="L28" s="133">
        <v>1310000</v>
      </c>
      <c r="M28" s="54"/>
      <c r="N28" s="32"/>
      <c r="O28" s="51"/>
      <c r="P28" s="32"/>
      <c r="Q28" s="38"/>
      <c r="R28" s="46"/>
      <c r="S28" s="38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8</v>
      </c>
      <c r="H29" s="9"/>
      <c r="I29" s="9">
        <f>'08 Juni 17'!I37</f>
        <v>1280179727</v>
      </c>
      <c r="K29" s="30">
        <v>41122</v>
      </c>
      <c r="L29" s="133">
        <v>3000000</v>
      </c>
      <c r="N29" s="32"/>
      <c r="O29" s="51"/>
      <c r="P29" s="32"/>
      <c r="Q29" s="38"/>
      <c r="R29" s="55"/>
      <c r="S29" s="38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6">
        <f>'09 Juni 17'!I52</f>
        <v>35307400</v>
      </c>
      <c r="K30" s="30">
        <v>41123</v>
      </c>
      <c r="L30" s="133">
        <v>320000</v>
      </c>
      <c r="M30" s="33"/>
      <c r="N30" s="32"/>
      <c r="O30" s="51"/>
      <c r="P30" s="32"/>
      <c r="Q30" s="38"/>
      <c r="R30" s="46"/>
      <c r="S30" s="38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72"/>
      <c r="K31" s="30">
        <v>41124</v>
      </c>
      <c r="L31" s="133">
        <v>1000000</v>
      </c>
      <c r="N31" s="41"/>
      <c r="O31" s="51"/>
      <c r="P31" s="2"/>
      <c r="Q31" s="38"/>
      <c r="R31" s="2"/>
      <c r="S31" s="38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2"/>
      <c r="J32" s="32"/>
      <c r="K32" s="30">
        <v>41125</v>
      </c>
      <c r="L32" s="133"/>
      <c r="M32" s="58"/>
      <c r="N32" s="41"/>
      <c r="O32" s="51"/>
      <c r="P32" s="2"/>
      <c r="Q32" s="38"/>
      <c r="R32" s="2"/>
      <c r="S32" s="38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41126</v>
      </c>
      <c r="L33" s="133"/>
      <c r="M33" s="58"/>
      <c r="N33" s="41"/>
      <c r="O33" s="51"/>
      <c r="P33" s="2"/>
      <c r="Q33" s="38"/>
      <c r="R33" s="2"/>
      <c r="S33" s="38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41127</v>
      </c>
      <c r="L34" s="133"/>
      <c r="M34" s="58"/>
      <c r="N34" s="41"/>
      <c r="O34" s="51"/>
      <c r="P34" s="2"/>
      <c r="Q34" s="38"/>
      <c r="R34" s="59"/>
      <c r="S34" s="38"/>
    </row>
    <row r="35" spans="1:19" x14ac:dyDescent="0.2">
      <c r="A35" s="8"/>
      <c r="B35" s="8"/>
      <c r="C35" s="8" t="s">
        <v>29</v>
      </c>
      <c r="D35" s="8"/>
      <c r="E35" s="8"/>
      <c r="F35" s="8"/>
      <c r="G35" s="21"/>
      <c r="H35" s="49">
        <f>O14</f>
        <v>0</v>
      </c>
      <c r="I35" s="9"/>
      <c r="J35" s="9"/>
      <c r="K35" s="30">
        <v>41128</v>
      </c>
      <c r="L35" s="133">
        <v>2420000</v>
      </c>
      <c r="M35" s="60"/>
      <c r="N35" s="41"/>
      <c r="O35" s="51"/>
      <c r="P35" s="38"/>
      <c r="Q35" s="38"/>
      <c r="R35" s="2"/>
      <c r="S35" s="38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1">
        <f>P14</f>
        <v>0</v>
      </c>
      <c r="I36" s="8" t="s">
        <v>8</v>
      </c>
      <c r="J36" s="8"/>
      <c r="K36" s="30">
        <v>41129</v>
      </c>
      <c r="L36" s="133">
        <v>2000000</v>
      </c>
      <c r="M36" s="58"/>
      <c r="N36" s="41"/>
      <c r="O36" s="51"/>
      <c r="P36" s="10"/>
      <c r="Q36" s="38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I29+H35-H36</f>
        <v>1280179727</v>
      </c>
      <c r="J37" s="9"/>
      <c r="K37" s="30">
        <v>41130</v>
      </c>
      <c r="L37" s="133">
        <v>4000000</v>
      </c>
      <c r="M37" s="58"/>
      <c r="N37" s="41"/>
      <c r="O37" s="51"/>
      <c r="Q37" s="38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41131</v>
      </c>
      <c r="L38" s="133">
        <v>500000</v>
      </c>
      <c r="M38" s="58"/>
      <c r="N38" s="41"/>
      <c r="O38" s="51"/>
      <c r="Q38" s="38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49">
        <v>12023986</v>
      </c>
      <c r="J39" s="9"/>
      <c r="K39" s="30">
        <v>41132</v>
      </c>
      <c r="L39" s="133">
        <v>850000</v>
      </c>
      <c r="M39" s="58"/>
      <c r="N39" s="41"/>
      <c r="O39" s="51"/>
      <c r="Q39" s="38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103113641</v>
      </c>
      <c r="I40" s="9"/>
      <c r="J40" s="9"/>
      <c r="K40" s="30">
        <v>41133</v>
      </c>
      <c r="L40" s="133">
        <v>5000000</v>
      </c>
      <c r="M40" s="58"/>
      <c r="N40" s="41"/>
      <c r="O40" s="51"/>
      <c r="Q40" s="38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2">
        <v>7338361</v>
      </c>
      <c r="I41" s="9"/>
      <c r="J41" s="9"/>
      <c r="K41" s="30">
        <v>41134</v>
      </c>
      <c r="L41" s="133">
        <v>2625000</v>
      </c>
      <c r="M41" s="58"/>
      <c r="N41" s="41"/>
      <c r="O41" s="51"/>
      <c r="Q41" s="38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122475988</v>
      </c>
      <c r="J42" s="9"/>
      <c r="K42" s="30">
        <v>41135</v>
      </c>
      <c r="L42" s="133">
        <v>950000</v>
      </c>
      <c r="M42" s="58"/>
      <c r="N42" s="41"/>
      <c r="O42" s="51"/>
      <c r="Q42" s="38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1402655715</v>
      </c>
      <c r="J43" s="9"/>
      <c r="K43" s="30">
        <v>41136</v>
      </c>
      <c r="L43" s="133">
        <v>600000</v>
      </c>
      <c r="M43" s="58"/>
      <c r="N43" s="41"/>
      <c r="O43" s="51"/>
      <c r="Q43" s="38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K44" s="30">
        <v>41137</v>
      </c>
      <c r="L44" s="133">
        <v>800000</v>
      </c>
      <c r="M44" s="58"/>
      <c r="N44" s="41"/>
      <c r="O44" s="51"/>
      <c r="P44" s="65"/>
      <c r="Q44" s="32"/>
      <c r="R44" s="66"/>
      <c r="S44" s="66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M131</f>
        <v>1710000</v>
      </c>
      <c r="I45" s="9"/>
      <c r="J45" s="9"/>
      <c r="K45" s="30">
        <v>41138</v>
      </c>
      <c r="L45" s="133">
        <v>1150000</v>
      </c>
      <c r="M45" s="60"/>
      <c r="N45" s="41"/>
      <c r="O45" s="51"/>
      <c r="P45" s="65"/>
      <c r="Q45" s="32"/>
      <c r="R45" s="67"/>
      <c r="S45" s="66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68">
        <f>+E89</f>
        <v>0</v>
      </c>
      <c r="I46" s="9" t="s">
        <v>8</v>
      </c>
      <c r="J46" s="9"/>
      <c r="K46" s="30">
        <v>41139</v>
      </c>
      <c r="L46" s="133">
        <v>1200000</v>
      </c>
      <c r="M46" s="60"/>
      <c r="N46" s="41"/>
      <c r="O46" s="51"/>
      <c r="P46" s="65"/>
      <c r="Q46" s="32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2" t="s">
        <v>8</v>
      </c>
      <c r="H47" s="69"/>
      <c r="I47" s="9">
        <f>H45+H46</f>
        <v>1710000</v>
      </c>
      <c r="J47" s="9"/>
      <c r="K47" s="30">
        <v>41140</v>
      </c>
      <c r="L47" s="133">
        <v>3450000</v>
      </c>
      <c r="M47" s="60"/>
      <c r="N47" s="41"/>
      <c r="O47" s="51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2"/>
      <c r="H48" s="70"/>
      <c r="I48" s="9" t="s">
        <v>8</v>
      </c>
      <c r="J48" s="9"/>
      <c r="K48" s="30">
        <v>41141</v>
      </c>
      <c r="L48" s="133">
        <v>1200000</v>
      </c>
      <c r="M48" s="60"/>
      <c r="N48" s="41"/>
      <c r="O48" s="51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49">
        <f>L131</f>
        <v>105290000</v>
      </c>
      <c r="I49" s="9">
        <v>0</v>
      </c>
      <c r="K49" s="30">
        <v>41142</v>
      </c>
      <c r="L49" s="133">
        <v>500000</v>
      </c>
      <c r="N49" s="41"/>
      <c r="O49" s="51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1">
        <f>A89</f>
        <v>66200</v>
      </c>
      <c r="I50" s="9"/>
      <c r="J50" s="72"/>
      <c r="K50" s="30">
        <v>41143</v>
      </c>
      <c r="L50" s="133">
        <v>1200000</v>
      </c>
      <c r="N50" s="41"/>
      <c r="O50" s="51"/>
      <c r="P50" s="73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1">
        <f>SUM(H49:H50)</f>
        <v>105356200</v>
      </c>
      <c r="J51" s="49"/>
      <c r="K51" s="30">
        <v>41144</v>
      </c>
      <c r="L51" s="133">
        <v>4000000</v>
      </c>
      <c r="N51" s="41"/>
      <c r="O51" s="51"/>
      <c r="P51" s="74"/>
      <c r="Q51" s="59"/>
      <c r="R51" s="74"/>
      <c r="S51" s="59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I30-I47+I51</f>
        <v>138953600</v>
      </c>
      <c r="J52" s="75"/>
      <c r="K52" s="30">
        <v>41145</v>
      </c>
      <c r="L52" s="133">
        <v>700000</v>
      </c>
      <c r="N52" s="41"/>
      <c r="O52" s="51"/>
      <c r="P52" s="74"/>
      <c r="Q52" s="59"/>
      <c r="R52" s="74"/>
      <c r="S52" s="59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138953600</v>
      </c>
      <c r="J53" s="75"/>
      <c r="K53" s="30">
        <v>41146</v>
      </c>
      <c r="L53" s="133">
        <v>1500000</v>
      </c>
      <c r="N53" s="41"/>
      <c r="O53" s="51"/>
      <c r="P53" s="74"/>
      <c r="Q53" s="59"/>
      <c r="R53" s="74"/>
      <c r="S53" s="59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8</v>
      </c>
      <c r="I54" s="61">
        <v>0</v>
      </c>
      <c r="J54" s="76"/>
      <c r="K54" s="30">
        <v>41147</v>
      </c>
      <c r="L54" s="133">
        <v>620000</v>
      </c>
      <c r="M54" s="31" t="s">
        <v>42</v>
      </c>
      <c r="N54" s="41"/>
      <c r="O54" s="51"/>
      <c r="P54" s="74"/>
      <c r="Q54" s="59"/>
      <c r="R54" s="74"/>
      <c r="S54" s="77"/>
    </row>
    <row r="55" spans="1:19" x14ac:dyDescent="0.2">
      <c r="A55" s="8"/>
      <c r="B55" s="8"/>
      <c r="C55" s="8"/>
      <c r="D55" s="8"/>
      <c r="E55" s="8" t="s">
        <v>43</v>
      </c>
      <c r="F55" s="8"/>
      <c r="G55" s="8"/>
      <c r="H55" s="9"/>
      <c r="I55" s="9">
        <f>+I53-I52</f>
        <v>0</v>
      </c>
      <c r="J55" s="75"/>
      <c r="K55" s="30">
        <v>41148</v>
      </c>
      <c r="L55" s="133">
        <v>3800000</v>
      </c>
      <c r="N55" s="41"/>
      <c r="O55" s="51"/>
      <c r="P55" s="74"/>
      <c r="Q55" s="59"/>
      <c r="R55" s="74"/>
      <c r="S55" s="74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5"/>
      <c r="K56" s="30">
        <v>41149</v>
      </c>
      <c r="L56" s="133">
        <v>4000000</v>
      </c>
      <c r="N56" s="41"/>
      <c r="O56" s="51"/>
      <c r="P56" s="74"/>
      <c r="Q56" s="59"/>
      <c r="R56" s="74"/>
      <c r="S56" s="74"/>
    </row>
    <row r="57" spans="1:19" x14ac:dyDescent="0.2">
      <c r="A57" s="8" t="s">
        <v>44</v>
      </c>
      <c r="B57" s="8"/>
      <c r="C57" s="8"/>
      <c r="D57" s="8"/>
      <c r="E57" s="8"/>
      <c r="F57" s="8"/>
      <c r="G57" s="8"/>
      <c r="H57" s="9"/>
      <c r="I57" s="56"/>
      <c r="J57" s="78"/>
      <c r="K57" s="30">
        <v>41150</v>
      </c>
      <c r="L57" s="133">
        <v>2500000</v>
      </c>
      <c r="N57" s="41"/>
      <c r="O57" s="51"/>
      <c r="P57" s="74"/>
      <c r="Q57" s="59"/>
      <c r="R57" s="74"/>
      <c r="S57" s="74"/>
    </row>
    <row r="58" spans="1:19" x14ac:dyDescent="0.2">
      <c r="A58" s="8" t="s">
        <v>45</v>
      </c>
      <c r="B58" s="8"/>
      <c r="C58" s="8"/>
      <c r="D58" s="8"/>
      <c r="E58" s="8" t="s">
        <v>8</v>
      </c>
      <c r="F58" s="8"/>
      <c r="G58" s="8" t="s">
        <v>46</v>
      </c>
      <c r="H58" s="9"/>
      <c r="I58" s="21"/>
      <c r="J58" s="79"/>
      <c r="K58" s="30">
        <v>41151</v>
      </c>
      <c r="L58" s="133">
        <v>800000</v>
      </c>
      <c r="N58" s="41"/>
      <c r="O58" s="51"/>
      <c r="P58" s="74"/>
      <c r="Q58" s="59"/>
      <c r="R58" s="74"/>
      <c r="S58" s="74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8</v>
      </c>
      <c r="I59" s="21"/>
      <c r="J59" s="79"/>
      <c r="K59" s="30">
        <v>41152</v>
      </c>
      <c r="L59" s="133">
        <v>175000</v>
      </c>
      <c r="N59" s="41"/>
      <c r="O59" s="51"/>
      <c r="Q59" s="38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79"/>
      <c r="K60" s="30">
        <v>41153</v>
      </c>
      <c r="L60" s="133">
        <v>60000</v>
      </c>
      <c r="N60" s="41"/>
      <c r="O60" s="51"/>
      <c r="Q60" s="38"/>
    </row>
    <row r="61" spans="1:19" x14ac:dyDescent="0.2">
      <c r="A61" s="80"/>
      <c r="B61" s="81"/>
      <c r="C61" s="81"/>
      <c r="D61" s="82"/>
      <c r="E61" s="82"/>
      <c r="F61" s="82"/>
      <c r="G61" s="82"/>
      <c r="H61" s="10"/>
      <c r="J61" s="83"/>
      <c r="K61" s="30">
        <v>41154</v>
      </c>
      <c r="L61" s="133">
        <v>5000000</v>
      </c>
      <c r="N61" s="41"/>
      <c r="O61" s="51"/>
      <c r="Q61" s="10"/>
      <c r="R61" s="84"/>
    </row>
    <row r="62" spans="1:19" x14ac:dyDescent="0.2">
      <c r="A62" s="85" t="s">
        <v>47</v>
      </c>
      <c r="B62" s="81"/>
      <c r="C62" s="81"/>
      <c r="D62" s="82"/>
      <c r="E62" s="82"/>
      <c r="F62" s="82"/>
      <c r="G62" s="10" t="s">
        <v>48</v>
      </c>
      <c r="J62" s="83"/>
      <c r="K62" s="30">
        <v>41155</v>
      </c>
      <c r="L62" s="133">
        <v>500000</v>
      </c>
      <c r="M62" s="31" t="s">
        <v>49</v>
      </c>
      <c r="N62" s="41"/>
      <c r="O62" s="51"/>
      <c r="Q62" s="10"/>
      <c r="R62" s="84"/>
    </row>
    <row r="63" spans="1:19" x14ac:dyDescent="0.2">
      <c r="A63" s="80"/>
      <c r="B63" s="81"/>
      <c r="C63" s="81"/>
      <c r="D63" s="82"/>
      <c r="E63" s="82"/>
      <c r="F63" s="82"/>
      <c r="G63" s="82"/>
      <c r="H63" s="82"/>
      <c r="J63" s="83"/>
      <c r="K63" s="30">
        <v>41156</v>
      </c>
      <c r="L63" s="134">
        <v>2500000</v>
      </c>
      <c r="N63" s="41"/>
      <c r="O63" s="51"/>
    </row>
    <row r="64" spans="1:19" x14ac:dyDescent="0.2">
      <c r="A64" s="2" t="s">
        <v>50</v>
      </c>
      <c r="B64" s="2"/>
      <c r="C64" s="2"/>
      <c r="D64" s="2"/>
      <c r="E64" s="2"/>
      <c r="F64" s="2"/>
      <c r="H64" s="10" t="s">
        <v>51</v>
      </c>
      <c r="I64" s="2"/>
      <c r="J64" s="87"/>
      <c r="K64" s="30">
        <v>41157</v>
      </c>
      <c r="L64" s="134">
        <v>2700000</v>
      </c>
      <c r="M64" s="60"/>
      <c r="N64" s="41"/>
      <c r="O64" s="51"/>
      <c r="Q64" s="73"/>
    </row>
    <row r="65" spans="1:15" x14ac:dyDescent="0.2">
      <c r="A65" s="2"/>
      <c r="B65" s="2"/>
      <c r="C65" s="2"/>
      <c r="D65" s="2"/>
      <c r="E65" s="2"/>
      <c r="F65" s="2"/>
      <c r="G65" s="82" t="s">
        <v>52</v>
      </c>
      <c r="H65" s="2"/>
      <c r="I65" s="2"/>
      <c r="J65" s="87"/>
      <c r="K65" s="30">
        <v>41158</v>
      </c>
      <c r="L65" s="134">
        <v>1000000</v>
      </c>
      <c r="M65" s="60"/>
      <c r="N65" s="41"/>
      <c r="O65" s="51"/>
    </row>
    <row r="66" spans="1:15" x14ac:dyDescent="0.2">
      <c r="A66" s="2"/>
      <c r="B66" s="2"/>
      <c r="C66" s="2"/>
      <c r="D66" s="2"/>
      <c r="E66" s="2"/>
      <c r="F66" s="2"/>
      <c r="G66" s="82"/>
      <c r="H66" s="2"/>
      <c r="I66" s="2"/>
      <c r="J66" s="87"/>
      <c r="K66" s="30">
        <v>41159</v>
      </c>
      <c r="L66" s="134">
        <v>3000000</v>
      </c>
      <c r="M66" s="60"/>
      <c r="N66" s="41"/>
      <c r="O66" s="51"/>
    </row>
    <row r="67" spans="1:15" x14ac:dyDescent="0.2">
      <c r="A67" s="2"/>
      <c r="B67" s="2"/>
      <c r="C67" s="2"/>
      <c r="D67" s="2"/>
      <c r="E67" s="2" t="s">
        <v>53</v>
      </c>
      <c r="F67" s="2"/>
      <c r="G67" s="2"/>
      <c r="H67" s="2"/>
      <c r="I67" s="2"/>
      <c r="J67" s="87"/>
      <c r="K67" s="30">
        <v>41160</v>
      </c>
      <c r="L67" s="134">
        <v>940000</v>
      </c>
      <c r="M67" s="88"/>
      <c r="N67" s="41"/>
      <c r="O67" s="51"/>
    </row>
    <row r="68" spans="1:15" x14ac:dyDescent="0.2">
      <c r="A68" s="2"/>
      <c r="B68" s="2"/>
      <c r="C68" s="2"/>
      <c r="D68" s="2"/>
      <c r="E68" s="2" t="s">
        <v>53</v>
      </c>
      <c r="F68" s="2"/>
      <c r="G68" s="2"/>
      <c r="H68" s="2"/>
      <c r="I68" s="89"/>
      <c r="J68" s="87"/>
      <c r="K68" s="30">
        <v>41161</v>
      </c>
      <c r="L68" s="134">
        <v>1500000</v>
      </c>
      <c r="M68" s="88"/>
      <c r="N68" s="41"/>
      <c r="O68" s="51"/>
    </row>
    <row r="69" spans="1:15" x14ac:dyDescent="0.2">
      <c r="A69" s="82"/>
      <c r="B69" s="82"/>
      <c r="C69" s="82"/>
      <c r="D69" s="82"/>
      <c r="E69" s="82"/>
      <c r="F69" s="82"/>
      <c r="G69" s="90"/>
      <c r="H69" s="91"/>
      <c r="I69" s="82"/>
      <c r="J69" s="83"/>
      <c r="K69" s="30">
        <v>41162</v>
      </c>
      <c r="L69" s="134">
        <v>1200000</v>
      </c>
      <c r="M69" s="92"/>
      <c r="N69" s="41"/>
      <c r="O69" s="51"/>
    </row>
    <row r="70" spans="1:15" x14ac:dyDescent="0.2">
      <c r="A70" s="82"/>
      <c r="B70" s="82"/>
      <c r="C70" s="82"/>
      <c r="D70" s="82"/>
      <c r="E70" s="82"/>
      <c r="F70" s="82"/>
      <c r="G70" s="90" t="s">
        <v>54</v>
      </c>
      <c r="H70" s="93"/>
      <c r="I70" s="82"/>
      <c r="J70" s="83"/>
      <c r="K70" s="30">
        <v>41163</v>
      </c>
      <c r="L70" s="134">
        <v>800000</v>
      </c>
      <c r="M70" s="60"/>
      <c r="N70" s="41"/>
      <c r="O70" s="51"/>
    </row>
    <row r="71" spans="1:15" x14ac:dyDescent="0.2">
      <c r="A71" s="94" t="s">
        <v>38</v>
      </c>
      <c r="B71" s="95"/>
      <c r="C71" s="95"/>
      <c r="D71" s="95"/>
      <c r="E71" s="96" t="s">
        <v>55</v>
      </c>
      <c r="F71" s="2"/>
      <c r="G71" s="2"/>
      <c r="H71" s="59"/>
      <c r="I71" s="2"/>
      <c r="J71" s="87"/>
      <c r="K71" s="30">
        <v>41164</v>
      </c>
      <c r="L71" s="134">
        <v>2000000</v>
      </c>
      <c r="M71" s="92"/>
      <c r="N71" s="41"/>
      <c r="O71" s="97"/>
    </row>
    <row r="72" spans="1:15" x14ac:dyDescent="0.2">
      <c r="A72" s="94">
        <v>62200</v>
      </c>
      <c r="B72" s="95"/>
      <c r="C72" s="95"/>
      <c r="D72" s="95"/>
      <c r="E72" s="96"/>
      <c r="F72" s="2"/>
      <c r="G72" s="2"/>
      <c r="H72" s="59"/>
      <c r="I72" s="2"/>
      <c r="J72" s="2"/>
      <c r="K72" s="30">
        <v>41165</v>
      </c>
      <c r="L72" s="134">
        <v>2500000</v>
      </c>
      <c r="M72" s="92"/>
      <c r="N72" s="41"/>
      <c r="O72" s="97"/>
    </row>
    <row r="73" spans="1:15" x14ac:dyDescent="0.2">
      <c r="A73" s="98">
        <v>4000</v>
      </c>
      <c r="B73" s="95"/>
      <c r="C73" s="95"/>
      <c r="D73" s="95"/>
      <c r="E73" s="96"/>
      <c r="F73" s="2"/>
      <c r="G73" s="2"/>
      <c r="H73" s="59"/>
      <c r="I73" s="2"/>
      <c r="J73" s="2"/>
      <c r="K73" s="30">
        <v>41166</v>
      </c>
      <c r="L73" s="134">
        <v>1050000</v>
      </c>
      <c r="M73" s="92"/>
      <c r="N73" s="41"/>
      <c r="O73" s="97"/>
    </row>
    <row r="74" spans="1:15" x14ac:dyDescent="0.2">
      <c r="A74" s="98"/>
      <c r="B74" s="95"/>
      <c r="C74" s="99"/>
      <c r="D74" s="95"/>
      <c r="E74" s="100"/>
      <c r="F74" s="2"/>
      <c r="G74" s="2"/>
      <c r="H74" s="59"/>
      <c r="I74" s="2"/>
      <c r="J74" s="2"/>
      <c r="K74" s="30">
        <v>41167</v>
      </c>
      <c r="L74" s="134"/>
      <c r="M74" s="92"/>
      <c r="N74" s="41"/>
      <c r="O74" s="97"/>
    </row>
    <row r="75" spans="1:15" x14ac:dyDescent="0.2">
      <c r="A75" s="96"/>
      <c r="B75" s="95"/>
      <c r="C75" s="99"/>
      <c r="D75" s="99"/>
      <c r="E75" s="101"/>
      <c r="F75" s="73"/>
      <c r="H75" s="74"/>
      <c r="K75" s="30">
        <v>41168</v>
      </c>
      <c r="L75" s="134"/>
      <c r="M75" s="92"/>
      <c r="N75" s="41"/>
      <c r="O75" s="97"/>
    </row>
    <row r="76" spans="1:15" x14ac:dyDescent="0.2">
      <c r="A76" s="102"/>
      <c r="B76" s="95"/>
      <c r="C76" s="103"/>
      <c r="D76" s="103"/>
      <c r="E76" s="101"/>
      <c r="H76" s="74"/>
      <c r="K76" s="30">
        <v>41169</v>
      </c>
      <c r="L76" s="134"/>
      <c r="M76" s="104"/>
      <c r="N76" s="41"/>
      <c r="O76" s="97"/>
    </row>
    <row r="77" spans="1:15" x14ac:dyDescent="0.2">
      <c r="A77" s="105"/>
      <c r="B77" s="95"/>
      <c r="C77" s="103"/>
      <c r="D77" s="103"/>
      <c r="E77" s="101"/>
      <c r="H77" s="74"/>
      <c r="K77" s="30">
        <v>41170</v>
      </c>
      <c r="L77" s="134"/>
      <c r="M77" s="106"/>
      <c r="N77" s="41"/>
      <c r="O77" s="107"/>
    </row>
    <row r="78" spans="1:15" x14ac:dyDescent="0.2">
      <c r="A78" s="105"/>
      <c r="B78" s="95"/>
      <c r="C78" s="103"/>
      <c r="D78" s="103"/>
      <c r="E78" s="101"/>
      <c r="H78" s="74"/>
      <c r="K78" s="30">
        <v>41171</v>
      </c>
      <c r="L78" s="134"/>
      <c r="N78" s="41"/>
      <c r="O78" s="107"/>
    </row>
    <row r="79" spans="1:15" x14ac:dyDescent="0.2">
      <c r="A79" s="102"/>
      <c r="B79" s="103"/>
      <c r="C79" s="103"/>
      <c r="D79" s="103"/>
      <c r="E79" s="101"/>
      <c r="H79" s="74"/>
      <c r="K79" s="30">
        <v>41172</v>
      </c>
      <c r="L79" s="134"/>
      <c r="N79" s="41"/>
      <c r="O79" s="107"/>
    </row>
    <row r="80" spans="1:15" x14ac:dyDescent="0.2">
      <c r="A80" s="102"/>
      <c r="B80" s="103"/>
      <c r="C80" s="103"/>
      <c r="D80" s="103"/>
      <c r="E80" s="101"/>
      <c r="H80" s="74"/>
      <c r="K80" s="30">
        <v>41173</v>
      </c>
      <c r="L80" s="134"/>
      <c r="N80" s="41"/>
      <c r="O80" s="107"/>
    </row>
    <row r="81" spans="1:15" x14ac:dyDescent="0.2">
      <c r="A81" s="102"/>
      <c r="B81" s="108"/>
      <c r="E81" s="74"/>
      <c r="H81" s="74"/>
      <c r="K81" s="30"/>
      <c r="L81" s="134"/>
      <c r="N81" s="41"/>
      <c r="O81" s="107"/>
    </row>
    <row r="82" spans="1:15" x14ac:dyDescent="0.2">
      <c r="A82" s="102"/>
      <c r="B82" s="108"/>
      <c r="H82" s="74"/>
      <c r="K82" s="30"/>
      <c r="L82" s="134"/>
      <c r="M82" s="92"/>
      <c r="N82" s="41"/>
      <c r="O82" s="107"/>
    </row>
    <row r="83" spans="1:15" x14ac:dyDescent="0.2">
      <c r="A83" s="102"/>
      <c r="B83" s="108"/>
      <c r="K83" s="30"/>
      <c r="L83" s="134"/>
      <c r="N83" s="41"/>
      <c r="O83" s="97"/>
    </row>
    <row r="84" spans="1:15" x14ac:dyDescent="0.2">
      <c r="A84" s="102"/>
      <c r="B84" s="108"/>
      <c r="K84" s="30"/>
      <c r="L84" s="134"/>
      <c r="N84" s="41"/>
      <c r="O84" s="97"/>
    </row>
    <row r="85" spans="1:15" x14ac:dyDescent="0.2">
      <c r="A85" s="74"/>
      <c r="B85" s="108"/>
      <c r="K85" s="30"/>
      <c r="L85" s="134"/>
      <c r="N85" s="41"/>
      <c r="O85" s="97"/>
    </row>
    <row r="86" spans="1:15" x14ac:dyDescent="0.2">
      <c r="K86" s="30"/>
      <c r="L86" s="134"/>
      <c r="N86" s="41"/>
      <c r="O86" s="97"/>
    </row>
    <row r="87" spans="1:15" x14ac:dyDescent="0.2">
      <c r="K87" s="30"/>
      <c r="L87" s="134"/>
      <c r="N87" s="41"/>
      <c r="O87" s="97"/>
    </row>
    <row r="88" spans="1:15" x14ac:dyDescent="0.2">
      <c r="K88" s="30"/>
      <c r="L88" s="135"/>
      <c r="N88" s="41"/>
      <c r="O88" s="97"/>
    </row>
    <row r="89" spans="1:15" x14ac:dyDescent="0.2">
      <c r="A89" s="84">
        <f>SUM(A71:A88)</f>
        <v>66200</v>
      </c>
      <c r="E89" s="74">
        <f>SUM(E71:E88)</f>
        <v>0</v>
      </c>
      <c r="H89" s="74">
        <f>SUM(H71:H88)</f>
        <v>0</v>
      </c>
      <c r="K89" s="30"/>
      <c r="L89" s="135"/>
      <c r="N89" s="41"/>
      <c r="O89" s="97"/>
    </row>
    <row r="90" spans="1:15" x14ac:dyDescent="0.2">
      <c r="K90" s="30"/>
      <c r="L90" s="135"/>
      <c r="N90" s="41"/>
      <c r="O90" s="97"/>
    </row>
    <row r="91" spans="1:15" x14ac:dyDescent="0.2">
      <c r="K91" s="30"/>
      <c r="L91" s="135"/>
      <c r="N91" s="41"/>
      <c r="O91" s="97"/>
    </row>
    <row r="92" spans="1:15" x14ac:dyDescent="0.2">
      <c r="K92" s="30"/>
      <c r="L92" s="135"/>
      <c r="N92" s="41"/>
      <c r="O92" s="97"/>
    </row>
    <row r="93" spans="1:15" x14ac:dyDescent="0.2">
      <c r="K93" s="30"/>
      <c r="L93" s="135"/>
      <c r="N93" s="41"/>
      <c r="O93" s="97"/>
    </row>
    <row r="94" spans="1:15" x14ac:dyDescent="0.2">
      <c r="K94" s="30"/>
      <c r="L94" s="135"/>
      <c r="N94" s="41"/>
      <c r="O94" s="97"/>
    </row>
    <row r="95" spans="1:15" x14ac:dyDescent="0.2">
      <c r="K95" s="30"/>
      <c r="L95" s="135"/>
      <c r="N95" s="41"/>
      <c r="O95" s="97"/>
    </row>
    <row r="96" spans="1:15" x14ac:dyDescent="0.2">
      <c r="K96" s="30"/>
      <c r="L96" s="135"/>
      <c r="N96" s="41"/>
      <c r="O96" s="97"/>
    </row>
    <row r="97" spans="1:19" x14ac:dyDescent="0.2">
      <c r="K97" s="30"/>
      <c r="L97" s="135"/>
      <c r="N97" s="41"/>
      <c r="O97" s="97"/>
    </row>
    <row r="98" spans="1:19" x14ac:dyDescent="0.2">
      <c r="K98" s="30"/>
      <c r="L98" s="135"/>
      <c r="N98" s="41"/>
      <c r="O98" s="97"/>
    </row>
    <row r="99" spans="1:19" x14ac:dyDescent="0.2">
      <c r="K99" s="30"/>
      <c r="L99" s="135"/>
      <c r="N99" s="41"/>
      <c r="O99" s="97"/>
    </row>
    <row r="100" spans="1:19" x14ac:dyDescent="0.2">
      <c r="K100" s="30"/>
      <c r="L100" s="135"/>
      <c r="N100" s="41"/>
      <c r="O100" s="97"/>
    </row>
    <row r="101" spans="1:19" x14ac:dyDescent="0.2">
      <c r="K101" s="30"/>
      <c r="L101" s="135"/>
      <c r="N101" s="41"/>
      <c r="O101" s="97"/>
    </row>
    <row r="102" spans="1:19" x14ac:dyDescent="0.2">
      <c r="K102" s="30"/>
      <c r="L102" s="135"/>
      <c r="N102" s="41"/>
      <c r="O102" s="97"/>
    </row>
    <row r="103" spans="1:19" x14ac:dyDescent="0.2">
      <c r="K103" s="30"/>
      <c r="L103" s="135"/>
      <c r="O103" s="97"/>
    </row>
    <row r="104" spans="1:19" x14ac:dyDescent="0.2">
      <c r="K104" s="30"/>
      <c r="L104" s="135"/>
      <c r="O104" s="97"/>
    </row>
    <row r="105" spans="1:19" x14ac:dyDescent="0.2">
      <c r="K105" s="30"/>
      <c r="L105" s="135"/>
    </row>
    <row r="106" spans="1:19" x14ac:dyDescent="0.2">
      <c r="K106" s="30"/>
      <c r="L106" s="135"/>
    </row>
    <row r="107" spans="1:19" x14ac:dyDescent="0.2">
      <c r="K107" s="30"/>
      <c r="L107" s="135"/>
    </row>
    <row r="108" spans="1:19" x14ac:dyDescent="0.2">
      <c r="K108" s="30"/>
      <c r="L108" s="135"/>
      <c r="O108" s="92">
        <f>SUM(O13:O107)</f>
        <v>0</v>
      </c>
    </row>
    <row r="109" spans="1:19" x14ac:dyDescent="0.2">
      <c r="K109" s="30"/>
      <c r="L109" s="135"/>
    </row>
    <row r="110" spans="1:19" x14ac:dyDescent="0.2">
      <c r="K110" s="30"/>
      <c r="L110" s="135"/>
    </row>
    <row r="111" spans="1:19" s="31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35"/>
      <c r="N111" s="110"/>
      <c r="O111" s="111"/>
      <c r="P111" s="7"/>
      <c r="Q111" s="7"/>
      <c r="R111" s="7"/>
      <c r="S111" s="7"/>
    </row>
    <row r="112" spans="1:19" s="31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35"/>
      <c r="N112" s="110"/>
      <c r="O112" s="111"/>
      <c r="P112" s="7"/>
      <c r="Q112" s="7"/>
      <c r="R112" s="7"/>
      <c r="S112" s="7"/>
    </row>
    <row r="113" spans="1:19" s="31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35"/>
      <c r="N113" s="110"/>
      <c r="O113" s="111"/>
      <c r="P113" s="7"/>
      <c r="Q113" s="7"/>
      <c r="R113" s="7"/>
      <c r="S113" s="7"/>
    </row>
    <row r="114" spans="1:19" s="31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35"/>
      <c r="N114" s="110"/>
      <c r="O114" s="111"/>
      <c r="P114" s="7"/>
      <c r="Q114" s="7"/>
      <c r="R114" s="7"/>
      <c r="S114" s="7"/>
    </row>
    <row r="115" spans="1:19" s="31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35"/>
      <c r="N115" s="110"/>
      <c r="O115" s="111"/>
      <c r="P115" s="7"/>
      <c r="Q115" s="7"/>
      <c r="R115" s="7"/>
      <c r="S115" s="7"/>
    </row>
    <row r="116" spans="1:19" s="31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35"/>
      <c r="N116" s="110"/>
      <c r="O116" s="111"/>
      <c r="P116" s="7"/>
      <c r="Q116" s="7"/>
      <c r="R116" s="7"/>
      <c r="S116" s="7"/>
    </row>
    <row r="117" spans="1:19" s="31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35"/>
      <c r="N117" s="110"/>
      <c r="O117" s="111"/>
      <c r="P117" s="7"/>
      <c r="Q117" s="7"/>
      <c r="R117" s="7"/>
      <c r="S117" s="7"/>
    </row>
    <row r="118" spans="1:19" s="31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35"/>
      <c r="N118" s="110"/>
      <c r="O118" s="111"/>
      <c r="P118" s="7"/>
      <c r="Q118" s="7"/>
      <c r="R118" s="7"/>
      <c r="S118" s="7"/>
    </row>
    <row r="119" spans="1:19" s="31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35"/>
      <c r="N119" s="110"/>
      <c r="O119" s="111"/>
      <c r="P119" s="7"/>
      <c r="Q119" s="7"/>
      <c r="R119" s="7"/>
      <c r="S119" s="7"/>
    </row>
    <row r="120" spans="1:19" s="31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35"/>
      <c r="N120" s="110"/>
      <c r="O120" s="111"/>
      <c r="P120" s="7"/>
      <c r="Q120" s="7"/>
      <c r="R120" s="7"/>
      <c r="S120" s="7"/>
    </row>
    <row r="121" spans="1:19" s="31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35"/>
      <c r="N121" s="110"/>
      <c r="O121" s="111"/>
      <c r="P121" s="7"/>
      <c r="Q121" s="7"/>
      <c r="R121" s="7"/>
      <c r="S121" s="7"/>
    </row>
    <row r="122" spans="1:19" s="31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35"/>
      <c r="N122" s="110"/>
      <c r="O122" s="111"/>
      <c r="P122" s="7"/>
      <c r="Q122" s="7"/>
      <c r="R122" s="7"/>
      <c r="S122" s="7"/>
    </row>
    <row r="123" spans="1:19" s="31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35"/>
      <c r="N123" s="110"/>
      <c r="O123" s="111"/>
      <c r="P123" s="7"/>
      <c r="Q123" s="7"/>
      <c r="R123" s="7"/>
      <c r="S123" s="7"/>
    </row>
    <row r="124" spans="1:19" s="31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35"/>
      <c r="N124" s="110"/>
      <c r="O124" s="111"/>
      <c r="P124" s="7"/>
      <c r="Q124" s="7"/>
      <c r="R124" s="7"/>
      <c r="S124" s="7"/>
    </row>
    <row r="125" spans="1:19" s="31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35"/>
      <c r="N125" s="110"/>
      <c r="O125" s="111"/>
      <c r="P125" s="7"/>
      <c r="Q125" s="7"/>
      <c r="R125" s="7"/>
      <c r="S125" s="7"/>
    </row>
    <row r="126" spans="1:19" s="31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35"/>
      <c r="N126" s="110"/>
      <c r="O126" s="111"/>
      <c r="P126" s="7"/>
      <c r="Q126" s="7"/>
      <c r="R126" s="7"/>
      <c r="S126" s="7"/>
    </row>
    <row r="127" spans="1:19" s="31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35"/>
      <c r="N127" s="110"/>
      <c r="O127" s="111"/>
      <c r="P127" s="7"/>
      <c r="Q127" s="7"/>
      <c r="R127" s="7"/>
      <c r="S127" s="7"/>
    </row>
    <row r="128" spans="1:19" s="31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35"/>
      <c r="N128" s="110"/>
      <c r="O128" s="111"/>
      <c r="P128" s="7"/>
      <c r="Q128" s="7"/>
      <c r="R128" s="7"/>
      <c r="S128" s="7"/>
    </row>
    <row r="129" spans="1:19" s="31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35"/>
      <c r="N129" s="110"/>
      <c r="O129" s="111"/>
      <c r="P129" s="7"/>
      <c r="Q129" s="7"/>
      <c r="R129" s="7"/>
      <c r="S129" s="7"/>
    </row>
    <row r="130" spans="1:19" s="31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35"/>
      <c r="N130" s="110"/>
      <c r="O130" s="111"/>
      <c r="P130" s="7"/>
      <c r="Q130" s="7"/>
      <c r="R130" s="7"/>
      <c r="S130" s="7"/>
    </row>
    <row r="131" spans="1:19" s="31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36">
        <f>SUM(L13:L130)</f>
        <v>105290000</v>
      </c>
      <c r="M131" s="112">
        <f>SUM(M13:M130)</f>
        <v>1710000</v>
      </c>
      <c r="N131" s="110"/>
      <c r="O131" s="111"/>
      <c r="P131" s="7"/>
      <c r="Q131" s="7"/>
      <c r="R131" s="7"/>
      <c r="S131" s="7"/>
    </row>
    <row r="132" spans="1:19" s="31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32"/>
      <c r="N132" s="110"/>
      <c r="O132" s="111"/>
      <c r="P132" s="7"/>
      <c r="Q132" s="7"/>
      <c r="R132" s="7"/>
      <c r="S132" s="7"/>
    </row>
    <row r="133" spans="1:19" s="31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32"/>
      <c r="N133" s="110"/>
      <c r="O133" s="111"/>
      <c r="P133" s="7"/>
      <c r="Q133" s="7"/>
      <c r="R133" s="7"/>
      <c r="S133" s="7"/>
    </row>
    <row r="134" spans="1:19" s="31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32"/>
      <c r="N134" s="110"/>
      <c r="O134" s="111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C15" zoomScale="84" zoomScaleNormal="100" zoomScaleSheetLayoutView="84" workbookViewId="0">
      <selection activeCell="M33" sqref="M33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3" bestFit="1" customWidth="1"/>
    <col min="13" max="13" width="16.140625" style="31" bestFit="1" customWidth="1"/>
    <col min="14" max="14" width="15.5703125" style="110" customWidth="1"/>
    <col min="15" max="15" width="20" style="111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4" t="s">
        <v>0</v>
      </c>
      <c r="B1" s="144"/>
      <c r="C1" s="144"/>
      <c r="D1" s="144"/>
      <c r="E1" s="144"/>
      <c r="F1" s="144"/>
      <c r="G1" s="144"/>
      <c r="H1" s="144"/>
      <c r="I1" s="144"/>
      <c r="J1" s="125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56</v>
      </c>
      <c r="C3" s="10"/>
      <c r="D3" s="8"/>
      <c r="E3" s="8"/>
      <c r="F3" s="8"/>
      <c r="G3" s="8"/>
      <c r="H3" s="8" t="s">
        <v>3</v>
      </c>
      <c r="I3" s="11">
        <v>42899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8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7</v>
      </c>
      <c r="B6" s="8"/>
      <c r="C6" s="8"/>
      <c r="D6" s="8"/>
      <c r="E6" s="8"/>
      <c r="F6" s="8"/>
      <c r="G6" s="8" t="s">
        <v>8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v>680</v>
      </c>
      <c r="F8" s="22"/>
      <c r="G8" s="17">
        <f>C8*E8</f>
        <v>68000000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1165</v>
      </c>
      <c r="F9" s="22"/>
      <c r="G9" s="17">
        <f t="shared" ref="G9:G16" si="0">C9*E9</f>
        <v>58250000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14</v>
      </c>
      <c r="F10" s="22"/>
      <c r="G10" s="17">
        <f t="shared" si="0"/>
        <v>280000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13</v>
      </c>
      <c r="F11" s="22"/>
      <c r="G11" s="17">
        <f t="shared" si="0"/>
        <v>130000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414</v>
      </c>
      <c r="F12" s="22"/>
      <c r="G12" s="17">
        <f>C12*E12</f>
        <v>2070000</v>
      </c>
      <c r="H12" s="9"/>
      <c r="I12" s="17"/>
      <c r="J12" s="17"/>
      <c r="K12" s="25" t="s">
        <v>8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43</v>
      </c>
      <c r="F13" s="22"/>
      <c r="G13" s="17">
        <f t="shared" si="0"/>
        <v>86000</v>
      </c>
      <c r="H13" s="9"/>
      <c r="I13" s="17"/>
      <c r="J13" s="17"/>
      <c r="K13" s="30">
        <v>41125</v>
      </c>
      <c r="L13" s="53">
        <v>2000000</v>
      </c>
      <c r="M13" s="31">
        <v>100000000</v>
      </c>
      <c r="N13" s="32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41126</v>
      </c>
      <c r="L14" s="53">
        <v>1000000</v>
      </c>
      <c r="M14" s="33">
        <v>250000</v>
      </c>
      <c r="N14" s="32"/>
      <c r="O14" s="34"/>
      <c r="P14" s="35"/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41127</v>
      </c>
      <c r="L15" s="53">
        <v>6500000</v>
      </c>
      <c r="M15" s="33">
        <v>300000</v>
      </c>
      <c r="N15" s="32"/>
      <c r="O15" s="34"/>
      <c r="P15" s="35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6"/>
      <c r="K16" s="30">
        <v>41167</v>
      </c>
      <c r="L16" s="115">
        <v>1420000</v>
      </c>
      <c r="M16" s="37">
        <v>100000</v>
      </c>
      <c r="N16" s="32"/>
      <c r="O16" s="34"/>
      <c r="P16" s="35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128816000</v>
      </c>
      <c r="I17" s="10"/>
      <c r="J17" s="36"/>
      <c r="K17" s="30">
        <v>41168</v>
      </c>
      <c r="L17" s="115">
        <v>1380000</v>
      </c>
      <c r="M17" s="33">
        <v>200000</v>
      </c>
      <c r="N17" s="32"/>
      <c r="O17" s="34"/>
      <c r="P17" s="35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6"/>
      <c r="K18" s="30">
        <v>41169</v>
      </c>
      <c r="L18" s="115">
        <v>2000000</v>
      </c>
      <c r="M18" s="32">
        <v>58500</v>
      </c>
      <c r="N18" s="38"/>
      <c r="O18" s="34"/>
      <c r="P18" s="39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6"/>
      <c r="K19" s="30">
        <v>41170</v>
      </c>
      <c r="L19" s="115">
        <v>1900000</v>
      </c>
      <c r="M19" s="40">
        <v>400000</v>
      </c>
      <c r="N19" s="41"/>
      <c r="O19" s="34"/>
      <c r="P19" s="39"/>
    </row>
    <row r="20" spans="1:19" x14ac:dyDescent="0.2">
      <c r="A20" s="8"/>
      <c r="B20" s="8"/>
      <c r="C20" s="21">
        <v>1000</v>
      </c>
      <c r="D20" s="8"/>
      <c r="E20" s="8">
        <v>0</v>
      </c>
      <c r="F20" s="8"/>
      <c r="G20" s="21">
        <f>C20*E20</f>
        <v>0</v>
      </c>
      <c r="H20" s="9"/>
      <c r="I20" s="21"/>
      <c r="J20" s="22"/>
      <c r="K20" s="30">
        <v>41171</v>
      </c>
      <c r="L20" s="113">
        <v>1600000</v>
      </c>
      <c r="M20" s="42">
        <v>30000</v>
      </c>
      <c r="N20" s="41"/>
      <c r="O20" s="34"/>
      <c r="P20" s="39"/>
    </row>
    <row r="21" spans="1:19" x14ac:dyDescent="0.2">
      <c r="A21" s="8"/>
      <c r="B21" s="8"/>
      <c r="C21" s="21">
        <v>500</v>
      </c>
      <c r="D21" s="8"/>
      <c r="E21" s="8">
        <v>56</v>
      </c>
      <c r="F21" s="8"/>
      <c r="G21" s="21">
        <f>C21*E21</f>
        <v>28000</v>
      </c>
      <c r="H21" s="9"/>
      <c r="I21" s="21"/>
      <c r="J21" s="36"/>
      <c r="K21" s="30">
        <v>41172</v>
      </c>
      <c r="L21" s="115">
        <v>1000000</v>
      </c>
      <c r="M21" s="42">
        <v>20000</v>
      </c>
      <c r="N21" s="43"/>
      <c r="O21" s="44"/>
      <c r="P21" s="44"/>
    </row>
    <row r="22" spans="1:19" x14ac:dyDescent="0.2">
      <c r="A22" s="8"/>
      <c r="B22" s="8"/>
      <c r="C22" s="21">
        <v>200</v>
      </c>
      <c r="D22" s="8"/>
      <c r="E22" s="8">
        <v>2</v>
      </c>
      <c r="F22" s="8"/>
      <c r="G22" s="21">
        <f>C22*E22</f>
        <v>400</v>
      </c>
      <c r="H22" s="9"/>
      <c r="I22" s="10"/>
      <c r="K22" s="30">
        <v>41173</v>
      </c>
      <c r="L22" s="115">
        <v>2100000</v>
      </c>
      <c r="M22" s="42"/>
      <c r="N22" s="43"/>
      <c r="O22" s="9"/>
      <c r="P22" s="32"/>
      <c r="Q22" s="38"/>
      <c r="R22" s="44"/>
      <c r="S22" s="44"/>
    </row>
    <row r="23" spans="1:19" x14ac:dyDescent="0.2">
      <c r="A23" s="8"/>
      <c r="B23" s="8"/>
      <c r="C23" s="21">
        <v>100</v>
      </c>
      <c r="D23" s="8"/>
      <c r="E23" s="8">
        <v>12</v>
      </c>
      <c r="F23" s="8"/>
      <c r="G23" s="21">
        <f>C23*E23</f>
        <v>1200</v>
      </c>
      <c r="H23" s="9"/>
      <c r="I23" s="10"/>
      <c r="K23" s="30">
        <v>41174</v>
      </c>
      <c r="L23" s="115">
        <v>1500000</v>
      </c>
      <c r="N23" s="41"/>
      <c r="O23" s="45"/>
      <c r="P23" s="32"/>
      <c r="Q23" s="38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41175</v>
      </c>
      <c r="L24" s="115">
        <v>0</v>
      </c>
      <c r="N24" s="41"/>
      <c r="O24" s="45"/>
      <c r="P24" s="32"/>
      <c r="Q24" s="38"/>
      <c r="R24" s="46" t="s">
        <v>22</v>
      </c>
      <c r="S24" s="38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47">
        <v>0</v>
      </c>
      <c r="H25" s="9"/>
      <c r="I25" s="8" t="s">
        <v>8</v>
      </c>
      <c r="K25" s="30">
        <v>41176</v>
      </c>
      <c r="L25" s="115">
        <v>1000000</v>
      </c>
      <c r="M25" s="48"/>
      <c r="N25" s="41"/>
      <c r="O25" s="45"/>
      <c r="P25" s="32"/>
      <c r="Q25" s="38"/>
      <c r="R25" s="46"/>
      <c r="S25" s="38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49">
        <f>SUM(G20:G25)</f>
        <v>29600</v>
      </c>
      <c r="I26" s="9"/>
      <c r="K26" s="30">
        <v>41177</v>
      </c>
      <c r="L26" s="115">
        <v>500000</v>
      </c>
      <c r="M26" s="33"/>
      <c r="N26" s="50"/>
      <c r="O26" s="51"/>
      <c r="P26" s="32"/>
      <c r="Q26" s="38"/>
      <c r="R26" s="46"/>
      <c r="S26" s="38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128845600</v>
      </c>
      <c r="K27" s="30">
        <v>41178</v>
      </c>
      <c r="L27" s="115">
        <v>4000000</v>
      </c>
      <c r="M27" s="33"/>
      <c r="N27" s="32"/>
      <c r="O27" s="51"/>
      <c r="P27" s="32"/>
      <c r="Q27" s="38"/>
      <c r="R27" s="46"/>
      <c r="S27" s="38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41179</v>
      </c>
      <c r="L28" s="53">
        <v>1000000</v>
      </c>
      <c r="M28" s="54"/>
      <c r="N28" s="32"/>
      <c r="O28" s="51"/>
      <c r="P28" s="32"/>
      <c r="Q28" s="38"/>
      <c r="R28" s="46"/>
      <c r="S28" s="38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8</v>
      </c>
      <c r="H29" s="9"/>
      <c r="I29" s="9">
        <f>'08 Juni 17'!I37</f>
        <v>1280179727</v>
      </c>
      <c r="K29" s="30">
        <v>41180</v>
      </c>
      <c r="L29" s="53">
        <v>3000000</v>
      </c>
      <c r="N29" s="32"/>
      <c r="O29" s="51"/>
      <c r="P29" s="32"/>
      <c r="Q29" s="38"/>
      <c r="R29" s="55"/>
      <c r="S29" s="38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6">
        <f>'12 Juni 17'!I52</f>
        <v>138953600</v>
      </c>
      <c r="K30" s="30">
        <v>41181</v>
      </c>
      <c r="L30" s="53">
        <v>600000</v>
      </c>
      <c r="M30" s="33"/>
      <c r="N30" s="32"/>
      <c r="O30" s="51"/>
      <c r="P30" s="32"/>
      <c r="Q30" s="38"/>
      <c r="R30" s="46"/>
      <c r="S30" s="38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72"/>
      <c r="K31" s="30">
        <v>41182</v>
      </c>
      <c r="L31" s="53">
        <v>2400000</v>
      </c>
      <c r="N31" s="41"/>
      <c r="O31" s="51"/>
      <c r="P31" s="2"/>
      <c r="Q31" s="38"/>
      <c r="R31" s="2"/>
      <c r="S31" s="38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2"/>
      <c r="J32" s="32"/>
      <c r="K32" s="30">
        <v>41183</v>
      </c>
      <c r="L32" s="57">
        <v>2000000</v>
      </c>
      <c r="M32" s="58"/>
      <c r="N32" s="41"/>
      <c r="O32" s="51"/>
      <c r="P32" s="2"/>
      <c r="Q32" s="38"/>
      <c r="R32" s="2"/>
      <c r="S32" s="38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41184</v>
      </c>
      <c r="L33" s="57">
        <v>1000000</v>
      </c>
      <c r="M33" s="58"/>
      <c r="N33" s="41"/>
      <c r="O33" s="51"/>
      <c r="P33" s="2"/>
      <c r="Q33" s="38"/>
      <c r="R33" s="2"/>
      <c r="S33" s="38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41185</v>
      </c>
      <c r="L34" s="57">
        <v>4000000</v>
      </c>
      <c r="M34" s="58"/>
      <c r="N34" s="41"/>
      <c r="O34" s="51"/>
      <c r="P34" s="2"/>
      <c r="Q34" s="38"/>
      <c r="R34" s="59"/>
      <c r="S34" s="38"/>
    </row>
    <row r="35" spans="1:19" x14ac:dyDescent="0.2">
      <c r="A35" s="8"/>
      <c r="B35" s="8"/>
      <c r="C35" s="8" t="s">
        <v>29</v>
      </c>
      <c r="D35" s="8"/>
      <c r="E35" s="8"/>
      <c r="F35" s="8"/>
      <c r="G35" s="21"/>
      <c r="H35" s="49">
        <f>O14</f>
        <v>0</v>
      </c>
      <c r="I35" s="9"/>
      <c r="J35" s="9"/>
      <c r="K35" s="30">
        <v>41186</v>
      </c>
      <c r="L35" s="127">
        <v>2000000</v>
      </c>
      <c r="M35" s="60"/>
      <c r="N35" s="41"/>
      <c r="O35" s="51"/>
      <c r="P35" s="38"/>
      <c r="Q35" s="38"/>
      <c r="R35" s="2"/>
      <c r="S35" s="38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1">
        <f>P14</f>
        <v>0</v>
      </c>
      <c r="I36" s="8" t="s">
        <v>8</v>
      </c>
      <c r="J36" s="8"/>
      <c r="K36" s="30">
        <v>41187</v>
      </c>
      <c r="L36" s="127">
        <v>800000</v>
      </c>
      <c r="M36" s="58"/>
      <c r="N36" s="41"/>
      <c r="O36" s="51"/>
      <c r="P36" s="10"/>
      <c r="Q36" s="38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I29+H35-H36</f>
        <v>1280179727</v>
      </c>
      <c r="J37" s="9"/>
      <c r="K37" s="30">
        <v>41188</v>
      </c>
      <c r="L37" s="127">
        <v>500000</v>
      </c>
      <c r="M37" s="58"/>
      <c r="N37" s="41"/>
      <c r="O37" s="51"/>
      <c r="Q37" s="38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41189</v>
      </c>
      <c r="L38" s="127">
        <v>1000000</v>
      </c>
      <c r="M38" s="58"/>
      <c r="N38" s="41"/>
      <c r="O38" s="51"/>
      <c r="Q38" s="38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49">
        <v>12023986</v>
      </c>
      <c r="J39" s="9"/>
      <c r="K39" s="30">
        <v>41190</v>
      </c>
      <c r="L39" s="127">
        <v>1000000</v>
      </c>
      <c r="M39" s="58"/>
      <c r="N39" s="41"/>
      <c r="O39" s="51"/>
      <c r="Q39" s="38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103113641</v>
      </c>
      <c r="I40" s="9"/>
      <c r="J40" s="9"/>
      <c r="K40" s="30">
        <v>41191</v>
      </c>
      <c r="L40" s="127">
        <v>4000000</v>
      </c>
      <c r="M40" s="58"/>
      <c r="N40" s="41"/>
      <c r="O40" s="51"/>
      <c r="Q40" s="38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2">
        <v>7338361</v>
      </c>
      <c r="I41" s="9"/>
      <c r="J41" s="9"/>
      <c r="K41" s="30">
        <v>41192</v>
      </c>
      <c r="L41" s="127">
        <v>5000000</v>
      </c>
      <c r="M41" s="58"/>
      <c r="N41" s="41"/>
      <c r="O41" s="51"/>
      <c r="Q41" s="38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122475988</v>
      </c>
      <c r="J42" s="9"/>
      <c r="K42" s="30">
        <v>41193</v>
      </c>
      <c r="L42" s="127">
        <v>3000000</v>
      </c>
      <c r="M42" s="58"/>
      <c r="N42" s="41"/>
      <c r="O42" s="51"/>
      <c r="Q42" s="38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1402655715</v>
      </c>
      <c r="J43" s="9"/>
      <c r="K43" s="30">
        <v>41194</v>
      </c>
      <c r="L43" s="127">
        <v>4000000</v>
      </c>
      <c r="M43" s="58"/>
      <c r="N43" s="41"/>
      <c r="O43" s="51"/>
      <c r="Q43" s="38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K44" s="30">
        <v>41195</v>
      </c>
      <c r="L44" s="127">
        <v>7000000</v>
      </c>
      <c r="M44" s="58"/>
      <c r="N44" s="41"/>
      <c r="O44" s="51"/>
      <c r="P44" s="65"/>
      <c r="Q44" s="32"/>
      <c r="R44" s="66"/>
      <c r="S44" s="66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M131</f>
        <v>101358500</v>
      </c>
      <c r="I45" s="9"/>
      <c r="J45" s="9"/>
      <c r="K45" s="30">
        <v>41196</v>
      </c>
      <c r="L45" s="127">
        <v>1500000</v>
      </c>
      <c r="M45" s="60"/>
      <c r="N45" s="41"/>
      <c r="O45" s="51"/>
      <c r="P45" s="65"/>
      <c r="Q45" s="32"/>
      <c r="R45" s="67"/>
      <c r="S45" s="66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68">
        <f>+E89</f>
        <v>0</v>
      </c>
      <c r="I46" s="9" t="s">
        <v>8</v>
      </c>
      <c r="J46" s="9"/>
      <c r="K46" s="30">
        <v>41197</v>
      </c>
      <c r="L46" s="127">
        <v>1000000</v>
      </c>
      <c r="M46" s="60"/>
      <c r="N46" s="41"/>
      <c r="O46" s="51"/>
      <c r="P46" s="65"/>
      <c r="Q46" s="32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2" t="s">
        <v>8</v>
      </c>
      <c r="H47" s="69"/>
      <c r="I47" s="9">
        <f>H45+H46</f>
        <v>101358500</v>
      </c>
      <c r="J47" s="9"/>
      <c r="K47" s="30">
        <v>41198</v>
      </c>
      <c r="L47" s="127">
        <v>2000000</v>
      </c>
      <c r="M47" s="60"/>
      <c r="N47" s="41"/>
      <c r="O47" s="51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2"/>
      <c r="H48" s="70"/>
      <c r="I48" s="9" t="s">
        <v>8</v>
      </c>
      <c r="J48" s="9"/>
      <c r="K48" s="30">
        <v>41199</v>
      </c>
      <c r="L48" s="127">
        <v>2000000</v>
      </c>
      <c r="M48" s="60"/>
      <c r="N48" s="41"/>
      <c r="O48" s="51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49">
        <f>L131</f>
        <v>77700000</v>
      </c>
      <c r="I49" s="9">
        <v>0</v>
      </c>
      <c r="K49" s="30">
        <v>41200</v>
      </c>
      <c r="L49" s="127">
        <v>1000000</v>
      </c>
      <c r="N49" s="41"/>
      <c r="O49" s="51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1">
        <f>A89</f>
        <v>13550500</v>
      </c>
      <c r="I50" s="9"/>
      <c r="J50" s="72"/>
      <c r="K50" s="30">
        <v>41201</v>
      </c>
      <c r="L50" s="57"/>
      <c r="N50" s="41"/>
      <c r="O50" s="51"/>
      <c r="P50" s="73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1">
        <f>SUM(H49:H50)</f>
        <v>91250500</v>
      </c>
      <c r="J51" s="49"/>
      <c r="K51" s="30">
        <v>41202</v>
      </c>
      <c r="L51" s="57"/>
      <c r="N51" s="41"/>
      <c r="O51" s="51"/>
      <c r="P51" s="74"/>
      <c r="Q51" s="59"/>
      <c r="R51" s="74"/>
      <c r="S51" s="59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I30-I47+I51</f>
        <v>128845600</v>
      </c>
      <c r="J52" s="75"/>
      <c r="K52" s="30">
        <v>41203</v>
      </c>
      <c r="L52" s="57"/>
      <c r="N52" s="41"/>
      <c r="O52" s="51"/>
      <c r="P52" s="74"/>
      <c r="Q52" s="59"/>
      <c r="R52" s="74"/>
      <c r="S52" s="59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128845600</v>
      </c>
      <c r="J53" s="75"/>
      <c r="K53" s="30">
        <v>41204</v>
      </c>
      <c r="L53" s="57"/>
      <c r="N53" s="41"/>
      <c r="O53" s="51"/>
      <c r="P53" s="74"/>
      <c r="Q53" s="59"/>
      <c r="R53" s="74"/>
      <c r="S53" s="59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8</v>
      </c>
      <c r="I54" s="61">
        <v>0</v>
      </c>
      <c r="J54" s="76"/>
      <c r="K54" s="30">
        <v>41205</v>
      </c>
      <c r="L54" s="57"/>
      <c r="N54" s="41"/>
      <c r="O54" s="51"/>
      <c r="P54" s="74"/>
      <c r="Q54" s="59"/>
      <c r="R54" s="74"/>
      <c r="S54" s="77"/>
    </row>
    <row r="55" spans="1:19" x14ac:dyDescent="0.2">
      <c r="A55" s="8"/>
      <c r="B55" s="8"/>
      <c r="C55" s="8"/>
      <c r="D55" s="8"/>
      <c r="E55" s="8" t="s">
        <v>43</v>
      </c>
      <c r="F55" s="8"/>
      <c r="G55" s="8"/>
      <c r="H55" s="9"/>
      <c r="I55" s="9">
        <f>+I53-I52</f>
        <v>0</v>
      </c>
      <c r="J55" s="75"/>
      <c r="K55" s="30">
        <v>41206</v>
      </c>
      <c r="L55" s="57"/>
      <c r="N55" s="41"/>
      <c r="O55" s="51"/>
      <c r="P55" s="74"/>
      <c r="Q55" s="59"/>
      <c r="R55" s="74"/>
      <c r="S55" s="74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5"/>
      <c r="K56" s="30">
        <v>41207</v>
      </c>
      <c r="L56" s="57"/>
      <c r="N56" s="41"/>
      <c r="O56" s="51"/>
      <c r="P56" s="74"/>
      <c r="Q56" s="59"/>
      <c r="R56" s="74"/>
      <c r="S56" s="74"/>
    </row>
    <row r="57" spans="1:19" x14ac:dyDescent="0.2">
      <c r="A57" s="8" t="s">
        <v>44</v>
      </c>
      <c r="B57" s="8"/>
      <c r="C57" s="8"/>
      <c r="D57" s="8"/>
      <c r="E57" s="8"/>
      <c r="F57" s="8"/>
      <c r="G57" s="8"/>
      <c r="H57" s="9"/>
      <c r="I57" s="56"/>
      <c r="J57" s="78"/>
      <c r="K57" s="30">
        <v>41208</v>
      </c>
      <c r="L57" s="57"/>
      <c r="N57" s="41"/>
      <c r="O57" s="51"/>
      <c r="P57" s="74"/>
      <c r="Q57" s="59"/>
      <c r="R57" s="74"/>
      <c r="S57" s="74"/>
    </row>
    <row r="58" spans="1:19" x14ac:dyDescent="0.2">
      <c r="A58" s="8" t="s">
        <v>45</v>
      </c>
      <c r="B58" s="8"/>
      <c r="C58" s="8"/>
      <c r="D58" s="8"/>
      <c r="E58" s="8" t="s">
        <v>8</v>
      </c>
      <c r="F58" s="8"/>
      <c r="G58" s="8" t="s">
        <v>46</v>
      </c>
      <c r="H58" s="9"/>
      <c r="I58" s="21"/>
      <c r="J58" s="79"/>
      <c r="K58" s="30">
        <v>41209</v>
      </c>
      <c r="L58" s="57"/>
      <c r="N58" s="41"/>
      <c r="O58" s="51"/>
      <c r="P58" s="74"/>
      <c r="Q58" s="59"/>
      <c r="R58" s="74"/>
      <c r="S58" s="74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8</v>
      </c>
      <c r="I59" s="21"/>
      <c r="J59" s="79"/>
      <c r="K59" s="30">
        <v>41210</v>
      </c>
      <c r="L59" s="57"/>
      <c r="N59" s="41"/>
      <c r="O59" s="51"/>
      <c r="Q59" s="38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79"/>
      <c r="K60" s="30">
        <v>41211</v>
      </c>
      <c r="L60" s="57"/>
      <c r="N60" s="41"/>
      <c r="O60" s="51"/>
      <c r="Q60" s="38"/>
    </row>
    <row r="61" spans="1:19" x14ac:dyDescent="0.2">
      <c r="A61" s="80"/>
      <c r="B61" s="81"/>
      <c r="C61" s="81"/>
      <c r="D61" s="82"/>
      <c r="E61" s="82"/>
      <c r="F61" s="82"/>
      <c r="G61" s="82"/>
      <c r="H61" s="10"/>
      <c r="J61" s="83"/>
      <c r="K61" s="30">
        <v>41212</v>
      </c>
      <c r="L61" s="57"/>
      <c r="N61" s="41"/>
      <c r="O61" s="51"/>
      <c r="Q61" s="10"/>
      <c r="R61" s="84"/>
    </row>
    <row r="62" spans="1:19" x14ac:dyDescent="0.2">
      <c r="A62" s="85" t="s">
        <v>47</v>
      </c>
      <c r="B62" s="81"/>
      <c r="C62" s="81"/>
      <c r="D62" s="82"/>
      <c r="E62" s="82"/>
      <c r="F62" s="82"/>
      <c r="G62" s="10" t="s">
        <v>48</v>
      </c>
      <c r="J62" s="83"/>
      <c r="K62" s="30">
        <v>41213</v>
      </c>
      <c r="L62" s="57"/>
      <c r="N62" s="41"/>
      <c r="O62" s="51"/>
      <c r="Q62" s="10"/>
      <c r="R62" s="84"/>
    </row>
    <row r="63" spans="1:19" x14ac:dyDescent="0.2">
      <c r="A63" s="80"/>
      <c r="B63" s="81"/>
      <c r="C63" s="81"/>
      <c r="D63" s="82"/>
      <c r="E63" s="82"/>
      <c r="F63" s="82"/>
      <c r="G63" s="82"/>
      <c r="H63" s="82"/>
      <c r="J63" s="83"/>
      <c r="K63" s="30">
        <v>41214</v>
      </c>
      <c r="L63" s="86"/>
      <c r="N63" s="41"/>
      <c r="O63" s="51"/>
    </row>
    <row r="64" spans="1:19" x14ac:dyDescent="0.2">
      <c r="A64" s="2" t="s">
        <v>50</v>
      </c>
      <c r="B64" s="2"/>
      <c r="C64" s="2"/>
      <c r="D64" s="2"/>
      <c r="E64" s="2"/>
      <c r="F64" s="2"/>
      <c r="H64" s="10" t="s">
        <v>51</v>
      </c>
      <c r="I64" s="2"/>
      <c r="J64" s="87"/>
      <c r="K64" s="30">
        <v>41215</v>
      </c>
      <c r="L64" s="86"/>
      <c r="M64" s="60"/>
      <c r="N64" s="41"/>
      <c r="O64" s="51"/>
      <c r="Q64" s="73"/>
    </row>
    <row r="65" spans="1:15" x14ac:dyDescent="0.2">
      <c r="A65" s="2"/>
      <c r="B65" s="2"/>
      <c r="C65" s="2"/>
      <c r="D65" s="2"/>
      <c r="E65" s="2"/>
      <c r="F65" s="2"/>
      <c r="G65" s="82" t="s">
        <v>52</v>
      </c>
      <c r="H65" s="2"/>
      <c r="I65" s="2"/>
      <c r="J65" s="87"/>
      <c r="K65" s="30">
        <v>41216</v>
      </c>
      <c r="L65" s="86"/>
      <c r="M65" s="60"/>
      <c r="N65" s="41"/>
      <c r="O65" s="51"/>
    </row>
    <row r="66" spans="1:15" x14ac:dyDescent="0.2">
      <c r="A66" s="2"/>
      <c r="B66" s="2"/>
      <c r="C66" s="2"/>
      <c r="D66" s="2"/>
      <c r="E66" s="2"/>
      <c r="F66" s="2"/>
      <c r="G66" s="82"/>
      <c r="H66" s="2"/>
      <c r="I66" s="2"/>
      <c r="J66" s="87"/>
      <c r="K66" s="30">
        <v>41217</v>
      </c>
      <c r="L66" s="86"/>
      <c r="M66" s="60"/>
      <c r="N66" s="41"/>
      <c r="O66" s="51"/>
    </row>
    <row r="67" spans="1:15" x14ac:dyDescent="0.2">
      <c r="A67" s="2"/>
      <c r="B67" s="2"/>
      <c r="C67" s="2"/>
      <c r="D67" s="2"/>
      <c r="E67" s="2" t="s">
        <v>53</v>
      </c>
      <c r="F67" s="2"/>
      <c r="G67" s="2"/>
      <c r="H67" s="2"/>
      <c r="I67" s="2"/>
      <c r="J67" s="87"/>
      <c r="K67" s="30">
        <v>41218</v>
      </c>
      <c r="L67" s="86"/>
      <c r="M67" s="88"/>
      <c r="N67" s="41"/>
      <c r="O67" s="51"/>
    </row>
    <row r="68" spans="1:15" x14ac:dyDescent="0.2">
      <c r="A68" s="2"/>
      <c r="B68" s="2"/>
      <c r="C68" s="2"/>
      <c r="D68" s="2"/>
      <c r="E68" s="2" t="s">
        <v>53</v>
      </c>
      <c r="F68" s="2"/>
      <c r="G68" s="2"/>
      <c r="H68" s="2"/>
      <c r="I68" s="89"/>
      <c r="J68" s="87"/>
      <c r="K68" s="30">
        <v>41219</v>
      </c>
      <c r="L68" s="86"/>
      <c r="M68" s="88"/>
      <c r="N68" s="41"/>
      <c r="O68" s="51"/>
    </row>
    <row r="69" spans="1:15" x14ac:dyDescent="0.2">
      <c r="A69" s="82"/>
      <c r="B69" s="82"/>
      <c r="C69" s="82"/>
      <c r="D69" s="82"/>
      <c r="E69" s="82"/>
      <c r="F69" s="82"/>
      <c r="G69" s="90"/>
      <c r="H69" s="91"/>
      <c r="I69" s="82"/>
      <c r="J69" s="83"/>
      <c r="K69" s="30">
        <v>41220</v>
      </c>
      <c r="L69" s="86"/>
      <c r="M69" s="92"/>
      <c r="N69" s="41"/>
      <c r="O69" s="51"/>
    </row>
    <row r="70" spans="1:15" x14ac:dyDescent="0.2">
      <c r="A70" s="82"/>
      <c r="B70" s="82"/>
      <c r="C70" s="82"/>
      <c r="D70" s="82"/>
      <c r="E70" s="82"/>
      <c r="F70" s="82"/>
      <c r="G70" s="90" t="s">
        <v>54</v>
      </c>
      <c r="H70" s="93"/>
      <c r="I70" s="82"/>
      <c r="J70" s="83"/>
      <c r="K70" s="30">
        <v>41221</v>
      </c>
      <c r="L70" s="86"/>
      <c r="M70" s="60"/>
      <c r="N70" s="41"/>
      <c r="O70" s="51"/>
    </row>
    <row r="71" spans="1:15" x14ac:dyDescent="0.2">
      <c r="A71" s="94" t="s">
        <v>38</v>
      </c>
      <c r="B71" s="95"/>
      <c r="C71" s="95"/>
      <c r="D71" s="95"/>
      <c r="E71" s="96" t="s">
        <v>55</v>
      </c>
      <c r="F71" s="2"/>
      <c r="G71" s="2"/>
      <c r="H71" s="59"/>
      <c r="I71" s="2"/>
      <c r="J71" s="87"/>
      <c r="K71" s="30">
        <v>41222</v>
      </c>
      <c r="L71" s="86"/>
      <c r="M71" s="92"/>
      <c r="N71" s="41"/>
      <c r="O71" s="97"/>
    </row>
    <row r="72" spans="1:15" x14ac:dyDescent="0.2">
      <c r="A72" s="94">
        <v>12988000</v>
      </c>
      <c r="B72" s="95"/>
      <c r="C72" s="95"/>
      <c r="D72" s="95"/>
      <c r="E72" s="96"/>
      <c r="F72" s="2"/>
      <c r="G72" s="2"/>
      <c r="H72" s="59"/>
      <c r="I72" s="2"/>
      <c r="J72" s="2"/>
      <c r="K72" s="30">
        <v>41223</v>
      </c>
      <c r="L72" s="86"/>
      <c r="M72" s="92"/>
      <c r="N72" s="41"/>
      <c r="O72" s="97"/>
    </row>
    <row r="73" spans="1:15" x14ac:dyDescent="0.2">
      <c r="A73" s="98">
        <v>562500</v>
      </c>
      <c r="B73" s="95"/>
      <c r="C73" s="95"/>
      <c r="D73" s="95"/>
      <c r="E73" s="96"/>
      <c r="F73" s="2"/>
      <c r="G73" s="2"/>
      <c r="H73" s="59"/>
      <c r="I73" s="2"/>
      <c r="J73" s="2"/>
      <c r="K73" s="30">
        <v>41224</v>
      </c>
      <c r="L73" s="86"/>
      <c r="M73" s="92"/>
      <c r="N73" s="41"/>
      <c r="O73" s="97"/>
    </row>
    <row r="74" spans="1:15" x14ac:dyDescent="0.2">
      <c r="A74" s="98"/>
      <c r="B74" s="95"/>
      <c r="C74" s="99"/>
      <c r="D74" s="95"/>
      <c r="E74" s="100"/>
      <c r="F74" s="2"/>
      <c r="G74" s="2"/>
      <c r="H74" s="59"/>
      <c r="I74" s="2"/>
      <c r="J74" s="2"/>
      <c r="L74" s="86"/>
      <c r="M74" s="92"/>
      <c r="N74" s="41"/>
      <c r="O74" s="97"/>
    </row>
    <row r="75" spans="1:15" x14ac:dyDescent="0.2">
      <c r="A75" s="96"/>
      <c r="B75" s="95"/>
      <c r="C75" s="99"/>
      <c r="D75" s="99"/>
      <c r="E75" s="101"/>
      <c r="F75" s="73"/>
      <c r="H75" s="74"/>
      <c r="L75" s="86"/>
      <c r="M75" s="92"/>
      <c r="N75" s="41"/>
      <c r="O75" s="97"/>
    </row>
    <row r="76" spans="1:15" x14ac:dyDescent="0.2">
      <c r="A76" s="102"/>
      <c r="B76" s="95"/>
      <c r="C76" s="103"/>
      <c r="D76" s="103"/>
      <c r="E76" s="101"/>
      <c r="H76" s="74"/>
      <c r="L76" s="86"/>
      <c r="M76" s="104"/>
      <c r="N76" s="41"/>
      <c r="O76" s="97"/>
    </row>
    <row r="77" spans="1:15" x14ac:dyDescent="0.2">
      <c r="A77" s="105"/>
      <c r="B77" s="95"/>
      <c r="C77" s="103"/>
      <c r="D77" s="103"/>
      <c r="E77" s="101"/>
      <c r="H77" s="74"/>
      <c r="L77" s="86"/>
      <c r="M77" s="106"/>
      <c r="N77" s="41"/>
      <c r="O77" s="107"/>
    </row>
    <row r="78" spans="1:15" x14ac:dyDescent="0.2">
      <c r="A78" s="105"/>
      <c r="B78" s="95"/>
      <c r="C78" s="103"/>
      <c r="D78" s="103"/>
      <c r="E78" s="101"/>
      <c r="H78" s="74"/>
      <c r="L78" s="86"/>
      <c r="N78" s="41"/>
      <c r="O78" s="107"/>
    </row>
    <row r="79" spans="1:15" x14ac:dyDescent="0.2">
      <c r="A79" s="102"/>
      <c r="B79" s="103"/>
      <c r="C79" s="103"/>
      <c r="D79" s="103"/>
      <c r="E79" s="101"/>
      <c r="H79" s="74"/>
      <c r="L79" s="86"/>
      <c r="N79" s="41"/>
      <c r="O79" s="107"/>
    </row>
    <row r="80" spans="1:15" x14ac:dyDescent="0.2">
      <c r="A80" s="102"/>
      <c r="B80" s="103"/>
      <c r="C80" s="103"/>
      <c r="D80" s="103"/>
      <c r="E80" s="101"/>
      <c r="H80" s="74"/>
      <c r="L80" s="86"/>
      <c r="N80" s="41"/>
      <c r="O80" s="107"/>
    </row>
    <row r="81" spans="1:15" x14ac:dyDescent="0.2">
      <c r="A81" s="102"/>
      <c r="B81" s="108"/>
      <c r="E81" s="74"/>
      <c r="H81" s="74"/>
      <c r="K81" s="30"/>
      <c r="L81" s="86"/>
      <c r="N81" s="41"/>
      <c r="O81" s="107"/>
    </row>
    <row r="82" spans="1:15" x14ac:dyDescent="0.2">
      <c r="A82" s="102"/>
      <c r="B82" s="108"/>
      <c r="H82" s="74"/>
      <c r="K82" s="30"/>
      <c r="L82" s="86"/>
      <c r="M82" s="92"/>
      <c r="N82" s="41"/>
      <c r="O82" s="107"/>
    </row>
    <row r="83" spans="1:15" x14ac:dyDescent="0.2">
      <c r="A83" s="102"/>
      <c r="B83" s="108"/>
      <c r="K83" s="30"/>
      <c r="L83" s="86"/>
      <c r="N83" s="41"/>
      <c r="O83" s="97"/>
    </row>
    <row r="84" spans="1:15" x14ac:dyDescent="0.2">
      <c r="A84" s="102"/>
      <c r="B84" s="108"/>
      <c r="K84" s="30"/>
      <c r="L84" s="86"/>
      <c r="N84" s="41"/>
      <c r="O84" s="97"/>
    </row>
    <row r="85" spans="1:15" x14ac:dyDescent="0.2">
      <c r="A85" s="74"/>
      <c r="B85" s="108"/>
      <c r="K85" s="30"/>
      <c r="L85" s="86"/>
      <c r="N85" s="41"/>
      <c r="O85" s="97"/>
    </row>
    <row r="86" spans="1:15" x14ac:dyDescent="0.2">
      <c r="K86" s="30"/>
      <c r="L86" s="86"/>
      <c r="N86" s="41"/>
      <c r="O86" s="97"/>
    </row>
    <row r="87" spans="1:15" x14ac:dyDescent="0.2">
      <c r="K87" s="30"/>
      <c r="L87" s="86"/>
      <c r="N87" s="41"/>
      <c r="O87" s="97"/>
    </row>
    <row r="88" spans="1:15" x14ac:dyDescent="0.2">
      <c r="K88" s="30"/>
      <c r="L88" s="109"/>
      <c r="N88" s="41"/>
      <c r="O88" s="97"/>
    </row>
    <row r="89" spans="1:15" x14ac:dyDescent="0.2">
      <c r="A89" s="84">
        <f>SUM(A71:A88)</f>
        <v>13550500</v>
      </c>
      <c r="E89" s="74">
        <f>SUM(E71:E88)</f>
        <v>0</v>
      </c>
      <c r="H89" s="74">
        <f>SUM(H71:H88)</f>
        <v>0</v>
      </c>
      <c r="K89" s="30"/>
      <c r="L89" s="109"/>
      <c r="N89" s="41"/>
      <c r="O89" s="97"/>
    </row>
    <row r="90" spans="1:15" x14ac:dyDescent="0.2">
      <c r="K90" s="30"/>
      <c r="L90" s="109"/>
      <c r="N90" s="41"/>
      <c r="O90" s="97"/>
    </row>
    <row r="91" spans="1:15" x14ac:dyDescent="0.2">
      <c r="K91" s="30"/>
      <c r="L91" s="109"/>
      <c r="N91" s="41"/>
      <c r="O91" s="97"/>
    </row>
    <row r="92" spans="1:15" x14ac:dyDescent="0.2">
      <c r="K92" s="30"/>
      <c r="L92" s="109"/>
      <c r="N92" s="41"/>
      <c r="O92" s="97"/>
    </row>
    <row r="93" spans="1:15" x14ac:dyDescent="0.2">
      <c r="K93" s="30"/>
      <c r="L93" s="109"/>
      <c r="N93" s="41"/>
      <c r="O93" s="97"/>
    </row>
    <row r="94" spans="1:15" x14ac:dyDescent="0.2">
      <c r="K94" s="30"/>
      <c r="L94" s="109"/>
      <c r="N94" s="41"/>
      <c r="O94" s="97"/>
    </row>
    <row r="95" spans="1:15" x14ac:dyDescent="0.2">
      <c r="K95" s="30"/>
      <c r="L95" s="109"/>
      <c r="N95" s="41"/>
      <c r="O95" s="97"/>
    </row>
    <row r="96" spans="1:15" x14ac:dyDescent="0.2">
      <c r="K96" s="30"/>
      <c r="L96" s="109"/>
      <c r="N96" s="41"/>
      <c r="O96" s="97"/>
    </row>
    <row r="97" spans="1:19" x14ac:dyDescent="0.2">
      <c r="K97" s="30"/>
      <c r="L97" s="109"/>
      <c r="N97" s="41"/>
      <c r="O97" s="97"/>
    </row>
    <row r="98" spans="1:19" x14ac:dyDescent="0.2">
      <c r="K98" s="30"/>
      <c r="L98" s="109"/>
      <c r="N98" s="41"/>
      <c r="O98" s="97"/>
    </row>
    <row r="99" spans="1:19" x14ac:dyDescent="0.2">
      <c r="K99" s="30"/>
      <c r="L99" s="109"/>
      <c r="N99" s="41"/>
      <c r="O99" s="97"/>
    </row>
    <row r="100" spans="1:19" x14ac:dyDescent="0.2">
      <c r="K100" s="30"/>
      <c r="L100" s="109"/>
      <c r="N100" s="41"/>
      <c r="O100" s="97"/>
    </row>
    <row r="101" spans="1:19" x14ac:dyDescent="0.2">
      <c r="K101" s="30"/>
      <c r="L101" s="109"/>
      <c r="N101" s="41"/>
      <c r="O101" s="97"/>
    </row>
    <row r="102" spans="1:19" x14ac:dyDescent="0.2">
      <c r="K102" s="30"/>
      <c r="L102" s="109"/>
      <c r="N102" s="41"/>
      <c r="O102" s="97"/>
    </row>
    <row r="103" spans="1:19" x14ac:dyDescent="0.2">
      <c r="K103" s="30"/>
      <c r="L103" s="109"/>
      <c r="O103" s="97"/>
    </row>
    <row r="104" spans="1:19" x14ac:dyDescent="0.2">
      <c r="K104" s="30"/>
      <c r="L104" s="109"/>
      <c r="O104" s="97"/>
    </row>
    <row r="105" spans="1:19" x14ac:dyDescent="0.2">
      <c r="K105" s="30"/>
      <c r="L105" s="109"/>
    </row>
    <row r="106" spans="1:19" x14ac:dyDescent="0.2">
      <c r="K106" s="30"/>
      <c r="L106" s="109"/>
    </row>
    <row r="107" spans="1:19" x14ac:dyDescent="0.2">
      <c r="K107" s="30"/>
      <c r="L107" s="109"/>
    </row>
    <row r="108" spans="1:19" x14ac:dyDescent="0.2">
      <c r="K108" s="30"/>
      <c r="L108" s="109"/>
      <c r="O108" s="92">
        <f>SUM(O13:O107)</f>
        <v>0</v>
      </c>
    </row>
    <row r="109" spans="1:19" x14ac:dyDescent="0.2">
      <c r="K109" s="30"/>
      <c r="L109" s="109"/>
    </row>
    <row r="110" spans="1:19" x14ac:dyDescent="0.2">
      <c r="K110" s="30"/>
      <c r="L110" s="109"/>
    </row>
    <row r="111" spans="1:19" s="31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09"/>
      <c r="N111" s="110"/>
      <c r="O111" s="111"/>
      <c r="P111" s="7"/>
      <c r="Q111" s="7"/>
      <c r="R111" s="7"/>
      <c r="S111" s="7"/>
    </row>
    <row r="112" spans="1:19" s="31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09"/>
      <c r="N112" s="110"/>
      <c r="O112" s="111"/>
      <c r="P112" s="7"/>
      <c r="Q112" s="7"/>
      <c r="R112" s="7"/>
      <c r="S112" s="7"/>
    </row>
    <row r="113" spans="1:19" s="31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09"/>
      <c r="N113" s="110"/>
      <c r="O113" s="111"/>
      <c r="P113" s="7"/>
      <c r="Q113" s="7"/>
      <c r="R113" s="7"/>
      <c r="S113" s="7"/>
    </row>
    <row r="114" spans="1:19" s="31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09"/>
      <c r="N114" s="110"/>
      <c r="O114" s="111"/>
      <c r="P114" s="7"/>
      <c r="Q114" s="7"/>
      <c r="R114" s="7"/>
      <c r="S114" s="7"/>
    </row>
    <row r="115" spans="1:19" s="31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09"/>
      <c r="N115" s="110"/>
      <c r="O115" s="111"/>
      <c r="P115" s="7"/>
      <c r="Q115" s="7"/>
      <c r="R115" s="7"/>
      <c r="S115" s="7"/>
    </row>
    <row r="116" spans="1:19" s="31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09"/>
      <c r="N116" s="110"/>
      <c r="O116" s="111"/>
      <c r="P116" s="7"/>
      <c r="Q116" s="7"/>
      <c r="R116" s="7"/>
      <c r="S116" s="7"/>
    </row>
    <row r="117" spans="1:19" s="31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09"/>
      <c r="N117" s="110"/>
      <c r="O117" s="111"/>
      <c r="P117" s="7"/>
      <c r="Q117" s="7"/>
      <c r="R117" s="7"/>
      <c r="S117" s="7"/>
    </row>
    <row r="118" spans="1:19" s="31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09"/>
      <c r="N118" s="110"/>
      <c r="O118" s="111"/>
      <c r="P118" s="7"/>
      <c r="Q118" s="7"/>
      <c r="R118" s="7"/>
      <c r="S118" s="7"/>
    </row>
    <row r="119" spans="1:19" s="31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09"/>
      <c r="N119" s="110"/>
      <c r="O119" s="111"/>
      <c r="P119" s="7"/>
      <c r="Q119" s="7"/>
      <c r="R119" s="7"/>
      <c r="S119" s="7"/>
    </row>
    <row r="120" spans="1:19" s="31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09"/>
      <c r="N120" s="110"/>
      <c r="O120" s="111"/>
      <c r="P120" s="7"/>
      <c r="Q120" s="7"/>
      <c r="R120" s="7"/>
      <c r="S120" s="7"/>
    </row>
    <row r="121" spans="1:19" s="31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09"/>
      <c r="N121" s="110"/>
      <c r="O121" s="111"/>
      <c r="P121" s="7"/>
      <c r="Q121" s="7"/>
      <c r="R121" s="7"/>
      <c r="S121" s="7"/>
    </row>
    <row r="122" spans="1:19" s="31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09"/>
      <c r="N122" s="110"/>
      <c r="O122" s="111"/>
      <c r="P122" s="7"/>
      <c r="Q122" s="7"/>
      <c r="R122" s="7"/>
      <c r="S122" s="7"/>
    </row>
    <row r="123" spans="1:19" s="31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09"/>
      <c r="N123" s="110"/>
      <c r="O123" s="111"/>
      <c r="P123" s="7"/>
      <c r="Q123" s="7"/>
      <c r="R123" s="7"/>
      <c r="S123" s="7"/>
    </row>
    <row r="124" spans="1:19" s="31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09"/>
      <c r="N124" s="110"/>
      <c r="O124" s="111"/>
      <c r="P124" s="7"/>
      <c r="Q124" s="7"/>
      <c r="R124" s="7"/>
      <c r="S124" s="7"/>
    </row>
    <row r="125" spans="1:19" s="31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09"/>
      <c r="N125" s="110"/>
      <c r="O125" s="111"/>
      <c r="P125" s="7"/>
      <c r="Q125" s="7"/>
      <c r="R125" s="7"/>
      <c r="S125" s="7"/>
    </row>
    <row r="126" spans="1:19" s="31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09"/>
      <c r="N126" s="110"/>
      <c r="O126" s="111"/>
      <c r="P126" s="7"/>
      <c r="Q126" s="7"/>
      <c r="R126" s="7"/>
      <c r="S126" s="7"/>
    </row>
    <row r="127" spans="1:19" s="31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09"/>
      <c r="N127" s="110"/>
      <c r="O127" s="111"/>
      <c r="P127" s="7"/>
      <c r="Q127" s="7"/>
      <c r="R127" s="7"/>
      <c r="S127" s="7"/>
    </row>
    <row r="128" spans="1:19" s="31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09"/>
      <c r="N128" s="110"/>
      <c r="O128" s="111"/>
      <c r="P128" s="7"/>
      <c r="Q128" s="7"/>
      <c r="R128" s="7"/>
      <c r="S128" s="7"/>
    </row>
    <row r="129" spans="1:19" s="31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09"/>
      <c r="N129" s="110"/>
      <c r="O129" s="111"/>
      <c r="P129" s="7"/>
      <c r="Q129" s="7"/>
      <c r="R129" s="7"/>
      <c r="S129" s="7"/>
    </row>
    <row r="130" spans="1:19" s="31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09"/>
      <c r="N130" s="110"/>
      <c r="O130" s="111"/>
      <c r="P130" s="7"/>
      <c r="Q130" s="7"/>
      <c r="R130" s="7"/>
      <c r="S130" s="7"/>
    </row>
    <row r="131" spans="1:19" s="31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2">
        <f>SUM(L13:L130)</f>
        <v>77700000</v>
      </c>
      <c r="M131" s="112">
        <f>SUM(M13:M130)</f>
        <v>101358500</v>
      </c>
      <c r="N131" s="110"/>
      <c r="O131" s="111"/>
      <c r="P131" s="7"/>
      <c r="Q131" s="7"/>
      <c r="R131" s="7"/>
      <c r="S131" s="7"/>
    </row>
    <row r="132" spans="1:19" s="31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3"/>
      <c r="N132" s="110"/>
      <c r="O132" s="111"/>
      <c r="P132" s="7"/>
      <c r="Q132" s="7"/>
      <c r="R132" s="7"/>
      <c r="S132" s="7"/>
    </row>
    <row r="133" spans="1:19" s="31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3"/>
      <c r="N133" s="110"/>
      <c r="O133" s="111"/>
      <c r="P133" s="7"/>
      <c r="Q133" s="7"/>
      <c r="R133" s="7"/>
      <c r="S133" s="7"/>
    </row>
    <row r="134" spans="1:19" s="31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3"/>
      <c r="N134" s="110"/>
      <c r="O134" s="111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D7" zoomScale="84" zoomScaleNormal="100" zoomScaleSheetLayoutView="84" workbookViewId="0">
      <selection activeCell="M21" sqref="M21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3" bestFit="1" customWidth="1"/>
    <col min="13" max="13" width="16.140625" style="31" bestFit="1" customWidth="1"/>
    <col min="14" max="14" width="15.5703125" style="110" customWidth="1"/>
    <col min="15" max="15" width="20" style="111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4" t="s">
        <v>0</v>
      </c>
      <c r="B1" s="144"/>
      <c r="C1" s="144"/>
      <c r="D1" s="144"/>
      <c r="E1" s="144"/>
      <c r="F1" s="144"/>
      <c r="G1" s="144"/>
      <c r="H1" s="144"/>
      <c r="I1" s="144"/>
      <c r="J1" s="126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59</v>
      </c>
      <c r="C3" s="10"/>
      <c r="D3" s="8"/>
      <c r="E3" s="8"/>
      <c r="F3" s="8"/>
      <c r="G3" s="8"/>
      <c r="H3" s="8" t="s">
        <v>3</v>
      </c>
      <c r="I3" s="11">
        <v>42900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8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7</v>
      </c>
      <c r="B6" s="8"/>
      <c r="C6" s="8"/>
      <c r="D6" s="8"/>
      <c r="E6" s="8"/>
      <c r="F6" s="8"/>
      <c r="G6" s="8" t="s">
        <v>8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v>90</v>
      </c>
      <c r="F8" s="22"/>
      <c r="G8" s="17">
        <f>C8*E8</f>
        <v>9000000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122</v>
      </c>
      <c r="F9" s="22"/>
      <c r="G9" s="17">
        <f t="shared" ref="G9:G16" si="0">C9*E9</f>
        <v>6100000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5</v>
      </c>
      <c r="F10" s="22"/>
      <c r="G10" s="17">
        <f t="shared" si="0"/>
        <v>100000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13</v>
      </c>
      <c r="F11" s="22"/>
      <c r="G11" s="17">
        <f t="shared" si="0"/>
        <v>130000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412</v>
      </c>
      <c r="F12" s="22"/>
      <c r="G12" s="17">
        <f>C12*E12</f>
        <v>2060000</v>
      </c>
      <c r="H12" s="9"/>
      <c r="I12" s="17"/>
      <c r="J12" s="17"/>
      <c r="K12" s="25" t="s">
        <v>8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40</v>
      </c>
      <c r="F13" s="22"/>
      <c r="G13" s="17">
        <f t="shared" si="0"/>
        <v>80000</v>
      </c>
      <c r="H13" s="9"/>
      <c r="I13" s="17"/>
      <c r="J13" s="17"/>
      <c r="K13" s="30">
        <v>41201</v>
      </c>
      <c r="L13" s="53">
        <v>4000000</v>
      </c>
      <c r="M13" s="31">
        <v>138463800</v>
      </c>
      <c r="N13" s="32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41202</v>
      </c>
      <c r="L14" s="53">
        <v>4000000</v>
      </c>
      <c r="M14" s="33">
        <v>350000</v>
      </c>
      <c r="N14" s="32"/>
      <c r="O14" s="34"/>
      <c r="P14" s="35"/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41203</v>
      </c>
      <c r="L15" s="53">
        <v>1900000</v>
      </c>
      <c r="M15" s="33">
        <v>50000</v>
      </c>
      <c r="N15" s="32"/>
      <c r="O15" s="34"/>
      <c r="P15" s="35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6"/>
      <c r="K16" s="30">
        <v>41204</v>
      </c>
      <c r="L16" s="115">
        <v>440000</v>
      </c>
      <c r="M16" s="37">
        <v>50000</v>
      </c>
      <c r="N16" s="32"/>
      <c r="O16" s="34"/>
      <c r="P16" s="35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17470000</v>
      </c>
      <c r="I17" s="10"/>
      <c r="J17" s="36"/>
      <c r="K17" s="30">
        <v>41205</v>
      </c>
      <c r="L17" s="115">
        <v>1000000</v>
      </c>
      <c r="M17" s="33">
        <v>300000</v>
      </c>
      <c r="N17" s="32"/>
      <c r="O17" s="34"/>
      <c r="P17" s="35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6"/>
      <c r="K18" s="30">
        <v>41206</v>
      </c>
      <c r="L18" s="115">
        <v>500000</v>
      </c>
      <c r="M18" s="32">
        <v>1000000</v>
      </c>
      <c r="N18" s="38"/>
      <c r="O18" s="34"/>
      <c r="P18" s="39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6"/>
      <c r="K19" s="30">
        <v>41207</v>
      </c>
      <c r="L19" s="115">
        <v>4500000</v>
      </c>
      <c r="M19" s="40">
        <v>562500</v>
      </c>
      <c r="N19" s="41"/>
      <c r="O19" s="34"/>
      <c r="P19" s="39"/>
    </row>
    <row r="20" spans="1:19" x14ac:dyDescent="0.2">
      <c r="A20" s="8"/>
      <c r="B20" s="8"/>
      <c r="C20" s="21">
        <v>1000</v>
      </c>
      <c r="D20" s="8"/>
      <c r="E20" s="8">
        <v>0</v>
      </c>
      <c r="F20" s="8"/>
      <c r="G20" s="21">
        <f>C20*E20</f>
        <v>0</v>
      </c>
      <c r="H20" s="9"/>
      <c r="I20" s="21"/>
      <c r="J20" s="22"/>
      <c r="K20" s="30">
        <v>41208</v>
      </c>
      <c r="L20" s="113">
        <v>5000000</v>
      </c>
      <c r="M20" s="42">
        <v>120000</v>
      </c>
      <c r="N20" s="41"/>
      <c r="O20" s="34"/>
      <c r="P20" s="39"/>
    </row>
    <row r="21" spans="1:19" x14ac:dyDescent="0.2">
      <c r="A21" s="8"/>
      <c r="B21" s="8"/>
      <c r="C21" s="21">
        <v>500</v>
      </c>
      <c r="D21" s="8"/>
      <c r="E21" s="8">
        <v>51</v>
      </c>
      <c r="F21" s="8"/>
      <c r="G21" s="21">
        <f>C21*E21</f>
        <v>25500</v>
      </c>
      <c r="H21" s="9"/>
      <c r="I21" s="21"/>
      <c r="J21" s="36"/>
      <c r="K21" s="30">
        <v>41209</v>
      </c>
      <c r="L21" s="115">
        <v>2500000</v>
      </c>
      <c r="M21" s="42">
        <v>1035000</v>
      </c>
      <c r="N21" s="43"/>
      <c r="O21" s="44"/>
      <c r="P21" s="44"/>
    </row>
    <row r="22" spans="1:19" x14ac:dyDescent="0.2">
      <c r="A22" s="8"/>
      <c r="B22" s="8"/>
      <c r="C22" s="21">
        <v>200</v>
      </c>
      <c r="D22" s="8"/>
      <c r="E22" s="8">
        <v>14</v>
      </c>
      <c r="F22" s="8"/>
      <c r="G22" s="21">
        <f>C22*E22</f>
        <v>2800</v>
      </c>
      <c r="H22" s="9"/>
      <c r="I22" s="10"/>
      <c r="K22" s="30">
        <v>41210</v>
      </c>
      <c r="L22" s="115">
        <v>5000000</v>
      </c>
      <c r="M22" s="42"/>
      <c r="N22" s="43"/>
      <c r="O22" s="9"/>
      <c r="P22" s="32"/>
      <c r="Q22" s="38"/>
      <c r="R22" s="44"/>
      <c r="S22" s="44"/>
    </row>
    <row r="23" spans="1:19" x14ac:dyDescent="0.2">
      <c r="A23" s="8"/>
      <c r="B23" s="8"/>
      <c r="C23" s="21">
        <v>100</v>
      </c>
      <c r="D23" s="8"/>
      <c r="E23" s="8">
        <v>13</v>
      </c>
      <c r="F23" s="8"/>
      <c r="G23" s="21">
        <f>C23*E23</f>
        <v>1300</v>
      </c>
      <c r="H23" s="9"/>
      <c r="I23" s="10"/>
      <c r="K23" s="30">
        <v>41211</v>
      </c>
      <c r="L23" s="115">
        <v>1000000</v>
      </c>
      <c r="N23" s="41"/>
      <c r="O23" s="45"/>
      <c r="P23" s="32"/>
      <c r="Q23" s="38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41212</v>
      </c>
      <c r="L24" s="115"/>
      <c r="N24" s="41"/>
      <c r="O24" s="45"/>
      <c r="P24" s="32"/>
      <c r="Q24" s="38"/>
      <c r="R24" s="46" t="s">
        <v>22</v>
      </c>
      <c r="S24" s="38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47">
        <v>0</v>
      </c>
      <c r="H25" s="9"/>
      <c r="I25" s="8" t="s">
        <v>8</v>
      </c>
      <c r="K25" s="30">
        <v>41213</v>
      </c>
      <c r="L25" s="115"/>
      <c r="M25" s="48"/>
      <c r="N25" s="41"/>
      <c r="O25" s="45"/>
      <c r="P25" s="32"/>
      <c r="Q25" s="38"/>
      <c r="R25" s="46"/>
      <c r="S25" s="38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49">
        <f>SUM(G20:G25)</f>
        <v>29600</v>
      </c>
      <c r="I26" s="9"/>
      <c r="K26" s="30">
        <v>41214</v>
      </c>
      <c r="L26" s="115"/>
      <c r="M26" s="33"/>
      <c r="N26" s="50"/>
      <c r="O26" s="51"/>
      <c r="P26" s="32"/>
      <c r="Q26" s="38"/>
      <c r="R26" s="46"/>
      <c r="S26" s="38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17499600</v>
      </c>
      <c r="K27" s="30">
        <v>41215</v>
      </c>
      <c r="L27" s="115"/>
      <c r="M27" s="33"/>
      <c r="N27" s="32"/>
      <c r="O27" s="51"/>
      <c r="P27" s="32"/>
      <c r="Q27" s="38"/>
      <c r="R27" s="46"/>
      <c r="S27" s="38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41216</v>
      </c>
      <c r="L28" s="53"/>
      <c r="M28" s="54"/>
      <c r="N28" s="32"/>
      <c r="O28" s="51"/>
      <c r="P28" s="32"/>
      <c r="Q28" s="38"/>
      <c r="R28" s="46"/>
      <c r="S28" s="38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8</v>
      </c>
      <c r="H29" s="9"/>
      <c r="I29" s="9">
        <f>'08 Juni 17'!I37</f>
        <v>1280179727</v>
      </c>
      <c r="K29" s="30">
        <v>41217</v>
      </c>
      <c r="L29" s="53"/>
      <c r="N29" s="32"/>
      <c r="O29" s="51"/>
      <c r="P29" s="32"/>
      <c r="Q29" s="38"/>
      <c r="R29" s="55"/>
      <c r="S29" s="38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6">
        <f>'13 Juni 17'!I52</f>
        <v>128845600</v>
      </c>
      <c r="K30" s="30">
        <v>41218</v>
      </c>
      <c r="L30" s="53"/>
      <c r="M30" s="33"/>
      <c r="N30" s="32"/>
      <c r="O30" s="51"/>
      <c r="P30" s="32"/>
      <c r="Q30" s="38"/>
      <c r="R30" s="46"/>
      <c r="S30" s="38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72"/>
      <c r="K31" s="30">
        <v>41219</v>
      </c>
      <c r="L31" s="53"/>
      <c r="N31" s="41"/>
      <c r="O31" s="51"/>
      <c r="P31" s="2"/>
      <c r="Q31" s="38"/>
      <c r="R31" s="2"/>
      <c r="S31" s="38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2"/>
      <c r="J32" s="32"/>
      <c r="K32" s="30">
        <v>41220</v>
      </c>
      <c r="L32" s="57"/>
      <c r="M32" s="58"/>
      <c r="N32" s="41"/>
      <c r="O32" s="51"/>
      <c r="P32" s="2"/>
      <c r="Q32" s="38"/>
      <c r="R32" s="2"/>
      <c r="S32" s="38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41221</v>
      </c>
      <c r="L33" s="57"/>
      <c r="M33" s="58"/>
      <c r="N33" s="41"/>
      <c r="O33" s="51"/>
      <c r="P33" s="2"/>
      <c r="Q33" s="38"/>
      <c r="R33" s="2"/>
      <c r="S33" s="38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41222</v>
      </c>
      <c r="L34" s="57"/>
      <c r="M34" s="58"/>
      <c r="N34" s="41"/>
      <c r="O34" s="51"/>
      <c r="P34" s="2"/>
      <c r="Q34" s="38"/>
      <c r="R34" s="59"/>
      <c r="S34" s="38"/>
    </row>
    <row r="35" spans="1:19" x14ac:dyDescent="0.2">
      <c r="A35" s="8"/>
      <c r="B35" s="8"/>
      <c r="C35" s="8" t="s">
        <v>29</v>
      </c>
      <c r="D35" s="8"/>
      <c r="E35" s="8"/>
      <c r="F35" s="8"/>
      <c r="G35" s="21"/>
      <c r="H35" s="49">
        <f>O14</f>
        <v>0</v>
      </c>
      <c r="I35" s="9"/>
      <c r="J35" s="9"/>
      <c r="K35" s="30">
        <v>41223</v>
      </c>
      <c r="L35" s="127"/>
      <c r="M35" s="60"/>
      <c r="N35" s="41"/>
      <c r="O35" s="51"/>
      <c r="P35" s="38"/>
      <c r="Q35" s="38"/>
      <c r="R35" s="2"/>
      <c r="S35" s="38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1">
        <f>P14</f>
        <v>0</v>
      </c>
      <c r="I36" s="8" t="s">
        <v>8</v>
      </c>
      <c r="J36" s="8"/>
      <c r="K36" s="30">
        <v>41224</v>
      </c>
      <c r="L36" s="127"/>
      <c r="M36" s="58"/>
      <c r="N36" s="41"/>
      <c r="O36" s="51"/>
      <c r="P36" s="10"/>
      <c r="Q36" s="38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I29+H35-H36</f>
        <v>1280179727</v>
      </c>
      <c r="J37" s="9"/>
      <c r="K37" s="30">
        <v>41225</v>
      </c>
      <c r="L37" s="127"/>
      <c r="M37" s="58"/>
      <c r="N37" s="41"/>
      <c r="O37" s="51"/>
      <c r="Q37" s="38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41226</v>
      </c>
      <c r="L38" s="127"/>
      <c r="M38" s="58"/>
      <c r="N38" s="41"/>
      <c r="O38" s="51"/>
      <c r="Q38" s="38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49">
        <v>12023986</v>
      </c>
      <c r="J39" s="9"/>
      <c r="K39" s="30">
        <v>41227</v>
      </c>
      <c r="L39" s="127"/>
      <c r="M39" s="58"/>
      <c r="N39" s="41"/>
      <c r="O39" s="51"/>
      <c r="Q39" s="38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103113641</v>
      </c>
      <c r="I40" s="9"/>
      <c r="J40" s="9"/>
      <c r="K40" s="30">
        <v>41228</v>
      </c>
      <c r="L40" s="127"/>
      <c r="M40" s="58"/>
      <c r="N40" s="41"/>
      <c r="O40" s="51"/>
      <c r="Q40" s="38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2">
        <v>7338361</v>
      </c>
      <c r="I41" s="9"/>
      <c r="J41" s="9"/>
      <c r="K41" s="30">
        <v>41229</v>
      </c>
      <c r="L41" s="127"/>
      <c r="M41" s="58"/>
      <c r="N41" s="41"/>
      <c r="O41" s="51"/>
      <c r="Q41" s="38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122475988</v>
      </c>
      <c r="J42" s="9"/>
      <c r="K42" s="30">
        <v>41230</v>
      </c>
      <c r="L42" s="127"/>
      <c r="M42" s="58"/>
      <c r="N42" s="41"/>
      <c r="O42" s="51"/>
      <c r="Q42" s="38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1402655715</v>
      </c>
      <c r="J43" s="9"/>
      <c r="K43" s="30">
        <v>41231</v>
      </c>
      <c r="L43" s="127"/>
      <c r="M43" s="58"/>
      <c r="N43" s="41"/>
      <c r="O43" s="51"/>
      <c r="Q43" s="38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K44" s="30">
        <v>41232</v>
      </c>
      <c r="L44" s="127"/>
      <c r="M44" s="58"/>
      <c r="N44" s="41"/>
      <c r="O44" s="51"/>
      <c r="P44" s="65"/>
      <c r="Q44" s="32"/>
      <c r="R44" s="66"/>
      <c r="S44" s="66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M131</f>
        <v>141931300</v>
      </c>
      <c r="I45" s="9"/>
      <c r="J45" s="9"/>
      <c r="K45" s="30">
        <v>41233</v>
      </c>
      <c r="L45" s="127"/>
      <c r="M45" s="60"/>
      <c r="N45" s="41"/>
      <c r="O45" s="51"/>
      <c r="P45" s="65"/>
      <c r="Q45" s="32"/>
      <c r="R45" s="67"/>
      <c r="S45" s="66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68">
        <f>+E89</f>
        <v>0</v>
      </c>
      <c r="I46" s="9" t="s">
        <v>8</v>
      </c>
      <c r="J46" s="9"/>
      <c r="K46" s="30">
        <v>41234</v>
      </c>
      <c r="L46" s="127"/>
      <c r="M46" s="60"/>
      <c r="N46" s="41"/>
      <c r="O46" s="51"/>
      <c r="P46" s="65"/>
      <c r="Q46" s="32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2" t="s">
        <v>8</v>
      </c>
      <c r="H47" s="69"/>
      <c r="I47" s="9">
        <f>H45+H46</f>
        <v>141931300</v>
      </c>
      <c r="J47" s="9"/>
      <c r="K47" s="30">
        <v>41235</v>
      </c>
      <c r="L47" s="127"/>
      <c r="M47" s="60"/>
      <c r="N47" s="41"/>
      <c r="O47" s="51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2"/>
      <c r="H48" s="70"/>
      <c r="I48" s="9" t="s">
        <v>8</v>
      </c>
      <c r="J48" s="9"/>
      <c r="K48" s="30">
        <v>41236</v>
      </c>
      <c r="L48" s="127"/>
      <c r="M48" s="60"/>
      <c r="N48" s="41"/>
      <c r="O48" s="51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49">
        <f>L131</f>
        <v>29840000</v>
      </c>
      <c r="I49" s="9">
        <v>0</v>
      </c>
      <c r="K49" s="30">
        <v>41237</v>
      </c>
      <c r="L49" s="127"/>
      <c r="N49" s="41"/>
      <c r="O49" s="51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1">
        <f>A89</f>
        <v>745300</v>
      </c>
      <c r="I50" s="9"/>
      <c r="J50" s="72"/>
      <c r="K50" s="30">
        <v>41238</v>
      </c>
      <c r="L50" s="57"/>
      <c r="N50" s="41"/>
      <c r="O50" s="51"/>
      <c r="P50" s="73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1">
        <f>SUM(H49:H50)</f>
        <v>30585300</v>
      </c>
      <c r="J51" s="49"/>
      <c r="K51" s="30">
        <v>41239</v>
      </c>
      <c r="L51" s="57"/>
      <c r="N51" s="41"/>
      <c r="O51" s="51"/>
      <c r="P51" s="74"/>
      <c r="Q51" s="59"/>
      <c r="R51" s="74"/>
      <c r="S51" s="59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I30-I47+I51</f>
        <v>17499600</v>
      </c>
      <c r="J52" s="75"/>
      <c r="L52" s="57"/>
      <c r="N52" s="41"/>
      <c r="O52" s="51"/>
      <c r="P52" s="74"/>
      <c r="Q52" s="59"/>
      <c r="R52" s="74"/>
      <c r="S52" s="59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17499600</v>
      </c>
      <c r="J53" s="75"/>
      <c r="L53" s="57"/>
      <c r="N53" s="41"/>
      <c r="O53" s="51"/>
      <c r="P53" s="74"/>
      <c r="Q53" s="59"/>
      <c r="R53" s="74"/>
      <c r="S53" s="59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8</v>
      </c>
      <c r="I54" s="61">
        <v>0</v>
      </c>
      <c r="J54" s="76"/>
      <c r="L54" s="57"/>
      <c r="N54" s="41"/>
      <c r="O54" s="51"/>
      <c r="P54" s="74"/>
      <c r="Q54" s="59"/>
      <c r="R54" s="74"/>
      <c r="S54" s="77"/>
    </row>
    <row r="55" spans="1:19" x14ac:dyDescent="0.2">
      <c r="A55" s="8"/>
      <c r="B55" s="8"/>
      <c r="C55" s="8"/>
      <c r="D55" s="8"/>
      <c r="E55" s="8" t="s">
        <v>43</v>
      </c>
      <c r="F55" s="8"/>
      <c r="G55" s="8"/>
      <c r="H55" s="9"/>
      <c r="I55" s="9">
        <f>+I53-I52</f>
        <v>0</v>
      </c>
      <c r="J55" s="75"/>
      <c r="L55" s="57"/>
      <c r="N55" s="41"/>
      <c r="O55" s="51"/>
      <c r="P55" s="74"/>
      <c r="Q55" s="59"/>
      <c r="R55" s="74"/>
      <c r="S55" s="74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5"/>
      <c r="L56" s="57"/>
      <c r="N56" s="41"/>
      <c r="O56" s="51"/>
      <c r="P56" s="74"/>
      <c r="Q56" s="59"/>
      <c r="R56" s="74"/>
      <c r="S56" s="74"/>
    </row>
    <row r="57" spans="1:19" x14ac:dyDescent="0.2">
      <c r="A57" s="8" t="s">
        <v>44</v>
      </c>
      <c r="B57" s="8"/>
      <c r="C57" s="8"/>
      <c r="D57" s="8"/>
      <c r="E57" s="8"/>
      <c r="F57" s="8"/>
      <c r="G57" s="8"/>
      <c r="H57" s="9"/>
      <c r="I57" s="56"/>
      <c r="J57" s="78"/>
      <c r="L57" s="57"/>
      <c r="N57" s="41"/>
      <c r="O57" s="51"/>
      <c r="P57" s="74"/>
      <c r="Q57" s="59"/>
      <c r="R57" s="74"/>
      <c r="S57" s="74"/>
    </row>
    <row r="58" spans="1:19" x14ac:dyDescent="0.2">
      <c r="A58" s="8" t="s">
        <v>45</v>
      </c>
      <c r="B58" s="8"/>
      <c r="C58" s="8"/>
      <c r="D58" s="8"/>
      <c r="E58" s="8" t="s">
        <v>8</v>
      </c>
      <c r="F58" s="8"/>
      <c r="G58" s="8" t="s">
        <v>46</v>
      </c>
      <c r="H58" s="9"/>
      <c r="I58" s="21"/>
      <c r="J58" s="79"/>
      <c r="L58" s="57"/>
      <c r="N58" s="41"/>
      <c r="O58" s="51"/>
      <c r="P58" s="74"/>
      <c r="Q58" s="59"/>
      <c r="R58" s="74"/>
      <c r="S58" s="74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8</v>
      </c>
      <c r="I59" s="21"/>
      <c r="J59" s="79"/>
      <c r="L59" s="57"/>
      <c r="N59" s="41"/>
      <c r="O59" s="51"/>
      <c r="Q59" s="38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79"/>
      <c r="L60" s="57"/>
      <c r="N60" s="41"/>
      <c r="O60" s="51"/>
      <c r="Q60" s="38"/>
    </row>
    <row r="61" spans="1:19" x14ac:dyDescent="0.2">
      <c r="A61" s="80"/>
      <c r="B61" s="81"/>
      <c r="C61" s="81"/>
      <c r="D61" s="82"/>
      <c r="E61" s="82"/>
      <c r="F61" s="82"/>
      <c r="G61" s="82"/>
      <c r="H61" s="10"/>
      <c r="J61" s="83"/>
      <c r="L61" s="57"/>
      <c r="N61" s="41"/>
      <c r="O61" s="51"/>
      <c r="Q61" s="10"/>
      <c r="R61" s="84"/>
    </row>
    <row r="62" spans="1:19" x14ac:dyDescent="0.2">
      <c r="A62" s="85" t="s">
        <v>47</v>
      </c>
      <c r="B62" s="81"/>
      <c r="C62" s="81"/>
      <c r="D62" s="82"/>
      <c r="E62" s="82"/>
      <c r="F62" s="82"/>
      <c r="G62" s="10" t="s">
        <v>48</v>
      </c>
      <c r="J62" s="83"/>
      <c r="L62" s="57"/>
      <c r="N62" s="41"/>
      <c r="O62" s="51"/>
      <c r="Q62" s="10"/>
      <c r="R62" s="84"/>
    </row>
    <row r="63" spans="1:19" x14ac:dyDescent="0.2">
      <c r="A63" s="80"/>
      <c r="B63" s="81"/>
      <c r="C63" s="81"/>
      <c r="D63" s="82"/>
      <c r="E63" s="82"/>
      <c r="F63" s="82"/>
      <c r="G63" s="82"/>
      <c r="H63" s="82"/>
      <c r="J63" s="83"/>
      <c r="L63" s="86"/>
      <c r="N63" s="41"/>
      <c r="O63" s="51"/>
    </row>
    <row r="64" spans="1:19" x14ac:dyDescent="0.2">
      <c r="A64" s="2" t="s">
        <v>50</v>
      </c>
      <c r="B64" s="2"/>
      <c r="C64" s="2"/>
      <c r="D64" s="2"/>
      <c r="E64" s="2"/>
      <c r="F64" s="2"/>
      <c r="H64" s="10" t="s">
        <v>51</v>
      </c>
      <c r="I64" s="2"/>
      <c r="J64" s="87"/>
      <c r="L64" s="86"/>
      <c r="M64" s="60"/>
      <c r="N64" s="41"/>
      <c r="O64" s="51"/>
      <c r="Q64" s="73"/>
    </row>
    <row r="65" spans="1:15" x14ac:dyDescent="0.2">
      <c r="A65" s="2"/>
      <c r="B65" s="2"/>
      <c r="C65" s="2"/>
      <c r="D65" s="2"/>
      <c r="E65" s="2"/>
      <c r="F65" s="2"/>
      <c r="G65" s="82" t="s">
        <v>52</v>
      </c>
      <c r="H65" s="2"/>
      <c r="I65" s="2"/>
      <c r="J65" s="87"/>
      <c r="L65" s="86"/>
      <c r="M65" s="60"/>
      <c r="N65" s="41"/>
      <c r="O65" s="51"/>
    </row>
    <row r="66" spans="1:15" x14ac:dyDescent="0.2">
      <c r="A66" s="2"/>
      <c r="B66" s="2"/>
      <c r="C66" s="2"/>
      <c r="D66" s="2"/>
      <c r="E66" s="2"/>
      <c r="F66" s="2"/>
      <c r="G66" s="82"/>
      <c r="H66" s="2"/>
      <c r="I66" s="2"/>
      <c r="J66" s="87"/>
      <c r="L66" s="86"/>
      <c r="M66" s="60"/>
      <c r="N66" s="41"/>
      <c r="O66" s="51"/>
    </row>
    <row r="67" spans="1:15" x14ac:dyDescent="0.2">
      <c r="A67" s="2"/>
      <c r="B67" s="2"/>
      <c r="C67" s="2"/>
      <c r="D67" s="2"/>
      <c r="E67" s="2" t="s">
        <v>53</v>
      </c>
      <c r="F67" s="2"/>
      <c r="G67" s="2"/>
      <c r="H67" s="2"/>
      <c r="I67" s="2"/>
      <c r="J67" s="87"/>
      <c r="L67" s="86"/>
      <c r="M67" s="88"/>
      <c r="N67" s="41"/>
      <c r="O67" s="51"/>
    </row>
    <row r="68" spans="1:15" x14ac:dyDescent="0.2">
      <c r="A68" s="2"/>
      <c r="B68" s="2"/>
      <c r="C68" s="2"/>
      <c r="D68" s="2"/>
      <c r="E68" s="2" t="s">
        <v>53</v>
      </c>
      <c r="F68" s="2"/>
      <c r="G68" s="2"/>
      <c r="H68" s="2"/>
      <c r="I68" s="89"/>
      <c r="J68" s="87"/>
      <c r="L68" s="86"/>
      <c r="M68" s="88"/>
      <c r="N68" s="41"/>
      <c r="O68" s="51"/>
    </row>
    <row r="69" spans="1:15" x14ac:dyDescent="0.2">
      <c r="A69" s="82"/>
      <c r="B69" s="82"/>
      <c r="C69" s="82"/>
      <c r="D69" s="82"/>
      <c r="E69" s="82"/>
      <c r="F69" s="82"/>
      <c r="G69" s="90"/>
      <c r="H69" s="91"/>
      <c r="I69" s="82"/>
      <c r="J69" s="83"/>
      <c r="L69" s="86"/>
      <c r="M69" s="92"/>
      <c r="N69" s="41"/>
      <c r="O69" s="51"/>
    </row>
    <row r="70" spans="1:15" x14ac:dyDescent="0.2">
      <c r="A70" s="82"/>
      <c r="B70" s="82"/>
      <c r="C70" s="82"/>
      <c r="D70" s="82"/>
      <c r="E70" s="82"/>
      <c r="F70" s="82"/>
      <c r="G70" s="90" t="s">
        <v>54</v>
      </c>
      <c r="H70" s="93"/>
      <c r="I70" s="82"/>
      <c r="J70" s="83"/>
      <c r="L70" s="86"/>
      <c r="M70" s="60"/>
      <c r="N70" s="41"/>
      <c r="O70" s="51"/>
    </row>
    <row r="71" spans="1:15" x14ac:dyDescent="0.2">
      <c r="A71" s="94" t="s">
        <v>38</v>
      </c>
      <c r="B71" s="95"/>
      <c r="C71" s="95"/>
      <c r="D71" s="95"/>
      <c r="E71" s="96" t="s">
        <v>55</v>
      </c>
      <c r="F71" s="2"/>
      <c r="G71" s="2"/>
      <c r="H71" s="59"/>
      <c r="I71" s="2"/>
      <c r="J71" s="87"/>
      <c r="L71" s="86"/>
      <c r="M71" s="92"/>
      <c r="N71" s="41"/>
      <c r="O71" s="97"/>
    </row>
    <row r="72" spans="1:15" x14ac:dyDescent="0.2">
      <c r="A72" s="94">
        <v>577500</v>
      </c>
      <c r="B72" s="95"/>
      <c r="C72" s="95"/>
      <c r="D72" s="95"/>
      <c r="E72" s="96"/>
      <c r="F72" s="2"/>
      <c r="G72" s="2"/>
      <c r="H72" s="59"/>
      <c r="I72" s="2"/>
      <c r="J72" s="2"/>
      <c r="L72" s="86"/>
      <c r="M72" s="92"/>
      <c r="N72" s="41"/>
      <c r="O72" s="97"/>
    </row>
    <row r="73" spans="1:15" x14ac:dyDescent="0.2">
      <c r="A73" s="98">
        <v>26000</v>
      </c>
      <c r="B73" s="95"/>
      <c r="C73" s="95"/>
      <c r="D73" s="95"/>
      <c r="E73" s="96"/>
      <c r="F73" s="2"/>
      <c r="G73" s="2"/>
      <c r="H73" s="59"/>
      <c r="I73" s="2"/>
      <c r="J73" s="2"/>
      <c r="L73" s="86"/>
      <c r="M73" s="92"/>
      <c r="N73" s="41"/>
      <c r="O73" s="97"/>
    </row>
    <row r="74" spans="1:15" x14ac:dyDescent="0.2">
      <c r="A74" s="98">
        <v>141300</v>
      </c>
      <c r="B74" s="95"/>
      <c r="C74" s="99"/>
      <c r="D74" s="95"/>
      <c r="E74" s="100"/>
      <c r="F74" s="2"/>
      <c r="G74" s="2"/>
      <c r="H74" s="59"/>
      <c r="I74" s="2"/>
      <c r="J74" s="2"/>
      <c r="L74" s="86"/>
      <c r="M74" s="92"/>
      <c r="N74" s="41"/>
      <c r="O74" s="97"/>
    </row>
    <row r="75" spans="1:15" x14ac:dyDescent="0.2">
      <c r="A75" s="96">
        <v>500</v>
      </c>
      <c r="B75" s="95"/>
      <c r="C75" s="99"/>
      <c r="D75" s="99"/>
      <c r="E75" s="101"/>
      <c r="F75" s="73"/>
      <c r="H75" s="74"/>
      <c r="L75" s="86"/>
      <c r="M75" s="92"/>
      <c r="N75" s="41"/>
      <c r="O75" s="97"/>
    </row>
    <row r="76" spans="1:15" x14ac:dyDescent="0.2">
      <c r="A76" s="102"/>
      <c r="B76" s="95"/>
      <c r="C76" s="103"/>
      <c r="D76" s="103"/>
      <c r="E76" s="101"/>
      <c r="H76" s="74"/>
      <c r="L76" s="86"/>
      <c r="M76" s="104"/>
      <c r="N76" s="41"/>
      <c r="O76" s="97"/>
    </row>
    <row r="77" spans="1:15" x14ac:dyDescent="0.2">
      <c r="A77" s="105"/>
      <c r="B77" s="95"/>
      <c r="C77" s="103"/>
      <c r="D77" s="103"/>
      <c r="E77" s="101"/>
      <c r="H77" s="74"/>
      <c r="L77" s="86"/>
      <c r="M77" s="106"/>
      <c r="N77" s="41"/>
      <c r="O77" s="107"/>
    </row>
    <row r="78" spans="1:15" x14ac:dyDescent="0.2">
      <c r="A78" s="105"/>
      <c r="B78" s="95"/>
      <c r="C78" s="103"/>
      <c r="D78" s="103"/>
      <c r="E78" s="101"/>
      <c r="H78" s="74"/>
      <c r="L78" s="86"/>
      <c r="N78" s="41"/>
      <c r="O78" s="107"/>
    </row>
    <row r="79" spans="1:15" x14ac:dyDescent="0.2">
      <c r="A79" s="102"/>
      <c r="B79" s="103"/>
      <c r="C79" s="103"/>
      <c r="D79" s="103"/>
      <c r="E79" s="101"/>
      <c r="H79" s="74"/>
      <c r="L79" s="86"/>
      <c r="N79" s="41"/>
      <c r="O79" s="107"/>
    </row>
    <row r="80" spans="1:15" x14ac:dyDescent="0.2">
      <c r="A80" s="102"/>
      <c r="B80" s="103"/>
      <c r="C80" s="103"/>
      <c r="D80" s="103"/>
      <c r="E80" s="101"/>
      <c r="H80" s="74"/>
      <c r="L80" s="86"/>
      <c r="N80" s="41"/>
      <c r="O80" s="107"/>
    </row>
    <row r="81" spans="1:15" x14ac:dyDescent="0.2">
      <c r="A81" s="102"/>
      <c r="B81" s="108"/>
      <c r="E81" s="74"/>
      <c r="H81" s="74"/>
      <c r="K81" s="30"/>
      <c r="L81" s="86"/>
      <c r="N81" s="41"/>
      <c r="O81" s="107"/>
    </row>
    <row r="82" spans="1:15" x14ac:dyDescent="0.2">
      <c r="A82" s="102"/>
      <c r="B82" s="108"/>
      <c r="H82" s="74"/>
      <c r="K82" s="30"/>
      <c r="L82" s="86"/>
      <c r="M82" s="92"/>
      <c r="N82" s="41"/>
      <c r="O82" s="107"/>
    </row>
    <row r="83" spans="1:15" x14ac:dyDescent="0.2">
      <c r="A83" s="102"/>
      <c r="B83" s="108"/>
      <c r="K83" s="30"/>
      <c r="L83" s="86"/>
      <c r="N83" s="41"/>
      <c r="O83" s="97"/>
    </row>
    <row r="84" spans="1:15" x14ac:dyDescent="0.2">
      <c r="A84" s="102"/>
      <c r="B84" s="108"/>
      <c r="K84" s="30"/>
      <c r="L84" s="86"/>
      <c r="N84" s="41"/>
      <c r="O84" s="97"/>
    </row>
    <row r="85" spans="1:15" x14ac:dyDescent="0.2">
      <c r="A85" s="74"/>
      <c r="B85" s="108"/>
      <c r="K85" s="30"/>
      <c r="L85" s="86"/>
      <c r="N85" s="41"/>
      <c r="O85" s="97"/>
    </row>
    <row r="86" spans="1:15" x14ac:dyDescent="0.2">
      <c r="K86" s="30"/>
      <c r="L86" s="86"/>
      <c r="N86" s="41"/>
      <c r="O86" s="97"/>
    </row>
    <row r="87" spans="1:15" x14ac:dyDescent="0.2">
      <c r="K87" s="30"/>
      <c r="L87" s="86"/>
      <c r="N87" s="41"/>
      <c r="O87" s="97"/>
    </row>
    <row r="88" spans="1:15" x14ac:dyDescent="0.2">
      <c r="K88" s="30"/>
      <c r="L88" s="109"/>
      <c r="N88" s="41"/>
      <c r="O88" s="97"/>
    </row>
    <row r="89" spans="1:15" x14ac:dyDescent="0.2">
      <c r="A89" s="84">
        <f>SUM(A71:A88)</f>
        <v>745300</v>
      </c>
      <c r="E89" s="74">
        <f>SUM(E71:E88)</f>
        <v>0</v>
      </c>
      <c r="H89" s="74">
        <f>SUM(H71:H88)</f>
        <v>0</v>
      </c>
      <c r="K89" s="30"/>
      <c r="L89" s="109"/>
      <c r="N89" s="41"/>
      <c r="O89" s="97"/>
    </row>
    <row r="90" spans="1:15" x14ac:dyDescent="0.2">
      <c r="K90" s="30"/>
      <c r="L90" s="109"/>
      <c r="N90" s="41"/>
      <c r="O90" s="97"/>
    </row>
    <row r="91" spans="1:15" x14ac:dyDescent="0.2">
      <c r="K91" s="30"/>
      <c r="L91" s="109"/>
      <c r="N91" s="41"/>
      <c r="O91" s="97"/>
    </row>
    <row r="92" spans="1:15" x14ac:dyDescent="0.2">
      <c r="K92" s="30"/>
      <c r="L92" s="109"/>
      <c r="N92" s="41"/>
      <c r="O92" s="97"/>
    </row>
    <row r="93" spans="1:15" x14ac:dyDescent="0.2">
      <c r="K93" s="30"/>
      <c r="L93" s="109"/>
      <c r="N93" s="41"/>
      <c r="O93" s="97"/>
    </row>
    <row r="94" spans="1:15" x14ac:dyDescent="0.2">
      <c r="K94" s="30"/>
      <c r="L94" s="109"/>
      <c r="N94" s="41"/>
      <c r="O94" s="97"/>
    </row>
    <row r="95" spans="1:15" x14ac:dyDescent="0.2">
      <c r="K95" s="30"/>
      <c r="L95" s="109"/>
      <c r="N95" s="41"/>
      <c r="O95" s="97"/>
    </row>
    <row r="96" spans="1:15" x14ac:dyDescent="0.2">
      <c r="K96" s="30"/>
      <c r="L96" s="109"/>
      <c r="N96" s="41"/>
      <c r="O96" s="97"/>
    </row>
    <row r="97" spans="1:19" x14ac:dyDescent="0.2">
      <c r="K97" s="30"/>
      <c r="L97" s="109"/>
      <c r="N97" s="41"/>
      <c r="O97" s="97"/>
    </row>
    <row r="98" spans="1:19" x14ac:dyDescent="0.2">
      <c r="K98" s="30"/>
      <c r="L98" s="109"/>
      <c r="N98" s="41"/>
      <c r="O98" s="97"/>
    </row>
    <row r="99" spans="1:19" x14ac:dyDescent="0.2">
      <c r="K99" s="30"/>
      <c r="L99" s="109"/>
      <c r="N99" s="41"/>
      <c r="O99" s="97"/>
    </row>
    <row r="100" spans="1:19" x14ac:dyDescent="0.2">
      <c r="K100" s="30"/>
      <c r="L100" s="109"/>
      <c r="N100" s="41"/>
      <c r="O100" s="97"/>
    </row>
    <row r="101" spans="1:19" x14ac:dyDescent="0.2">
      <c r="K101" s="30"/>
      <c r="L101" s="109"/>
      <c r="N101" s="41"/>
      <c r="O101" s="97"/>
    </row>
    <row r="102" spans="1:19" x14ac:dyDescent="0.2">
      <c r="K102" s="30"/>
      <c r="L102" s="109"/>
      <c r="N102" s="41"/>
      <c r="O102" s="97"/>
    </row>
    <row r="103" spans="1:19" x14ac:dyDescent="0.2">
      <c r="K103" s="30"/>
      <c r="L103" s="109"/>
      <c r="O103" s="97"/>
    </row>
    <row r="104" spans="1:19" x14ac:dyDescent="0.2">
      <c r="K104" s="30"/>
      <c r="L104" s="109"/>
      <c r="O104" s="97"/>
    </row>
    <row r="105" spans="1:19" x14ac:dyDescent="0.2">
      <c r="K105" s="30"/>
      <c r="L105" s="109"/>
    </row>
    <row r="106" spans="1:19" x14ac:dyDescent="0.2">
      <c r="K106" s="30"/>
      <c r="L106" s="109"/>
    </row>
    <row r="107" spans="1:19" x14ac:dyDescent="0.2">
      <c r="K107" s="30"/>
      <c r="L107" s="109"/>
    </row>
    <row r="108" spans="1:19" x14ac:dyDescent="0.2">
      <c r="K108" s="30"/>
      <c r="L108" s="109"/>
      <c r="O108" s="92">
        <f>SUM(O13:O107)</f>
        <v>0</v>
      </c>
    </row>
    <row r="109" spans="1:19" x14ac:dyDescent="0.2">
      <c r="K109" s="30"/>
      <c r="L109" s="109"/>
    </row>
    <row r="110" spans="1:19" x14ac:dyDescent="0.2">
      <c r="K110" s="30"/>
      <c r="L110" s="109"/>
    </row>
    <row r="111" spans="1:19" s="31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09"/>
      <c r="N111" s="110"/>
      <c r="O111" s="111"/>
      <c r="P111" s="7"/>
      <c r="Q111" s="7"/>
      <c r="R111" s="7"/>
      <c r="S111" s="7"/>
    </row>
    <row r="112" spans="1:19" s="31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09"/>
      <c r="N112" s="110"/>
      <c r="O112" s="111"/>
      <c r="P112" s="7"/>
      <c r="Q112" s="7"/>
      <c r="R112" s="7"/>
      <c r="S112" s="7"/>
    </row>
    <row r="113" spans="1:19" s="31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09"/>
      <c r="N113" s="110"/>
      <c r="O113" s="111"/>
      <c r="P113" s="7"/>
      <c r="Q113" s="7"/>
      <c r="R113" s="7"/>
      <c r="S113" s="7"/>
    </row>
    <row r="114" spans="1:19" s="31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09"/>
      <c r="N114" s="110"/>
      <c r="O114" s="111"/>
      <c r="P114" s="7"/>
      <c r="Q114" s="7"/>
      <c r="R114" s="7"/>
      <c r="S114" s="7"/>
    </row>
    <row r="115" spans="1:19" s="31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09"/>
      <c r="N115" s="110"/>
      <c r="O115" s="111"/>
      <c r="P115" s="7"/>
      <c r="Q115" s="7"/>
      <c r="R115" s="7"/>
      <c r="S115" s="7"/>
    </row>
    <row r="116" spans="1:19" s="31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09"/>
      <c r="N116" s="110"/>
      <c r="O116" s="111"/>
      <c r="P116" s="7"/>
      <c r="Q116" s="7"/>
      <c r="R116" s="7"/>
      <c r="S116" s="7"/>
    </row>
    <row r="117" spans="1:19" s="31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09"/>
      <c r="N117" s="110"/>
      <c r="O117" s="111"/>
      <c r="P117" s="7"/>
      <c r="Q117" s="7"/>
      <c r="R117" s="7"/>
      <c r="S117" s="7"/>
    </row>
    <row r="118" spans="1:19" s="31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09"/>
      <c r="N118" s="110"/>
      <c r="O118" s="111"/>
      <c r="P118" s="7"/>
      <c r="Q118" s="7"/>
      <c r="R118" s="7"/>
      <c r="S118" s="7"/>
    </row>
    <row r="119" spans="1:19" s="31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09"/>
      <c r="N119" s="110"/>
      <c r="O119" s="111"/>
      <c r="P119" s="7"/>
      <c r="Q119" s="7"/>
      <c r="R119" s="7"/>
      <c r="S119" s="7"/>
    </row>
    <row r="120" spans="1:19" s="31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09"/>
      <c r="N120" s="110"/>
      <c r="O120" s="111"/>
      <c r="P120" s="7"/>
      <c r="Q120" s="7"/>
      <c r="R120" s="7"/>
      <c r="S120" s="7"/>
    </row>
    <row r="121" spans="1:19" s="31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09"/>
      <c r="N121" s="110"/>
      <c r="O121" s="111"/>
      <c r="P121" s="7"/>
      <c r="Q121" s="7"/>
      <c r="R121" s="7"/>
      <c r="S121" s="7"/>
    </row>
    <row r="122" spans="1:19" s="31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09"/>
      <c r="N122" s="110"/>
      <c r="O122" s="111"/>
      <c r="P122" s="7"/>
      <c r="Q122" s="7"/>
      <c r="R122" s="7"/>
      <c r="S122" s="7"/>
    </row>
    <row r="123" spans="1:19" s="31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09"/>
      <c r="N123" s="110"/>
      <c r="O123" s="111"/>
      <c r="P123" s="7"/>
      <c r="Q123" s="7"/>
      <c r="R123" s="7"/>
      <c r="S123" s="7"/>
    </row>
    <row r="124" spans="1:19" s="31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09"/>
      <c r="N124" s="110"/>
      <c r="O124" s="111"/>
      <c r="P124" s="7"/>
      <c r="Q124" s="7"/>
      <c r="R124" s="7"/>
      <c r="S124" s="7"/>
    </row>
    <row r="125" spans="1:19" s="31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09"/>
      <c r="N125" s="110"/>
      <c r="O125" s="111"/>
      <c r="P125" s="7"/>
      <c r="Q125" s="7"/>
      <c r="R125" s="7"/>
      <c r="S125" s="7"/>
    </row>
    <row r="126" spans="1:19" s="31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09"/>
      <c r="N126" s="110"/>
      <c r="O126" s="111"/>
      <c r="P126" s="7"/>
      <c r="Q126" s="7"/>
      <c r="R126" s="7"/>
      <c r="S126" s="7"/>
    </row>
    <row r="127" spans="1:19" s="31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09"/>
      <c r="N127" s="110"/>
      <c r="O127" s="111"/>
      <c r="P127" s="7"/>
      <c r="Q127" s="7"/>
      <c r="R127" s="7"/>
      <c r="S127" s="7"/>
    </row>
    <row r="128" spans="1:19" s="31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09"/>
      <c r="N128" s="110"/>
      <c r="O128" s="111"/>
      <c r="P128" s="7"/>
      <c r="Q128" s="7"/>
      <c r="R128" s="7"/>
      <c r="S128" s="7"/>
    </row>
    <row r="129" spans="1:19" s="31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09"/>
      <c r="N129" s="110"/>
      <c r="O129" s="111"/>
      <c r="P129" s="7"/>
      <c r="Q129" s="7"/>
      <c r="R129" s="7"/>
      <c r="S129" s="7"/>
    </row>
    <row r="130" spans="1:19" s="31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09"/>
      <c r="N130" s="110"/>
      <c r="O130" s="111"/>
      <c r="P130" s="7"/>
      <c r="Q130" s="7"/>
      <c r="R130" s="7"/>
      <c r="S130" s="7"/>
    </row>
    <row r="131" spans="1:19" s="31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2">
        <f>SUM(L13:L130)</f>
        <v>29840000</v>
      </c>
      <c r="M131" s="112">
        <f>SUM(M13:M130)</f>
        <v>141931300</v>
      </c>
      <c r="N131" s="110"/>
      <c r="O131" s="111"/>
      <c r="P131" s="7"/>
      <c r="Q131" s="7"/>
      <c r="R131" s="7"/>
      <c r="S131" s="7"/>
    </row>
    <row r="132" spans="1:19" s="31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3"/>
      <c r="N132" s="110"/>
      <c r="O132" s="111"/>
      <c r="P132" s="7"/>
      <c r="Q132" s="7"/>
      <c r="R132" s="7"/>
      <c r="S132" s="7"/>
    </row>
    <row r="133" spans="1:19" s="31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3"/>
      <c r="N133" s="110"/>
      <c r="O133" s="111"/>
      <c r="P133" s="7"/>
      <c r="Q133" s="7"/>
      <c r="R133" s="7"/>
      <c r="S133" s="7"/>
    </row>
    <row r="134" spans="1:19" s="31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3"/>
      <c r="N134" s="110"/>
      <c r="O134" s="111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49" zoomScale="84" zoomScaleNormal="100" zoomScaleSheetLayoutView="84" workbookViewId="0">
      <selection activeCell="I30" sqref="I30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3" bestFit="1" customWidth="1"/>
    <col min="13" max="13" width="16.140625" style="31" bestFit="1" customWidth="1"/>
    <col min="14" max="14" width="15.5703125" style="110" customWidth="1"/>
    <col min="15" max="15" width="20" style="111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4" t="s">
        <v>0</v>
      </c>
      <c r="B1" s="144"/>
      <c r="C1" s="144"/>
      <c r="D1" s="144"/>
      <c r="E1" s="144"/>
      <c r="F1" s="144"/>
      <c r="G1" s="144"/>
      <c r="H1" s="144"/>
      <c r="I1" s="144"/>
      <c r="J1" s="128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60</v>
      </c>
      <c r="C3" s="10"/>
      <c r="D3" s="8"/>
      <c r="E3" s="8"/>
      <c r="F3" s="8"/>
      <c r="G3" s="8"/>
      <c r="H3" s="8" t="s">
        <v>3</v>
      </c>
      <c r="I3" s="11">
        <v>42901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8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7</v>
      </c>
      <c r="B6" s="8"/>
      <c r="C6" s="8"/>
      <c r="D6" s="8"/>
      <c r="E6" s="8"/>
      <c r="F6" s="8"/>
      <c r="G6" s="8" t="s">
        <v>8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v>30</v>
      </c>
      <c r="F8" s="22"/>
      <c r="G8" s="17">
        <f>C8*E8</f>
        <v>3000000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23</v>
      </c>
      <c r="F9" s="22"/>
      <c r="G9" s="17">
        <f t="shared" ref="G9:G16" si="0">C9*E9</f>
        <v>1150000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4</v>
      </c>
      <c r="F10" s="22"/>
      <c r="G10" s="17">
        <f t="shared" si="0"/>
        <v>80000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516</v>
      </c>
      <c r="F11" s="22"/>
      <c r="G11" s="17">
        <f t="shared" si="0"/>
        <v>5160000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413</v>
      </c>
      <c r="F12" s="22"/>
      <c r="G12" s="17">
        <f>C12*E12</f>
        <v>2065000</v>
      </c>
      <c r="H12" s="9"/>
      <c r="I12" s="17"/>
      <c r="J12" s="17"/>
      <c r="K12" s="25" t="s">
        <v>8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41</v>
      </c>
      <c r="F13" s="22"/>
      <c r="G13" s="17">
        <f t="shared" si="0"/>
        <v>82000</v>
      </c>
      <c r="H13" s="9"/>
      <c r="I13" s="17"/>
      <c r="J13" s="17"/>
      <c r="K13" s="30">
        <v>41212</v>
      </c>
      <c r="L13" s="53">
        <v>960000</v>
      </c>
      <c r="M13" s="31">
        <v>75000000</v>
      </c>
      <c r="N13" s="32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1</v>
      </c>
      <c r="F14" s="22"/>
      <c r="G14" s="17">
        <f t="shared" si="0"/>
        <v>1000</v>
      </c>
      <c r="H14" s="9"/>
      <c r="I14" s="17"/>
      <c r="J14" s="10"/>
      <c r="K14" s="30">
        <v>41213</v>
      </c>
      <c r="L14" s="53">
        <v>2000000</v>
      </c>
      <c r="M14" s="33">
        <v>25658000</v>
      </c>
      <c r="N14" s="32"/>
      <c r="O14" s="34"/>
      <c r="P14" s="35">
        <v>65000000</v>
      </c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41214</v>
      </c>
      <c r="L15" s="53">
        <v>2540000</v>
      </c>
      <c r="M15" s="33">
        <v>74000</v>
      </c>
      <c r="N15" s="32"/>
      <c r="O15" s="34"/>
      <c r="P15" s="35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6"/>
      <c r="K16" s="30">
        <v>41215</v>
      </c>
      <c r="L16" s="115">
        <v>5300000</v>
      </c>
      <c r="M16" s="37">
        <v>12000</v>
      </c>
      <c r="N16" s="32"/>
      <c r="O16" s="34"/>
      <c r="P16" s="35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11538000</v>
      </c>
      <c r="I17" s="10"/>
      <c r="J17" s="36"/>
      <c r="K17" s="30">
        <v>41216</v>
      </c>
      <c r="L17" s="115">
        <v>3000000</v>
      </c>
      <c r="M17" s="33">
        <v>20000</v>
      </c>
      <c r="N17" s="32"/>
      <c r="O17" s="34"/>
      <c r="P17" s="35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6"/>
      <c r="K18" s="30">
        <v>41217</v>
      </c>
      <c r="L18" s="115">
        <v>100000</v>
      </c>
      <c r="M18" s="32">
        <v>1132000</v>
      </c>
      <c r="N18" s="38"/>
      <c r="O18" s="34"/>
      <c r="P18" s="39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6"/>
      <c r="K19" s="30">
        <v>41218</v>
      </c>
      <c r="L19" s="115">
        <v>2000000</v>
      </c>
      <c r="M19" s="40"/>
      <c r="N19" s="41"/>
      <c r="O19" s="34"/>
      <c r="P19" s="39"/>
    </row>
    <row r="20" spans="1:19" x14ac:dyDescent="0.2">
      <c r="A20" s="8"/>
      <c r="B20" s="8"/>
      <c r="C20" s="21">
        <v>1000</v>
      </c>
      <c r="D20" s="8"/>
      <c r="E20" s="8">
        <v>1</v>
      </c>
      <c r="F20" s="8"/>
      <c r="G20" s="21">
        <f>C20*E20</f>
        <v>1000</v>
      </c>
      <c r="H20" s="9"/>
      <c r="I20" s="21"/>
      <c r="J20" s="22"/>
      <c r="K20" s="30">
        <v>41219</v>
      </c>
      <c r="L20" s="113">
        <v>3000000</v>
      </c>
      <c r="M20" s="42"/>
      <c r="N20" s="41"/>
      <c r="O20" s="34"/>
      <c r="P20" s="39"/>
    </row>
    <row r="21" spans="1:19" x14ac:dyDescent="0.2">
      <c r="A21" s="8"/>
      <c r="B21" s="8"/>
      <c r="C21" s="21">
        <v>500</v>
      </c>
      <c r="D21" s="8"/>
      <c r="E21" s="8">
        <v>51</v>
      </c>
      <c r="F21" s="8"/>
      <c r="G21" s="21">
        <f>C21*E21</f>
        <v>25500</v>
      </c>
      <c r="H21" s="9"/>
      <c r="I21" s="21"/>
      <c r="J21" s="36"/>
      <c r="K21" s="30">
        <v>41220</v>
      </c>
      <c r="L21" s="115">
        <v>1300000</v>
      </c>
      <c r="M21" s="42"/>
      <c r="N21" s="43"/>
      <c r="O21" s="44"/>
      <c r="P21" s="44"/>
    </row>
    <row r="22" spans="1:19" x14ac:dyDescent="0.2">
      <c r="A22" s="8"/>
      <c r="B22" s="8"/>
      <c r="C22" s="21">
        <v>200</v>
      </c>
      <c r="D22" s="8"/>
      <c r="E22" s="8">
        <v>14</v>
      </c>
      <c r="F22" s="8"/>
      <c r="G22" s="21">
        <f>C22*E22</f>
        <v>2800</v>
      </c>
      <c r="H22" s="9"/>
      <c r="I22" s="10"/>
      <c r="K22" s="30">
        <v>41221</v>
      </c>
      <c r="L22" s="115">
        <v>600000</v>
      </c>
      <c r="M22" s="42"/>
      <c r="N22" s="43"/>
      <c r="O22" s="9"/>
      <c r="P22" s="32"/>
      <c r="Q22" s="38"/>
      <c r="R22" s="44"/>
      <c r="S22" s="44"/>
    </row>
    <row r="23" spans="1:19" x14ac:dyDescent="0.2">
      <c r="A23" s="8"/>
      <c r="B23" s="8"/>
      <c r="C23" s="21">
        <v>100</v>
      </c>
      <c r="D23" s="8"/>
      <c r="E23" s="8">
        <v>13</v>
      </c>
      <c r="F23" s="8"/>
      <c r="G23" s="21">
        <f>C23*E23</f>
        <v>1300</v>
      </c>
      <c r="H23" s="9"/>
      <c r="I23" s="10"/>
      <c r="K23" s="30">
        <v>41222</v>
      </c>
      <c r="L23" s="115">
        <v>1150000</v>
      </c>
      <c r="N23" s="41"/>
      <c r="O23" s="45"/>
      <c r="P23" s="32"/>
      <c r="Q23" s="38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41223</v>
      </c>
      <c r="L24" s="115">
        <v>1000000</v>
      </c>
      <c r="N24" s="41"/>
      <c r="O24" s="45"/>
      <c r="P24" s="32"/>
      <c r="Q24" s="38"/>
      <c r="R24" s="46" t="s">
        <v>22</v>
      </c>
      <c r="S24" s="38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47">
        <v>0</v>
      </c>
      <c r="H25" s="9"/>
      <c r="I25" s="8" t="s">
        <v>8</v>
      </c>
      <c r="K25" s="30">
        <v>41224</v>
      </c>
      <c r="L25" s="115">
        <v>2000000</v>
      </c>
      <c r="M25" s="48"/>
      <c r="N25" s="41"/>
      <c r="O25" s="45"/>
      <c r="P25" s="32"/>
      <c r="Q25" s="38"/>
      <c r="R25" s="46"/>
      <c r="S25" s="38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49">
        <f>SUM(G20:G25)</f>
        <v>30600</v>
      </c>
      <c r="I26" s="9"/>
      <c r="K26" s="30">
        <v>41225</v>
      </c>
      <c r="L26" s="115">
        <v>4000000</v>
      </c>
      <c r="M26" s="33"/>
      <c r="N26" s="50"/>
      <c r="O26" s="51"/>
      <c r="P26" s="32"/>
      <c r="Q26" s="38"/>
      <c r="R26" s="46"/>
      <c r="S26" s="38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11568600</v>
      </c>
      <c r="K27" s="30">
        <v>41226</v>
      </c>
      <c r="L27" s="115">
        <v>2000000</v>
      </c>
      <c r="M27" s="33"/>
      <c r="N27" s="32"/>
      <c r="O27" s="51"/>
      <c r="P27" s="32"/>
      <c r="Q27" s="38"/>
      <c r="R27" s="46"/>
      <c r="S27" s="38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41227</v>
      </c>
      <c r="L28" s="53">
        <v>65000000</v>
      </c>
      <c r="M28" s="54"/>
      <c r="N28" s="32"/>
      <c r="O28" s="51"/>
      <c r="P28" s="32"/>
      <c r="Q28" s="38"/>
      <c r="R28" s="46"/>
      <c r="S28" s="38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8</v>
      </c>
      <c r="H29" s="9"/>
      <c r="I29" s="9">
        <f>'08 Juni 17'!I37</f>
        <v>1280179727</v>
      </c>
      <c r="K29" s="30">
        <v>41228</v>
      </c>
      <c r="L29" s="53"/>
      <c r="N29" s="32"/>
      <c r="O29" s="51"/>
      <c r="P29" s="32"/>
      <c r="Q29" s="38"/>
      <c r="R29" s="55"/>
      <c r="S29" s="38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6">
        <f>'14 Juni 17'!I52</f>
        <v>17499600</v>
      </c>
      <c r="K30" s="30">
        <v>41229</v>
      </c>
      <c r="L30" s="53"/>
      <c r="M30" s="33"/>
      <c r="N30" s="32"/>
      <c r="O30" s="51"/>
      <c r="P30" s="32"/>
      <c r="Q30" s="38"/>
      <c r="R30" s="46"/>
      <c r="S30" s="38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72"/>
      <c r="K31" s="30">
        <v>41230</v>
      </c>
      <c r="L31" s="53"/>
      <c r="N31" s="41"/>
      <c r="O31" s="51"/>
      <c r="P31" s="2"/>
      <c r="Q31" s="38"/>
      <c r="R31" s="2"/>
      <c r="S31" s="38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2"/>
      <c r="J32" s="32"/>
      <c r="K32" s="30">
        <v>41231</v>
      </c>
      <c r="L32" s="57"/>
      <c r="M32" s="58"/>
      <c r="N32" s="41"/>
      <c r="O32" s="51"/>
      <c r="P32" s="2"/>
      <c r="Q32" s="38"/>
      <c r="R32" s="2"/>
      <c r="S32" s="38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41232</v>
      </c>
      <c r="L33" s="57"/>
      <c r="M33" s="58"/>
      <c r="N33" s="41"/>
      <c r="O33" s="51"/>
      <c r="P33" s="2"/>
      <c r="Q33" s="38"/>
      <c r="R33" s="2"/>
      <c r="S33" s="38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41233</v>
      </c>
      <c r="L34" s="57"/>
      <c r="M34" s="58"/>
      <c r="N34" s="41"/>
      <c r="O34" s="51"/>
      <c r="P34" s="2"/>
      <c r="Q34" s="38"/>
      <c r="R34" s="59"/>
      <c r="S34" s="38"/>
    </row>
    <row r="35" spans="1:19" x14ac:dyDescent="0.2">
      <c r="A35" s="8"/>
      <c r="B35" s="8"/>
      <c r="C35" s="8" t="s">
        <v>29</v>
      </c>
      <c r="D35" s="8"/>
      <c r="E35" s="8"/>
      <c r="F35" s="8"/>
      <c r="G35" s="21"/>
      <c r="H35" s="49">
        <f>O14</f>
        <v>0</v>
      </c>
      <c r="I35" s="9"/>
      <c r="J35" s="9"/>
      <c r="K35" s="30">
        <v>41234</v>
      </c>
      <c r="L35" s="127"/>
      <c r="M35" s="60"/>
      <c r="N35" s="41"/>
      <c r="O35" s="51"/>
      <c r="P35" s="38"/>
      <c r="Q35" s="38"/>
      <c r="R35" s="2"/>
      <c r="S35" s="38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1">
        <f>P14</f>
        <v>65000000</v>
      </c>
      <c r="I36" s="8" t="s">
        <v>8</v>
      </c>
      <c r="J36" s="8"/>
      <c r="K36" s="30">
        <v>41235</v>
      </c>
      <c r="L36" s="127"/>
      <c r="M36" s="58"/>
      <c r="N36" s="41"/>
      <c r="O36" s="51"/>
      <c r="P36" s="10"/>
      <c r="Q36" s="38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I29+H35-H36</f>
        <v>1215179727</v>
      </c>
      <c r="J37" s="9"/>
      <c r="K37" s="30">
        <v>41236</v>
      </c>
      <c r="L37" s="127"/>
      <c r="M37" s="58"/>
      <c r="N37" s="41"/>
      <c r="O37" s="51"/>
      <c r="Q37" s="38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41237</v>
      </c>
      <c r="L38" s="127"/>
      <c r="M38" s="58"/>
      <c r="N38" s="41"/>
      <c r="O38" s="51"/>
      <c r="Q38" s="38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49">
        <v>12023986</v>
      </c>
      <c r="J39" s="9"/>
      <c r="K39" s="30">
        <v>41238</v>
      </c>
      <c r="L39" s="127"/>
      <c r="M39" s="58"/>
      <c r="N39" s="41"/>
      <c r="O39" s="51"/>
      <c r="Q39" s="38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103113641</v>
      </c>
      <c r="I40" s="9"/>
      <c r="J40" s="9"/>
      <c r="K40" s="30">
        <v>41239</v>
      </c>
      <c r="L40" s="127"/>
      <c r="M40" s="58"/>
      <c r="N40" s="41"/>
      <c r="O40" s="51"/>
      <c r="Q40" s="38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2">
        <v>7338361</v>
      </c>
      <c r="I41" s="9"/>
      <c r="J41" s="9"/>
      <c r="L41" s="127"/>
      <c r="M41" s="58"/>
      <c r="N41" s="41"/>
      <c r="O41" s="51"/>
      <c r="Q41" s="38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122475988</v>
      </c>
      <c r="J42" s="9"/>
      <c r="L42" s="127"/>
      <c r="M42" s="58"/>
      <c r="N42" s="41"/>
      <c r="O42" s="51"/>
      <c r="Q42" s="38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1337655715</v>
      </c>
      <c r="J43" s="9"/>
      <c r="L43" s="127"/>
      <c r="M43" s="58"/>
      <c r="N43" s="41"/>
      <c r="O43" s="51"/>
      <c r="Q43" s="38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127"/>
      <c r="M44" s="58"/>
      <c r="N44" s="41"/>
      <c r="O44" s="51"/>
      <c r="P44" s="65"/>
      <c r="Q44" s="32"/>
      <c r="R44" s="66"/>
      <c r="S44" s="66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M131</f>
        <v>101896000</v>
      </c>
      <c r="I45" s="9"/>
      <c r="J45" s="9"/>
      <c r="L45" s="127"/>
      <c r="M45" s="60"/>
      <c r="N45" s="41"/>
      <c r="O45" s="51"/>
      <c r="P45" s="65"/>
      <c r="Q45" s="32"/>
      <c r="R45" s="67"/>
      <c r="S45" s="66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68">
        <f>+E89</f>
        <v>0</v>
      </c>
      <c r="I46" s="9" t="s">
        <v>8</v>
      </c>
      <c r="J46" s="9"/>
      <c r="L46" s="127"/>
      <c r="M46" s="60"/>
      <c r="N46" s="41"/>
      <c r="O46" s="51"/>
      <c r="P46" s="65"/>
      <c r="Q46" s="32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2" t="s">
        <v>8</v>
      </c>
      <c r="H47" s="69"/>
      <c r="I47" s="9">
        <f>H45+H46</f>
        <v>101896000</v>
      </c>
      <c r="J47" s="9"/>
      <c r="L47" s="127"/>
      <c r="M47" s="60"/>
      <c r="N47" s="41"/>
      <c r="O47" s="51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2"/>
      <c r="H48" s="70"/>
      <c r="I48" s="9" t="s">
        <v>8</v>
      </c>
      <c r="J48" s="9"/>
      <c r="L48" s="127"/>
      <c r="M48" s="60"/>
      <c r="N48" s="41"/>
      <c r="O48" s="51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49">
        <f>L131</f>
        <v>95950000</v>
      </c>
      <c r="I49" s="9">
        <v>0</v>
      </c>
      <c r="L49" s="127"/>
      <c r="N49" s="41"/>
      <c r="O49" s="51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1">
        <f>A89</f>
        <v>15000</v>
      </c>
      <c r="I50" s="9"/>
      <c r="J50" s="72"/>
      <c r="L50" s="57"/>
      <c r="N50" s="41"/>
      <c r="O50" s="51"/>
      <c r="P50" s="73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1">
        <f>SUM(H49:H50)</f>
        <v>95965000</v>
      </c>
      <c r="J51" s="49"/>
      <c r="L51" s="57"/>
      <c r="N51" s="41"/>
      <c r="O51" s="51"/>
      <c r="P51" s="74"/>
      <c r="Q51" s="59"/>
      <c r="R51" s="74"/>
      <c r="S51" s="59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I30-I47+I51</f>
        <v>11568600</v>
      </c>
      <c r="J52" s="75"/>
      <c r="L52" s="57"/>
      <c r="N52" s="41"/>
      <c r="O52" s="51"/>
      <c r="P52" s="74"/>
      <c r="Q52" s="59"/>
      <c r="R52" s="74"/>
      <c r="S52" s="59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11568600</v>
      </c>
      <c r="J53" s="75"/>
      <c r="L53" s="57"/>
      <c r="N53" s="41"/>
      <c r="O53" s="51"/>
      <c r="P53" s="74"/>
      <c r="Q53" s="59"/>
      <c r="R53" s="74"/>
      <c r="S53" s="59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8</v>
      </c>
      <c r="I54" s="61">
        <v>0</v>
      </c>
      <c r="J54" s="76"/>
      <c r="L54" s="57"/>
      <c r="N54" s="41"/>
      <c r="O54" s="51"/>
      <c r="P54" s="74"/>
      <c r="Q54" s="59"/>
      <c r="R54" s="74"/>
      <c r="S54" s="77"/>
    </row>
    <row r="55" spans="1:19" x14ac:dyDescent="0.2">
      <c r="A55" s="8"/>
      <c r="B55" s="8"/>
      <c r="C55" s="8"/>
      <c r="D55" s="8"/>
      <c r="E55" s="8" t="s">
        <v>43</v>
      </c>
      <c r="F55" s="8"/>
      <c r="G55" s="8"/>
      <c r="H55" s="9"/>
      <c r="I55" s="9">
        <f>+I53-I52</f>
        <v>0</v>
      </c>
      <c r="J55" s="75"/>
      <c r="L55" s="57"/>
      <c r="N55" s="41"/>
      <c r="O55" s="51"/>
      <c r="P55" s="74"/>
      <c r="Q55" s="59"/>
      <c r="R55" s="74"/>
      <c r="S55" s="74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5"/>
      <c r="L56" s="57"/>
      <c r="N56" s="41"/>
      <c r="O56" s="51"/>
      <c r="P56" s="74"/>
      <c r="Q56" s="59"/>
      <c r="R56" s="74"/>
      <c r="S56" s="74"/>
    </row>
    <row r="57" spans="1:19" x14ac:dyDescent="0.2">
      <c r="A57" s="8" t="s">
        <v>44</v>
      </c>
      <c r="B57" s="8"/>
      <c r="C57" s="8"/>
      <c r="D57" s="8"/>
      <c r="E57" s="8"/>
      <c r="F57" s="8"/>
      <c r="G57" s="8"/>
      <c r="H57" s="9"/>
      <c r="I57" s="56"/>
      <c r="J57" s="78"/>
      <c r="L57" s="57"/>
      <c r="N57" s="41"/>
      <c r="O57" s="51"/>
      <c r="P57" s="74"/>
      <c r="Q57" s="59"/>
      <c r="R57" s="74"/>
      <c r="S57" s="74"/>
    </row>
    <row r="58" spans="1:19" x14ac:dyDescent="0.2">
      <c r="A58" s="8" t="s">
        <v>45</v>
      </c>
      <c r="B58" s="8"/>
      <c r="C58" s="8"/>
      <c r="D58" s="8"/>
      <c r="E58" s="8" t="s">
        <v>8</v>
      </c>
      <c r="F58" s="8"/>
      <c r="G58" s="8" t="s">
        <v>46</v>
      </c>
      <c r="H58" s="9"/>
      <c r="I58" s="21"/>
      <c r="J58" s="79"/>
      <c r="L58" s="57"/>
      <c r="N58" s="41"/>
      <c r="O58" s="51"/>
      <c r="P58" s="74"/>
      <c r="Q58" s="59"/>
      <c r="R58" s="74"/>
      <c r="S58" s="74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8</v>
      </c>
      <c r="I59" s="21"/>
      <c r="J59" s="79"/>
      <c r="L59" s="57"/>
      <c r="N59" s="41"/>
      <c r="O59" s="51"/>
      <c r="Q59" s="38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79"/>
      <c r="L60" s="57"/>
      <c r="N60" s="41"/>
      <c r="O60" s="51"/>
      <c r="Q60" s="38"/>
    </row>
    <row r="61" spans="1:19" x14ac:dyDescent="0.2">
      <c r="A61" s="80"/>
      <c r="B61" s="81"/>
      <c r="C61" s="81"/>
      <c r="D61" s="82"/>
      <c r="E61" s="82" t="s">
        <v>8</v>
      </c>
      <c r="F61" s="82"/>
      <c r="G61" s="82"/>
      <c r="H61" s="10"/>
      <c r="J61" s="83"/>
      <c r="L61" s="57"/>
      <c r="N61" s="41"/>
      <c r="O61" s="51"/>
      <c r="Q61" s="10"/>
      <c r="R61" s="84"/>
    </row>
    <row r="62" spans="1:19" x14ac:dyDescent="0.2">
      <c r="A62" s="85" t="s">
        <v>47</v>
      </c>
      <c r="B62" s="81"/>
      <c r="C62" s="81"/>
      <c r="D62" s="82"/>
      <c r="E62" s="82"/>
      <c r="F62" s="82"/>
      <c r="G62" s="10" t="s">
        <v>48</v>
      </c>
      <c r="J62" s="83"/>
      <c r="L62" s="57"/>
      <c r="N62" s="41"/>
      <c r="O62" s="51"/>
      <c r="Q62" s="10"/>
      <c r="R62" s="84"/>
    </row>
    <row r="63" spans="1:19" x14ac:dyDescent="0.2">
      <c r="A63" s="80"/>
      <c r="B63" s="81"/>
      <c r="C63" s="81"/>
      <c r="D63" s="82"/>
      <c r="E63" s="82"/>
      <c r="F63" s="82"/>
      <c r="G63" s="82"/>
      <c r="H63" s="82"/>
      <c r="J63" s="83"/>
      <c r="L63" s="86"/>
      <c r="N63" s="41"/>
      <c r="O63" s="51"/>
    </row>
    <row r="64" spans="1:19" x14ac:dyDescent="0.2">
      <c r="A64" s="2" t="s">
        <v>50</v>
      </c>
      <c r="B64" s="2"/>
      <c r="C64" s="2"/>
      <c r="D64" s="2"/>
      <c r="E64" s="2"/>
      <c r="F64" s="2"/>
      <c r="H64" s="10" t="s">
        <v>51</v>
      </c>
      <c r="I64" s="2"/>
      <c r="J64" s="87"/>
      <c r="L64" s="86"/>
      <c r="M64" s="60"/>
      <c r="N64" s="41"/>
      <c r="O64" s="51"/>
      <c r="Q64" s="73"/>
    </row>
    <row r="65" spans="1:15" x14ac:dyDescent="0.2">
      <c r="A65" s="2"/>
      <c r="B65" s="2"/>
      <c r="C65" s="2"/>
      <c r="D65" s="2"/>
      <c r="E65" s="2"/>
      <c r="F65" s="2"/>
      <c r="G65" s="82" t="s">
        <v>52</v>
      </c>
      <c r="H65" s="2"/>
      <c r="I65" s="2"/>
      <c r="J65" s="87"/>
      <c r="L65" s="86"/>
      <c r="M65" s="60"/>
      <c r="N65" s="41"/>
      <c r="O65" s="51"/>
    </row>
    <row r="66" spans="1:15" x14ac:dyDescent="0.2">
      <c r="A66" s="2"/>
      <c r="B66" s="2"/>
      <c r="C66" s="2"/>
      <c r="D66" s="2"/>
      <c r="E66" s="2"/>
      <c r="F66" s="2"/>
      <c r="G66" s="82"/>
      <c r="H66" s="2"/>
      <c r="I66" s="2"/>
      <c r="J66" s="87"/>
      <c r="L66" s="86"/>
      <c r="M66" s="60"/>
      <c r="N66" s="41"/>
      <c r="O66" s="51"/>
    </row>
    <row r="67" spans="1:15" x14ac:dyDescent="0.2">
      <c r="A67" s="2"/>
      <c r="B67" s="2"/>
      <c r="C67" s="2"/>
      <c r="D67" s="2"/>
      <c r="E67" s="2" t="s">
        <v>53</v>
      </c>
      <c r="F67" s="2"/>
      <c r="G67" s="2"/>
      <c r="H67" s="2"/>
      <c r="I67" s="2"/>
      <c r="J67" s="87"/>
      <c r="L67" s="86"/>
      <c r="M67" s="88"/>
      <c r="N67" s="41"/>
      <c r="O67" s="51"/>
    </row>
    <row r="68" spans="1:15" x14ac:dyDescent="0.2">
      <c r="A68" s="2"/>
      <c r="B68" s="2"/>
      <c r="C68" s="2"/>
      <c r="D68" s="2"/>
      <c r="E68" s="2" t="s">
        <v>53</v>
      </c>
      <c r="F68" s="2"/>
      <c r="G68" s="2"/>
      <c r="H68" s="2"/>
      <c r="I68" s="89"/>
      <c r="J68" s="87"/>
      <c r="L68" s="86"/>
      <c r="M68" s="88"/>
      <c r="N68" s="41"/>
      <c r="O68" s="51"/>
    </row>
    <row r="69" spans="1:15" x14ac:dyDescent="0.2">
      <c r="A69" s="82"/>
      <c r="B69" s="82"/>
      <c r="C69" s="82"/>
      <c r="D69" s="82"/>
      <c r="E69" s="82"/>
      <c r="F69" s="82"/>
      <c r="G69" s="90"/>
      <c r="H69" s="91"/>
      <c r="I69" s="82"/>
      <c r="J69" s="83"/>
      <c r="L69" s="86"/>
      <c r="M69" s="92"/>
      <c r="N69" s="41"/>
      <c r="O69" s="51"/>
    </row>
    <row r="70" spans="1:15" x14ac:dyDescent="0.2">
      <c r="A70" s="82"/>
      <c r="B70" s="82"/>
      <c r="C70" s="82"/>
      <c r="D70" s="82"/>
      <c r="E70" s="82"/>
      <c r="F70" s="82"/>
      <c r="G70" s="90" t="s">
        <v>54</v>
      </c>
      <c r="H70" s="93"/>
      <c r="I70" s="82"/>
      <c r="J70" s="83"/>
      <c r="L70" s="86"/>
      <c r="M70" s="60"/>
      <c r="N70" s="41"/>
      <c r="O70" s="51"/>
    </row>
    <row r="71" spans="1:15" x14ac:dyDescent="0.2">
      <c r="A71" s="94" t="s">
        <v>38</v>
      </c>
      <c r="B71" s="95"/>
      <c r="C71" s="95"/>
      <c r="D71" s="95"/>
      <c r="E71" s="96" t="s">
        <v>55</v>
      </c>
      <c r="F71" s="2"/>
      <c r="G71" s="2"/>
      <c r="H71" s="59"/>
      <c r="I71" s="2"/>
      <c r="J71" s="87"/>
      <c r="L71" s="86"/>
      <c r="M71" s="92"/>
      <c r="N71" s="41"/>
      <c r="O71" s="97"/>
    </row>
    <row r="72" spans="1:15" x14ac:dyDescent="0.2">
      <c r="A72" s="94">
        <v>15000</v>
      </c>
      <c r="B72" s="95"/>
      <c r="C72" s="95"/>
      <c r="D72" s="95"/>
      <c r="E72" s="96"/>
      <c r="F72" s="2"/>
      <c r="G72" s="2"/>
      <c r="H72" s="59"/>
      <c r="I72" s="2"/>
      <c r="J72" s="2"/>
      <c r="L72" s="86"/>
      <c r="M72" s="92"/>
      <c r="N72" s="41"/>
      <c r="O72" s="97"/>
    </row>
    <row r="73" spans="1:15" x14ac:dyDescent="0.2">
      <c r="A73" s="98"/>
      <c r="B73" s="95"/>
      <c r="C73" s="95"/>
      <c r="D73" s="95"/>
      <c r="E73" s="96"/>
      <c r="F73" s="2"/>
      <c r="G73" s="2"/>
      <c r="H73" s="59"/>
      <c r="I73" s="2"/>
      <c r="J73" s="2"/>
      <c r="L73" s="86"/>
      <c r="M73" s="92"/>
      <c r="N73" s="41"/>
      <c r="O73" s="97"/>
    </row>
    <row r="74" spans="1:15" x14ac:dyDescent="0.2">
      <c r="A74" s="98"/>
      <c r="B74" s="95"/>
      <c r="C74" s="99"/>
      <c r="D74" s="95"/>
      <c r="E74" s="100"/>
      <c r="F74" s="2"/>
      <c r="G74" s="2"/>
      <c r="H74" s="59"/>
      <c r="I74" s="2"/>
      <c r="J74" s="2"/>
      <c r="L74" s="86"/>
      <c r="M74" s="92"/>
      <c r="N74" s="41"/>
      <c r="O74" s="97"/>
    </row>
    <row r="75" spans="1:15" x14ac:dyDescent="0.2">
      <c r="A75" s="96"/>
      <c r="B75" s="95"/>
      <c r="C75" s="99"/>
      <c r="D75" s="99"/>
      <c r="E75" s="101"/>
      <c r="F75" s="73"/>
      <c r="H75" s="74"/>
      <c r="L75" s="86"/>
      <c r="M75" s="92"/>
      <c r="N75" s="41"/>
      <c r="O75" s="97"/>
    </row>
    <row r="76" spans="1:15" x14ac:dyDescent="0.2">
      <c r="A76" s="102"/>
      <c r="B76" s="95"/>
      <c r="C76" s="103"/>
      <c r="D76" s="103"/>
      <c r="E76" s="101"/>
      <c r="H76" s="74"/>
      <c r="L76" s="86"/>
      <c r="M76" s="104"/>
      <c r="N76" s="41"/>
      <c r="O76" s="97"/>
    </row>
    <row r="77" spans="1:15" x14ac:dyDescent="0.2">
      <c r="A77" s="105"/>
      <c r="B77" s="95"/>
      <c r="C77" s="103"/>
      <c r="D77" s="103"/>
      <c r="E77" s="101"/>
      <c r="H77" s="74"/>
      <c r="L77" s="86"/>
      <c r="M77" s="106"/>
      <c r="N77" s="41"/>
      <c r="O77" s="107"/>
    </row>
    <row r="78" spans="1:15" x14ac:dyDescent="0.2">
      <c r="A78" s="105"/>
      <c r="B78" s="95"/>
      <c r="C78" s="103"/>
      <c r="D78" s="103"/>
      <c r="E78" s="101"/>
      <c r="H78" s="74"/>
      <c r="L78" s="86"/>
      <c r="N78" s="41"/>
      <c r="O78" s="107"/>
    </row>
    <row r="79" spans="1:15" x14ac:dyDescent="0.2">
      <c r="A79" s="102"/>
      <c r="B79" s="103"/>
      <c r="C79" s="103"/>
      <c r="D79" s="103"/>
      <c r="E79" s="101"/>
      <c r="H79" s="74"/>
      <c r="L79" s="86"/>
      <c r="N79" s="41"/>
      <c r="O79" s="107"/>
    </row>
    <row r="80" spans="1:15" x14ac:dyDescent="0.2">
      <c r="A80" s="102"/>
      <c r="B80" s="103"/>
      <c r="C80" s="103"/>
      <c r="D80" s="103"/>
      <c r="E80" s="101"/>
      <c r="H80" s="74"/>
      <c r="L80" s="86"/>
      <c r="N80" s="41"/>
      <c r="O80" s="107"/>
    </row>
    <row r="81" spans="1:15" x14ac:dyDescent="0.2">
      <c r="A81" s="102"/>
      <c r="B81" s="108"/>
      <c r="E81" s="74"/>
      <c r="H81" s="74"/>
      <c r="K81" s="30"/>
      <c r="L81" s="86"/>
      <c r="N81" s="41"/>
      <c r="O81" s="107"/>
    </row>
    <row r="82" spans="1:15" x14ac:dyDescent="0.2">
      <c r="A82" s="102"/>
      <c r="B82" s="108"/>
      <c r="H82" s="74"/>
      <c r="K82" s="30"/>
      <c r="L82" s="86"/>
      <c r="M82" s="92"/>
      <c r="N82" s="41"/>
      <c r="O82" s="107"/>
    </row>
    <row r="83" spans="1:15" x14ac:dyDescent="0.2">
      <c r="A83" s="102"/>
      <c r="B83" s="108"/>
      <c r="K83" s="30"/>
      <c r="L83" s="86"/>
      <c r="N83" s="41"/>
      <c r="O83" s="97"/>
    </row>
    <row r="84" spans="1:15" x14ac:dyDescent="0.2">
      <c r="A84" s="102"/>
      <c r="B84" s="108"/>
      <c r="K84" s="30"/>
      <c r="L84" s="86"/>
      <c r="N84" s="41"/>
      <c r="O84" s="97"/>
    </row>
    <row r="85" spans="1:15" x14ac:dyDescent="0.2">
      <c r="A85" s="74"/>
      <c r="B85" s="108"/>
      <c r="K85" s="30"/>
      <c r="L85" s="86"/>
      <c r="N85" s="41"/>
      <c r="O85" s="97"/>
    </row>
    <row r="86" spans="1:15" x14ac:dyDescent="0.2">
      <c r="K86" s="30"/>
      <c r="L86" s="86"/>
      <c r="N86" s="41"/>
      <c r="O86" s="97"/>
    </row>
    <row r="87" spans="1:15" x14ac:dyDescent="0.2">
      <c r="K87" s="30"/>
      <c r="L87" s="86"/>
      <c r="N87" s="41"/>
      <c r="O87" s="97"/>
    </row>
    <row r="88" spans="1:15" x14ac:dyDescent="0.2">
      <c r="K88" s="30"/>
      <c r="L88" s="109"/>
      <c r="N88" s="41"/>
      <c r="O88" s="97"/>
    </row>
    <row r="89" spans="1:15" x14ac:dyDescent="0.2">
      <c r="A89" s="84">
        <f>SUM(A71:A88)</f>
        <v>15000</v>
      </c>
      <c r="E89" s="74">
        <f>SUM(E71:E88)</f>
        <v>0</v>
      </c>
      <c r="H89" s="74">
        <f>SUM(H71:H88)</f>
        <v>0</v>
      </c>
      <c r="K89" s="30"/>
      <c r="L89" s="109"/>
      <c r="N89" s="41"/>
      <c r="O89" s="97"/>
    </row>
    <row r="90" spans="1:15" x14ac:dyDescent="0.2">
      <c r="K90" s="30"/>
      <c r="L90" s="109"/>
      <c r="N90" s="41"/>
      <c r="O90" s="97"/>
    </row>
    <row r="91" spans="1:15" x14ac:dyDescent="0.2">
      <c r="K91" s="30"/>
      <c r="L91" s="109"/>
      <c r="N91" s="41"/>
      <c r="O91" s="97"/>
    </row>
    <row r="92" spans="1:15" x14ac:dyDescent="0.2">
      <c r="K92" s="30"/>
      <c r="L92" s="109"/>
      <c r="N92" s="41"/>
      <c r="O92" s="97"/>
    </row>
    <row r="93" spans="1:15" x14ac:dyDescent="0.2">
      <c r="K93" s="30"/>
      <c r="L93" s="109"/>
      <c r="N93" s="41"/>
      <c r="O93" s="97"/>
    </row>
    <row r="94" spans="1:15" x14ac:dyDescent="0.2">
      <c r="K94" s="30"/>
      <c r="L94" s="109"/>
      <c r="N94" s="41"/>
      <c r="O94" s="97"/>
    </row>
    <row r="95" spans="1:15" x14ac:dyDescent="0.2">
      <c r="K95" s="30"/>
      <c r="L95" s="109"/>
      <c r="N95" s="41"/>
      <c r="O95" s="97"/>
    </row>
    <row r="96" spans="1:15" x14ac:dyDescent="0.2">
      <c r="K96" s="30"/>
      <c r="L96" s="109"/>
      <c r="N96" s="41"/>
      <c r="O96" s="97"/>
    </row>
    <row r="97" spans="1:19" x14ac:dyDescent="0.2">
      <c r="K97" s="30"/>
      <c r="L97" s="109"/>
      <c r="N97" s="41"/>
      <c r="O97" s="97"/>
    </row>
    <row r="98" spans="1:19" x14ac:dyDescent="0.2">
      <c r="K98" s="30"/>
      <c r="L98" s="109"/>
      <c r="N98" s="41"/>
      <c r="O98" s="97"/>
    </row>
    <row r="99" spans="1:19" x14ac:dyDescent="0.2">
      <c r="K99" s="30"/>
      <c r="L99" s="109"/>
      <c r="N99" s="41"/>
      <c r="O99" s="97"/>
    </row>
    <row r="100" spans="1:19" x14ac:dyDescent="0.2">
      <c r="K100" s="30"/>
      <c r="L100" s="109"/>
      <c r="N100" s="41"/>
      <c r="O100" s="97"/>
    </row>
    <row r="101" spans="1:19" x14ac:dyDescent="0.2">
      <c r="K101" s="30"/>
      <c r="L101" s="109"/>
      <c r="N101" s="41"/>
      <c r="O101" s="97"/>
    </row>
    <row r="102" spans="1:19" x14ac:dyDescent="0.2">
      <c r="K102" s="30"/>
      <c r="L102" s="109"/>
      <c r="N102" s="41"/>
      <c r="O102" s="97"/>
    </row>
    <row r="103" spans="1:19" x14ac:dyDescent="0.2">
      <c r="K103" s="30"/>
      <c r="L103" s="109"/>
      <c r="O103" s="97"/>
    </row>
    <row r="104" spans="1:19" x14ac:dyDescent="0.2">
      <c r="K104" s="30"/>
      <c r="L104" s="109"/>
      <c r="O104" s="97"/>
    </row>
    <row r="105" spans="1:19" x14ac:dyDescent="0.2">
      <c r="K105" s="30"/>
      <c r="L105" s="109"/>
    </row>
    <row r="106" spans="1:19" x14ac:dyDescent="0.2">
      <c r="K106" s="30"/>
      <c r="L106" s="109"/>
    </row>
    <row r="107" spans="1:19" x14ac:dyDescent="0.2">
      <c r="K107" s="30"/>
      <c r="L107" s="109"/>
    </row>
    <row r="108" spans="1:19" x14ac:dyDescent="0.2">
      <c r="K108" s="30"/>
      <c r="L108" s="109"/>
      <c r="O108" s="92">
        <f>SUM(O13:O107)</f>
        <v>0</v>
      </c>
    </row>
    <row r="109" spans="1:19" x14ac:dyDescent="0.2">
      <c r="K109" s="30"/>
      <c r="L109" s="109"/>
    </row>
    <row r="110" spans="1:19" x14ac:dyDescent="0.2">
      <c r="K110" s="30"/>
      <c r="L110" s="109"/>
    </row>
    <row r="111" spans="1:19" s="31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09"/>
      <c r="N111" s="110"/>
      <c r="O111" s="111"/>
      <c r="P111" s="7"/>
      <c r="Q111" s="7"/>
      <c r="R111" s="7"/>
      <c r="S111" s="7"/>
    </row>
    <row r="112" spans="1:19" s="31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09"/>
      <c r="N112" s="110"/>
      <c r="O112" s="111"/>
      <c r="P112" s="7"/>
      <c r="Q112" s="7"/>
      <c r="R112" s="7"/>
      <c r="S112" s="7"/>
    </row>
    <row r="113" spans="1:19" s="31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09"/>
      <c r="N113" s="110"/>
      <c r="O113" s="111"/>
      <c r="P113" s="7"/>
      <c r="Q113" s="7"/>
      <c r="R113" s="7"/>
      <c r="S113" s="7"/>
    </row>
    <row r="114" spans="1:19" s="31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09"/>
      <c r="N114" s="110"/>
      <c r="O114" s="111"/>
      <c r="P114" s="7"/>
      <c r="Q114" s="7"/>
      <c r="R114" s="7"/>
      <c r="S114" s="7"/>
    </row>
    <row r="115" spans="1:19" s="31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09"/>
      <c r="N115" s="110"/>
      <c r="O115" s="111"/>
      <c r="P115" s="7"/>
      <c r="Q115" s="7"/>
      <c r="R115" s="7"/>
      <c r="S115" s="7"/>
    </row>
    <row r="116" spans="1:19" s="31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09"/>
      <c r="N116" s="110"/>
      <c r="O116" s="111"/>
      <c r="P116" s="7"/>
      <c r="Q116" s="7"/>
      <c r="R116" s="7"/>
      <c r="S116" s="7"/>
    </row>
    <row r="117" spans="1:19" s="31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09"/>
      <c r="N117" s="110"/>
      <c r="O117" s="111"/>
      <c r="P117" s="7"/>
      <c r="Q117" s="7"/>
      <c r="R117" s="7"/>
      <c r="S117" s="7"/>
    </row>
    <row r="118" spans="1:19" s="31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09"/>
      <c r="N118" s="110"/>
      <c r="O118" s="111"/>
      <c r="P118" s="7"/>
      <c r="Q118" s="7"/>
      <c r="R118" s="7"/>
      <c r="S118" s="7"/>
    </row>
    <row r="119" spans="1:19" s="31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09"/>
      <c r="N119" s="110"/>
      <c r="O119" s="111"/>
      <c r="P119" s="7"/>
      <c r="Q119" s="7"/>
      <c r="R119" s="7"/>
      <c r="S119" s="7"/>
    </row>
    <row r="120" spans="1:19" s="31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09"/>
      <c r="N120" s="110"/>
      <c r="O120" s="111"/>
      <c r="P120" s="7"/>
      <c r="Q120" s="7"/>
      <c r="R120" s="7"/>
      <c r="S120" s="7"/>
    </row>
    <row r="121" spans="1:19" s="31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09"/>
      <c r="N121" s="110"/>
      <c r="O121" s="111"/>
      <c r="P121" s="7"/>
      <c r="Q121" s="7"/>
      <c r="R121" s="7"/>
      <c r="S121" s="7"/>
    </row>
    <row r="122" spans="1:19" s="31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09"/>
      <c r="N122" s="110"/>
      <c r="O122" s="111"/>
      <c r="P122" s="7"/>
      <c r="Q122" s="7"/>
      <c r="R122" s="7"/>
      <c r="S122" s="7"/>
    </row>
    <row r="123" spans="1:19" s="31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09"/>
      <c r="N123" s="110"/>
      <c r="O123" s="111"/>
      <c r="P123" s="7"/>
      <c r="Q123" s="7"/>
      <c r="R123" s="7"/>
      <c r="S123" s="7"/>
    </row>
    <row r="124" spans="1:19" s="31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09"/>
      <c r="N124" s="110"/>
      <c r="O124" s="111"/>
      <c r="P124" s="7"/>
      <c r="Q124" s="7"/>
      <c r="R124" s="7"/>
      <c r="S124" s="7"/>
    </row>
    <row r="125" spans="1:19" s="31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09"/>
      <c r="N125" s="110"/>
      <c r="O125" s="111"/>
      <c r="P125" s="7"/>
      <c r="Q125" s="7"/>
      <c r="R125" s="7"/>
      <c r="S125" s="7"/>
    </row>
    <row r="126" spans="1:19" s="31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09"/>
      <c r="N126" s="110"/>
      <c r="O126" s="111"/>
      <c r="P126" s="7"/>
      <c r="Q126" s="7"/>
      <c r="R126" s="7"/>
      <c r="S126" s="7"/>
    </row>
    <row r="127" spans="1:19" s="31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09"/>
      <c r="N127" s="110"/>
      <c r="O127" s="111"/>
      <c r="P127" s="7"/>
      <c r="Q127" s="7"/>
      <c r="R127" s="7"/>
      <c r="S127" s="7"/>
    </row>
    <row r="128" spans="1:19" s="31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09"/>
      <c r="N128" s="110"/>
      <c r="O128" s="111"/>
      <c r="P128" s="7"/>
      <c r="Q128" s="7"/>
      <c r="R128" s="7"/>
      <c r="S128" s="7"/>
    </row>
    <row r="129" spans="1:19" s="31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09"/>
      <c r="N129" s="110"/>
      <c r="O129" s="111"/>
      <c r="P129" s="7"/>
      <c r="Q129" s="7"/>
      <c r="R129" s="7"/>
      <c r="S129" s="7"/>
    </row>
    <row r="130" spans="1:19" s="31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09"/>
      <c r="N130" s="110"/>
      <c r="O130" s="111"/>
      <c r="P130" s="7"/>
      <c r="Q130" s="7"/>
      <c r="R130" s="7"/>
      <c r="S130" s="7"/>
    </row>
    <row r="131" spans="1:19" s="31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2">
        <f>SUM(L13:L130)</f>
        <v>95950000</v>
      </c>
      <c r="M131" s="112">
        <f>SUM(M13:M130)</f>
        <v>101896000</v>
      </c>
      <c r="N131" s="110"/>
      <c r="O131" s="111"/>
      <c r="P131" s="7"/>
      <c r="Q131" s="7"/>
      <c r="R131" s="7"/>
      <c r="S131" s="7"/>
    </row>
    <row r="132" spans="1:19" s="31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3"/>
      <c r="N132" s="110"/>
      <c r="O132" s="111"/>
      <c r="P132" s="7"/>
      <c r="Q132" s="7"/>
      <c r="R132" s="7"/>
      <c r="S132" s="7"/>
    </row>
    <row r="133" spans="1:19" s="31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3"/>
      <c r="N133" s="110"/>
      <c r="O133" s="111"/>
      <c r="P133" s="7"/>
      <c r="Q133" s="7"/>
      <c r="R133" s="7"/>
      <c r="S133" s="7"/>
    </row>
    <row r="134" spans="1:19" s="31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3"/>
      <c r="N134" s="110"/>
      <c r="O134" s="111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10" zoomScale="84" zoomScaleNormal="100" zoomScaleSheetLayoutView="84" workbookViewId="0">
      <selection activeCell="I30" sqref="I30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3" bestFit="1" customWidth="1"/>
    <col min="13" max="13" width="16.140625" style="31" bestFit="1" customWidth="1"/>
    <col min="14" max="14" width="15.5703125" style="110" customWidth="1"/>
    <col min="15" max="15" width="20" style="111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4" t="s">
        <v>0</v>
      </c>
      <c r="B1" s="144"/>
      <c r="C1" s="144"/>
      <c r="D1" s="144"/>
      <c r="E1" s="144"/>
      <c r="F1" s="144"/>
      <c r="G1" s="144"/>
      <c r="H1" s="144"/>
      <c r="I1" s="144"/>
      <c r="J1" s="138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60</v>
      </c>
      <c r="C3" s="10"/>
      <c r="D3" s="8"/>
      <c r="E3" s="8"/>
      <c r="F3" s="8"/>
      <c r="G3" s="8"/>
      <c r="H3" s="8" t="s">
        <v>3</v>
      </c>
      <c r="I3" s="11">
        <v>42901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8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7</v>
      </c>
      <c r="B6" s="8"/>
      <c r="C6" s="8"/>
      <c r="D6" s="8"/>
      <c r="E6" s="8"/>
      <c r="F6" s="8"/>
      <c r="G6" s="8" t="s">
        <v>8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f>182-8</f>
        <v>174</v>
      </c>
      <c r="F8" s="22"/>
      <c r="G8" s="17">
        <f>C8*E8</f>
        <v>17400000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200</v>
      </c>
      <c r="F9" s="22"/>
      <c r="G9" s="17">
        <f t="shared" ref="G9:G16" si="0">C9*E9</f>
        <v>10000000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1</v>
      </c>
      <c r="F10" s="22"/>
      <c r="G10" s="17">
        <f t="shared" si="0"/>
        <v>20000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509</v>
      </c>
      <c r="F11" s="22"/>
      <c r="G11" s="17">
        <f t="shared" si="0"/>
        <v>5090000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11</v>
      </c>
      <c r="F12" s="22"/>
      <c r="G12" s="17">
        <f>C12*E12</f>
        <v>55000</v>
      </c>
      <c r="H12" s="9"/>
      <c r="I12" s="17"/>
      <c r="J12" s="17"/>
      <c r="K12" s="25" t="s">
        <v>8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12</v>
      </c>
      <c r="F13" s="22"/>
      <c r="G13" s="17">
        <f t="shared" si="0"/>
        <v>24000</v>
      </c>
      <c r="H13" s="9"/>
      <c r="I13" s="17"/>
      <c r="J13" s="17"/>
      <c r="K13" s="30">
        <v>41228</v>
      </c>
      <c r="L13" s="53">
        <v>500000</v>
      </c>
      <c r="M13" s="31">
        <v>14000</v>
      </c>
      <c r="N13" s="32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2</v>
      </c>
      <c r="F14" s="22"/>
      <c r="G14" s="17">
        <f t="shared" si="0"/>
        <v>2000</v>
      </c>
      <c r="H14" s="9"/>
      <c r="I14" s="17"/>
      <c r="J14" s="10"/>
      <c r="K14" s="30">
        <v>41229</v>
      </c>
      <c r="L14" s="53">
        <v>4000000</v>
      </c>
      <c r="M14" s="33">
        <v>70000</v>
      </c>
      <c r="N14" s="32"/>
      <c r="O14" s="34"/>
      <c r="P14" s="35">
        <v>0</v>
      </c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41230</v>
      </c>
      <c r="L15" s="53">
        <v>1000000</v>
      </c>
      <c r="M15" s="33">
        <v>550000</v>
      </c>
      <c r="N15" s="32"/>
      <c r="O15" s="34"/>
      <c r="P15" s="35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6"/>
      <c r="K16" s="30">
        <v>41231</v>
      </c>
      <c r="L16" s="115">
        <v>3000000</v>
      </c>
      <c r="M16" s="37">
        <v>1500000</v>
      </c>
      <c r="N16" s="32"/>
      <c r="O16" s="34"/>
      <c r="P16" s="35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32591000</v>
      </c>
      <c r="I17" s="10"/>
      <c r="J17" s="36"/>
      <c r="K17" s="30">
        <v>41232</v>
      </c>
      <c r="L17" s="115">
        <v>5000000</v>
      </c>
      <c r="M17" s="33">
        <v>2500000</v>
      </c>
      <c r="N17" s="32"/>
      <c r="O17" s="34"/>
      <c r="P17" s="35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6"/>
      <c r="K18" s="30">
        <v>41233</v>
      </c>
      <c r="L18" s="115">
        <v>1500000</v>
      </c>
      <c r="M18" s="32">
        <v>150000</v>
      </c>
      <c r="N18" s="38"/>
      <c r="O18" s="34"/>
      <c r="P18" s="39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6"/>
      <c r="K19" s="30">
        <v>41234</v>
      </c>
      <c r="L19" s="115">
        <v>2000000</v>
      </c>
      <c r="M19" s="40">
        <v>3677500</v>
      </c>
      <c r="N19" s="41"/>
      <c r="O19" s="34"/>
      <c r="P19" s="39"/>
    </row>
    <row r="20" spans="1:19" x14ac:dyDescent="0.2">
      <c r="A20" s="8"/>
      <c r="B20" s="8"/>
      <c r="C20" s="21">
        <v>1000</v>
      </c>
      <c r="D20" s="8"/>
      <c r="E20" s="8">
        <v>1</v>
      </c>
      <c r="F20" s="8"/>
      <c r="G20" s="21">
        <f>C20*E20</f>
        <v>1000</v>
      </c>
      <c r="H20" s="9"/>
      <c r="I20" s="21"/>
      <c r="J20" s="22"/>
      <c r="K20" s="30">
        <v>41235</v>
      </c>
      <c r="L20" s="113">
        <v>500000</v>
      </c>
      <c r="M20" s="42">
        <v>50000</v>
      </c>
      <c r="N20" s="41"/>
      <c r="O20" s="34"/>
      <c r="P20" s="39"/>
    </row>
    <row r="21" spans="1:19" x14ac:dyDescent="0.2">
      <c r="A21" s="8"/>
      <c r="B21" s="8"/>
      <c r="C21" s="21">
        <v>500</v>
      </c>
      <c r="D21" s="8"/>
      <c r="E21" s="8">
        <v>30</v>
      </c>
      <c r="F21" s="8"/>
      <c r="G21" s="21">
        <f>C21*E21</f>
        <v>15000</v>
      </c>
      <c r="H21" s="9"/>
      <c r="I21" s="21"/>
      <c r="J21" s="36"/>
      <c r="K21" s="30">
        <v>41236</v>
      </c>
      <c r="L21" s="115">
        <v>2000000</v>
      </c>
      <c r="M21" s="42">
        <v>50000</v>
      </c>
      <c r="N21" s="43"/>
      <c r="O21" s="44"/>
      <c r="P21" s="44"/>
    </row>
    <row r="22" spans="1:19" x14ac:dyDescent="0.2">
      <c r="A22" s="8"/>
      <c r="B22" s="8"/>
      <c r="C22" s="21">
        <v>200</v>
      </c>
      <c r="D22" s="8"/>
      <c r="E22" s="8">
        <v>12</v>
      </c>
      <c r="F22" s="8"/>
      <c r="G22" s="21">
        <f>C22*E22</f>
        <v>2400</v>
      </c>
      <c r="H22" s="9"/>
      <c r="I22" s="10"/>
      <c r="K22" s="30">
        <v>41237</v>
      </c>
      <c r="L22" s="115">
        <v>5000000</v>
      </c>
      <c r="M22" s="42">
        <v>100000</v>
      </c>
      <c r="N22" s="43"/>
      <c r="O22" s="9"/>
      <c r="P22" s="32"/>
      <c r="Q22" s="38"/>
      <c r="R22" s="44"/>
      <c r="S22" s="44"/>
    </row>
    <row r="23" spans="1:19" x14ac:dyDescent="0.2">
      <c r="A23" s="8"/>
      <c r="B23" s="8"/>
      <c r="C23" s="21">
        <v>100</v>
      </c>
      <c r="D23" s="8"/>
      <c r="E23" s="8">
        <v>10</v>
      </c>
      <c r="F23" s="8"/>
      <c r="G23" s="21">
        <f>C23*E23</f>
        <v>1000</v>
      </c>
      <c r="H23" s="9"/>
      <c r="I23" s="10"/>
      <c r="K23" s="30">
        <v>41238</v>
      </c>
      <c r="L23" s="115">
        <v>6750000</v>
      </c>
      <c r="M23" s="31">
        <v>1283700</v>
      </c>
      <c r="N23" s="41"/>
      <c r="O23" s="45"/>
      <c r="P23" s="32"/>
      <c r="Q23" s="38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41239</v>
      </c>
      <c r="L24" s="115">
        <v>1000000</v>
      </c>
      <c r="M24" s="31">
        <v>500000</v>
      </c>
      <c r="N24" s="41"/>
      <c r="O24" s="45"/>
      <c r="P24" s="32"/>
      <c r="Q24" s="38"/>
      <c r="R24" s="46" t="s">
        <v>22</v>
      </c>
      <c r="S24" s="38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47">
        <v>0</v>
      </c>
      <c r="H25" s="9"/>
      <c r="I25" s="8" t="s">
        <v>8</v>
      </c>
      <c r="K25" s="30">
        <v>41240</v>
      </c>
      <c r="L25" s="115"/>
      <c r="M25" s="48">
        <v>870000</v>
      </c>
      <c r="N25" s="41"/>
      <c r="O25" s="45"/>
      <c r="P25" s="32"/>
      <c r="Q25" s="38"/>
      <c r="R25" s="46"/>
      <c r="S25" s="38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49">
        <f>SUM(G20:G25)</f>
        <v>19400</v>
      </c>
      <c r="I26" s="9"/>
      <c r="K26" s="30">
        <v>41241</v>
      </c>
      <c r="L26" s="115"/>
      <c r="M26" s="33"/>
      <c r="N26" s="50"/>
      <c r="O26" s="51"/>
      <c r="P26" s="32"/>
      <c r="Q26" s="38"/>
      <c r="R26" s="46"/>
      <c r="S26" s="38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32610400</v>
      </c>
      <c r="K27" s="30">
        <v>41242</v>
      </c>
      <c r="L27" s="115"/>
      <c r="M27" s="33"/>
      <c r="N27" s="32"/>
      <c r="O27" s="51"/>
      <c r="P27" s="32"/>
      <c r="Q27" s="38"/>
      <c r="R27" s="46"/>
      <c r="S27" s="38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41243</v>
      </c>
      <c r="L28" s="53"/>
      <c r="M28" s="54"/>
      <c r="N28" s="32"/>
      <c r="O28" s="51"/>
      <c r="P28" s="32"/>
      <c r="Q28" s="38"/>
      <c r="R28" s="46"/>
      <c r="S28" s="38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8</v>
      </c>
      <c r="H29" s="9"/>
      <c r="I29" s="9">
        <f>'15 Juni 17'!I37</f>
        <v>1215179727</v>
      </c>
      <c r="K29" s="30">
        <v>41244</v>
      </c>
      <c r="L29" s="53"/>
      <c r="N29" s="32"/>
      <c r="O29" s="51"/>
      <c r="P29" s="32"/>
      <c r="Q29" s="38"/>
      <c r="R29" s="55"/>
      <c r="S29" s="38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6">
        <f>+'15 Juni 17'!I52</f>
        <v>11568600</v>
      </c>
      <c r="K30" s="30">
        <v>41245</v>
      </c>
      <c r="L30" s="53"/>
      <c r="M30" s="33"/>
      <c r="N30" s="32"/>
      <c r="O30" s="51"/>
      <c r="P30" s="32"/>
      <c r="Q30" s="38"/>
      <c r="R30" s="46"/>
      <c r="S30" s="38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72"/>
      <c r="K31" s="30">
        <v>41246</v>
      </c>
      <c r="L31" s="53"/>
      <c r="N31" s="41"/>
      <c r="O31" s="51"/>
      <c r="P31" s="2"/>
      <c r="Q31" s="38"/>
      <c r="R31" s="2"/>
      <c r="S31" s="38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2"/>
      <c r="J32" s="32"/>
      <c r="K32" s="30">
        <v>41247</v>
      </c>
      <c r="L32" s="57"/>
      <c r="M32" s="58"/>
      <c r="N32" s="41"/>
      <c r="O32" s="51"/>
      <c r="P32" s="2"/>
      <c r="Q32" s="38"/>
      <c r="R32" s="2"/>
      <c r="S32" s="38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41248</v>
      </c>
      <c r="L33" s="57"/>
      <c r="M33" s="58"/>
      <c r="N33" s="41"/>
      <c r="O33" s="51"/>
      <c r="P33" s="2"/>
      <c r="Q33" s="38"/>
      <c r="R33" s="2"/>
      <c r="S33" s="38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41249</v>
      </c>
      <c r="L34" s="57"/>
      <c r="M34" s="58"/>
      <c r="N34" s="41"/>
      <c r="O34" s="51"/>
      <c r="P34" s="2"/>
      <c r="Q34" s="38"/>
      <c r="R34" s="59"/>
      <c r="S34" s="38"/>
    </row>
    <row r="35" spans="1:19" x14ac:dyDescent="0.2">
      <c r="A35" s="8"/>
      <c r="B35" s="8"/>
      <c r="C35" s="8" t="s">
        <v>29</v>
      </c>
      <c r="D35" s="8"/>
      <c r="E35" s="8"/>
      <c r="F35" s="8"/>
      <c r="G35" s="21"/>
      <c r="H35" s="49">
        <f>O14</f>
        <v>0</v>
      </c>
      <c r="I35" s="9"/>
      <c r="J35" s="9"/>
      <c r="K35" s="30">
        <v>41250</v>
      </c>
      <c r="L35" s="127"/>
      <c r="M35" s="60"/>
      <c r="N35" s="41"/>
      <c r="O35" s="51"/>
      <c r="P35" s="38"/>
      <c r="Q35" s="38"/>
      <c r="R35" s="2"/>
      <c r="S35" s="38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1">
        <f>P14</f>
        <v>0</v>
      </c>
      <c r="I36" s="8" t="s">
        <v>8</v>
      </c>
      <c r="J36" s="8"/>
      <c r="K36" s="30">
        <v>41251</v>
      </c>
      <c r="L36" s="127"/>
      <c r="M36" s="58"/>
      <c r="N36" s="41"/>
      <c r="O36" s="51"/>
      <c r="P36" s="10"/>
      <c r="Q36" s="38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I29+H35-H36</f>
        <v>1215179727</v>
      </c>
      <c r="J37" s="9"/>
      <c r="K37" s="30">
        <v>41252</v>
      </c>
      <c r="L37" s="127"/>
      <c r="M37" s="58"/>
      <c r="N37" s="41"/>
      <c r="O37" s="51"/>
      <c r="Q37" s="38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41253</v>
      </c>
      <c r="L38" s="127"/>
      <c r="M38" s="58"/>
      <c r="N38" s="41"/>
      <c r="O38" s="51"/>
      <c r="Q38" s="38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49">
        <v>12023986</v>
      </c>
      <c r="J39" s="9"/>
      <c r="K39" s="30">
        <v>41254</v>
      </c>
      <c r="L39" s="127"/>
      <c r="M39" s="58"/>
      <c r="N39" s="41"/>
      <c r="O39" s="51"/>
      <c r="Q39" s="38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103113641</v>
      </c>
      <c r="I40" s="9"/>
      <c r="J40" s="9"/>
      <c r="K40" s="30">
        <v>41255</v>
      </c>
      <c r="L40" s="127"/>
      <c r="M40" s="58"/>
      <c r="N40" s="41"/>
      <c r="O40" s="51"/>
      <c r="Q40" s="38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2">
        <v>7338361</v>
      </c>
      <c r="I41" s="9"/>
      <c r="J41" s="9"/>
      <c r="L41" s="127"/>
      <c r="M41" s="58"/>
      <c r="N41" s="41"/>
      <c r="O41" s="51"/>
      <c r="Q41" s="38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122475988</v>
      </c>
      <c r="J42" s="9"/>
      <c r="L42" s="127"/>
      <c r="M42" s="58"/>
      <c r="N42" s="41"/>
      <c r="O42" s="51"/>
      <c r="Q42" s="38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1337655715</v>
      </c>
      <c r="J43" s="9"/>
      <c r="L43" s="127"/>
      <c r="M43" s="58"/>
      <c r="N43" s="41"/>
      <c r="O43" s="51"/>
      <c r="Q43" s="38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127"/>
      <c r="M44" s="58"/>
      <c r="N44" s="41"/>
      <c r="O44" s="51"/>
      <c r="P44" s="65"/>
      <c r="Q44" s="32"/>
      <c r="R44" s="66"/>
      <c r="S44" s="66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M131</f>
        <v>11315200</v>
      </c>
      <c r="I45" s="9"/>
      <c r="J45" s="9"/>
      <c r="L45" s="127"/>
      <c r="M45" s="60"/>
      <c r="N45" s="41"/>
      <c r="O45" s="51"/>
      <c r="P45" s="65"/>
      <c r="Q45" s="32"/>
      <c r="R45" s="67"/>
      <c r="S45" s="66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68">
        <f>+E89</f>
        <v>0</v>
      </c>
      <c r="I46" s="9" t="s">
        <v>8</v>
      </c>
      <c r="J46" s="9"/>
      <c r="L46" s="127"/>
      <c r="M46" s="60"/>
      <c r="N46" s="41"/>
      <c r="O46" s="51"/>
      <c r="P46" s="65"/>
      <c r="Q46" s="32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2" t="s">
        <v>8</v>
      </c>
      <c r="H47" s="69"/>
      <c r="I47" s="9">
        <f>H45+H46</f>
        <v>11315200</v>
      </c>
      <c r="J47" s="9"/>
      <c r="L47" s="127"/>
      <c r="M47" s="60"/>
      <c r="N47" s="41"/>
      <c r="O47" s="51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2"/>
      <c r="H48" s="70"/>
      <c r="I48" s="9" t="s">
        <v>8</v>
      </c>
      <c r="J48" s="9"/>
      <c r="L48" s="127"/>
      <c r="M48" s="60"/>
      <c r="N48" s="41"/>
      <c r="O48" s="51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49">
        <f>L131</f>
        <v>32250000</v>
      </c>
      <c r="I49" s="9">
        <v>0</v>
      </c>
      <c r="L49" s="127"/>
      <c r="N49" s="41"/>
      <c r="O49" s="51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1">
        <f>A89</f>
        <v>107000</v>
      </c>
      <c r="I50" s="9"/>
      <c r="J50" s="72"/>
      <c r="L50" s="57"/>
      <c r="N50" s="41"/>
      <c r="O50" s="51"/>
      <c r="P50" s="73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1">
        <f>SUM(H49:H50)</f>
        <v>32357000</v>
      </c>
      <c r="J51" s="49"/>
      <c r="L51" s="57"/>
      <c r="N51" s="41"/>
      <c r="O51" s="51"/>
      <c r="P51" s="74"/>
      <c r="Q51" s="59"/>
      <c r="R51" s="74"/>
      <c r="S51" s="59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I30-I47+I51</f>
        <v>32610400</v>
      </c>
      <c r="J52" s="75"/>
      <c r="L52" s="57"/>
      <c r="N52" s="41"/>
      <c r="O52" s="51"/>
      <c r="P52" s="74"/>
      <c r="Q52" s="59"/>
      <c r="R52" s="74"/>
      <c r="S52" s="59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32610400</v>
      </c>
      <c r="J53" s="75"/>
      <c r="L53" s="57"/>
      <c r="N53" s="41"/>
      <c r="O53" s="51"/>
      <c r="P53" s="74"/>
      <c r="Q53" s="59"/>
      <c r="R53" s="74"/>
      <c r="S53" s="59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8</v>
      </c>
      <c r="I54" s="61">
        <v>0</v>
      </c>
      <c r="J54" s="76"/>
      <c r="L54" s="57"/>
      <c r="N54" s="41"/>
      <c r="O54" s="51"/>
      <c r="P54" s="74"/>
      <c r="Q54" s="59"/>
      <c r="R54" s="74"/>
      <c r="S54" s="77"/>
    </row>
    <row r="55" spans="1:19" x14ac:dyDescent="0.2">
      <c r="A55" s="8"/>
      <c r="B55" s="8"/>
      <c r="C55" s="8"/>
      <c r="D55" s="8"/>
      <c r="E55" s="8" t="s">
        <v>43</v>
      </c>
      <c r="F55" s="8"/>
      <c r="G55" s="8"/>
      <c r="H55" s="9"/>
      <c r="I55" s="9">
        <f>+I53-I52</f>
        <v>0</v>
      </c>
      <c r="J55" s="75"/>
      <c r="L55" s="57"/>
      <c r="N55" s="41"/>
      <c r="O55" s="51"/>
      <c r="P55" s="74"/>
      <c r="Q55" s="59"/>
      <c r="R55" s="74"/>
      <c r="S55" s="74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5"/>
      <c r="L56" s="57"/>
      <c r="N56" s="41"/>
      <c r="O56" s="51"/>
      <c r="P56" s="74"/>
      <c r="Q56" s="59"/>
      <c r="R56" s="74"/>
      <c r="S56" s="74"/>
    </row>
    <row r="57" spans="1:19" x14ac:dyDescent="0.2">
      <c r="A57" s="8" t="s">
        <v>44</v>
      </c>
      <c r="B57" s="8"/>
      <c r="C57" s="8"/>
      <c r="D57" s="8"/>
      <c r="E57" s="8"/>
      <c r="F57" s="8"/>
      <c r="G57" s="8"/>
      <c r="H57" s="9"/>
      <c r="I57" s="56"/>
      <c r="J57" s="78"/>
      <c r="L57" s="57"/>
      <c r="N57" s="41"/>
      <c r="O57" s="51"/>
      <c r="P57" s="74"/>
      <c r="Q57" s="59"/>
      <c r="R57" s="74"/>
      <c r="S57" s="74"/>
    </row>
    <row r="58" spans="1:19" x14ac:dyDescent="0.2">
      <c r="A58" s="8" t="s">
        <v>45</v>
      </c>
      <c r="B58" s="8"/>
      <c r="C58" s="8"/>
      <c r="D58" s="8"/>
      <c r="E58" s="8" t="s">
        <v>8</v>
      </c>
      <c r="F58" s="8"/>
      <c r="G58" s="8" t="s">
        <v>46</v>
      </c>
      <c r="H58" s="9"/>
      <c r="I58" s="21"/>
      <c r="J58" s="79"/>
      <c r="L58" s="57"/>
      <c r="N58" s="41"/>
      <c r="O58" s="51"/>
      <c r="P58" s="74"/>
      <c r="Q58" s="59"/>
      <c r="R58" s="74"/>
      <c r="S58" s="74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8</v>
      </c>
      <c r="I59" s="21"/>
      <c r="J59" s="79"/>
      <c r="L59" s="57"/>
      <c r="N59" s="41"/>
      <c r="O59" s="51"/>
      <c r="Q59" s="38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79"/>
      <c r="L60" s="57"/>
      <c r="N60" s="41"/>
      <c r="O60" s="51"/>
      <c r="Q60" s="38"/>
    </row>
    <row r="61" spans="1:19" x14ac:dyDescent="0.2">
      <c r="A61" s="80"/>
      <c r="B61" s="81"/>
      <c r="C61" s="81"/>
      <c r="D61" s="82"/>
      <c r="E61" s="82" t="s">
        <v>8</v>
      </c>
      <c r="F61" s="82"/>
      <c r="G61" s="82"/>
      <c r="H61" s="10"/>
      <c r="J61" s="83"/>
      <c r="L61" s="57"/>
      <c r="N61" s="41"/>
      <c r="O61" s="51"/>
      <c r="Q61" s="10"/>
      <c r="R61" s="84"/>
    </row>
    <row r="62" spans="1:19" x14ac:dyDescent="0.2">
      <c r="A62" s="85" t="s">
        <v>47</v>
      </c>
      <c r="B62" s="81"/>
      <c r="C62" s="81"/>
      <c r="D62" s="82"/>
      <c r="E62" s="82"/>
      <c r="F62" s="82"/>
      <c r="G62" s="10" t="s">
        <v>48</v>
      </c>
      <c r="J62" s="83"/>
      <c r="L62" s="57"/>
      <c r="N62" s="41"/>
      <c r="O62" s="51"/>
      <c r="Q62" s="10"/>
      <c r="R62" s="84"/>
    </row>
    <row r="63" spans="1:19" x14ac:dyDescent="0.2">
      <c r="A63" s="80"/>
      <c r="B63" s="81"/>
      <c r="C63" s="81"/>
      <c r="D63" s="82"/>
      <c r="E63" s="82"/>
      <c r="F63" s="82"/>
      <c r="G63" s="82"/>
      <c r="H63" s="82"/>
      <c r="J63" s="83"/>
      <c r="L63" s="86"/>
      <c r="N63" s="41"/>
      <c r="O63" s="51"/>
    </row>
    <row r="64" spans="1:19" x14ac:dyDescent="0.2">
      <c r="A64" s="2" t="s">
        <v>50</v>
      </c>
      <c r="B64" s="2"/>
      <c r="C64" s="2"/>
      <c r="D64" s="2"/>
      <c r="E64" s="2"/>
      <c r="F64" s="2"/>
      <c r="H64" s="10" t="s">
        <v>51</v>
      </c>
      <c r="I64" s="2"/>
      <c r="J64" s="87"/>
      <c r="L64" s="86"/>
      <c r="M64" s="60"/>
      <c r="N64" s="41"/>
      <c r="O64" s="51"/>
      <c r="Q64" s="73"/>
    </row>
    <row r="65" spans="1:15" x14ac:dyDescent="0.2">
      <c r="A65" s="2"/>
      <c r="B65" s="2"/>
      <c r="C65" s="2"/>
      <c r="D65" s="2"/>
      <c r="E65" s="2"/>
      <c r="F65" s="2"/>
      <c r="G65" s="82" t="s">
        <v>52</v>
      </c>
      <c r="H65" s="2"/>
      <c r="I65" s="2"/>
      <c r="J65" s="87"/>
      <c r="L65" s="86"/>
      <c r="M65" s="60"/>
      <c r="N65" s="41"/>
      <c r="O65" s="51"/>
    </row>
    <row r="66" spans="1:15" x14ac:dyDescent="0.2">
      <c r="A66" s="2"/>
      <c r="B66" s="2"/>
      <c r="C66" s="2"/>
      <c r="D66" s="2"/>
      <c r="E66" s="2"/>
      <c r="F66" s="2"/>
      <c r="G66" s="82"/>
      <c r="H66" s="2"/>
      <c r="I66" s="2"/>
      <c r="J66" s="87"/>
      <c r="L66" s="86"/>
      <c r="M66" s="60"/>
      <c r="N66" s="41"/>
      <c r="O66" s="51"/>
    </row>
    <row r="67" spans="1:15" x14ac:dyDescent="0.2">
      <c r="A67" s="2"/>
      <c r="B67" s="2"/>
      <c r="C67" s="2"/>
      <c r="D67" s="2"/>
      <c r="E67" s="2" t="s">
        <v>53</v>
      </c>
      <c r="F67" s="2"/>
      <c r="G67" s="2"/>
      <c r="H67" s="2"/>
      <c r="I67" s="2"/>
      <c r="J67" s="87"/>
      <c r="L67" s="86"/>
      <c r="M67" s="88"/>
      <c r="N67" s="41"/>
      <c r="O67" s="51"/>
    </row>
    <row r="68" spans="1:15" x14ac:dyDescent="0.2">
      <c r="A68" s="2"/>
      <c r="B68" s="2"/>
      <c r="C68" s="2"/>
      <c r="D68" s="2"/>
      <c r="E68" s="2" t="s">
        <v>53</v>
      </c>
      <c r="F68" s="2"/>
      <c r="G68" s="2"/>
      <c r="H68" s="2"/>
      <c r="I68" s="89"/>
      <c r="J68" s="87"/>
      <c r="L68" s="86"/>
      <c r="M68" s="88"/>
      <c r="N68" s="41"/>
      <c r="O68" s="51"/>
    </row>
    <row r="69" spans="1:15" x14ac:dyDescent="0.2">
      <c r="A69" s="82"/>
      <c r="B69" s="82"/>
      <c r="C69" s="82"/>
      <c r="D69" s="82"/>
      <c r="E69" s="82"/>
      <c r="F69" s="82"/>
      <c r="G69" s="90"/>
      <c r="H69" s="91"/>
      <c r="I69" s="82"/>
      <c r="J69" s="83"/>
      <c r="L69" s="86"/>
      <c r="M69" s="92"/>
      <c r="N69" s="41"/>
      <c r="O69" s="51"/>
    </row>
    <row r="70" spans="1:15" x14ac:dyDescent="0.2">
      <c r="A70" s="82"/>
      <c r="B70" s="82"/>
      <c r="C70" s="82"/>
      <c r="D70" s="82"/>
      <c r="E70" s="82"/>
      <c r="F70" s="82"/>
      <c r="G70" s="90" t="s">
        <v>54</v>
      </c>
      <c r="H70" s="93"/>
      <c r="I70" s="82"/>
      <c r="J70" s="83"/>
      <c r="L70" s="86"/>
      <c r="M70" s="60"/>
      <c r="N70" s="41"/>
      <c r="O70" s="51"/>
    </row>
    <row r="71" spans="1:15" x14ac:dyDescent="0.2">
      <c r="A71" s="94" t="s">
        <v>38</v>
      </c>
      <c r="B71" s="95"/>
      <c r="C71" s="95"/>
      <c r="D71" s="95"/>
      <c r="E71" s="96" t="s">
        <v>55</v>
      </c>
      <c r="F71" s="2"/>
      <c r="G71" s="2"/>
      <c r="H71" s="59"/>
      <c r="I71" s="2"/>
      <c r="J71" s="87"/>
      <c r="L71" s="86"/>
      <c r="M71" s="92"/>
      <c r="N71" s="41"/>
      <c r="O71" s="97"/>
    </row>
    <row r="72" spans="1:15" x14ac:dyDescent="0.2">
      <c r="A72" s="94">
        <v>107000</v>
      </c>
      <c r="B72" s="95"/>
      <c r="C72" s="95"/>
      <c r="D72" s="95"/>
      <c r="E72" s="96"/>
      <c r="F72" s="2"/>
      <c r="G72" s="2"/>
      <c r="H72" s="59"/>
      <c r="I72" s="2"/>
      <c r="J72" s="2"/>
      <c r="L72" s="86"/>
      <c r="M72" s="92"/>
      <c r="N72" s="41"/>
      <c r="O72" s="97"/>
    </row>
    <row r="73" spans="1:15" x14ac:dyDescent="0.2">
      <c r="A73" s="98"/>
      <c r="B73" s="95"/>
      <c r="C73" s="95"/>
      <c r="D73" s="95"/>
      <c r="E73" s="96"/>
      <c r="F73" s="2"/>
      <c r="G73" s="2"/>
      <c r="H73" s="59"/>
      <c r="I73" s="2"/>
      <c r="J73" s="2"/>
      <c r="L73" s="86"/>
      <c r="M73" s="92"/>
      <c r="N73" s="41"/>
      <c r="O73" s="97"/>
    </row>
    <row r="74" spans="1:15" x14ac:dyDescent="0.2">
      <c r="A74" s="98"/>
      <c r="B74" s="95"/>
      <c r="C74" s="99"/>
      <c r="D74" s="95"/>
      <c r="E74" s="100"/>
      <c r="F74" s="2"/>
      <c r="G74" s="2"/>
      <c r="H74" s="59"/>
      <c r="I74" s="2"/>
      <c r="J74" s="2"/>
      <c r="L74" s="86"/>
      <c r="M74" s="92"/>
      <c r="N74" s="41"/>
      <c r="O74" s="97"/>
    </row>
    <row r="75" spans="1:15" x14ac:dyDescent="0.2">
      <c r="A75" s="96"/>
      <c r="B75" s="95"/>
      <c r="C75" s="99"/>
      <c r="D75" s="99"/>
      <c r="E75" s="101"/>
      <c r="F75" s="73"/>
      <c r="H75" s="74"/>
      <c r="L75" s="86"/>
      <c r="M75" s="92"/>
      <c r="N75" s="41"/>
      <c r="O75" s="97"/>
    </row>
    <row r="76" spans="1:15" x14ac:dyDescent="0.2">
      <c r="A76" s="102"/>
      <c r="B76" s="95"/>
      <c r="C76" s="103"/>
      <c r="D76" s="103"/>
      <c r="E76" s="101"/>
      <c r="H76" s="74"/>
      <c r="L76" s="86"/>
      <c r="M76" s="104"/>
      <c r="N76" s="41"/>
      <c r="O76" s="97"/>
    </row>
    <row r="77" spans="1:15" x14ac:dyDescent="0.2">
      <c r="A77" s="105"/>
      <c r="B77" s="95"/>
      <c r="C77" s="103"/>
      <c r="D77" s="103"/>
      <c r="E77" s="101"/>
      <c r="H77" s="74"/>
      <c r="L77" s="86"/>
      <c r="M77" s="106"/>
      <c r="N77" s="41"/>
      <c r="O77" s="107"/>
    </row>
    <row r="78" spans="1:15" x14ac:dyDescent="0.2">
      <c r="A78" s="105"/>
      <c r="B78" s="95"/>
      <c r="C78" s="103"/>
      <c r="D78" s="103"/>
      <c r="E78" s="101"/>
      <c r="H78" s="74"/>
      <c r="L78" s="86"/>
      <c r="N78" s="41"/>
      <c r="O78" s="107"/>
    </row>
    <row r="79" spans="1:15" x14ac:dyDescent="0.2">
      <c r="A79" s="102"/>
      <c r="B79" s="103"/>
      <c r="C79" s="103"/>
      <c r="D79" s="103"/>
      <c r="E79" s="101"/>
      <c r="H79" s="74"/>
      <c r="L79" s="86"/>
      <c r="N79" s="41"/>
      <c r="O79" s="107"/>
    </row>
    <row r="80" spans="1:15" x14ac:dyDescent="0.2">
      <c r="A80" s="102"/>
      <c r="B80" s="103"/>
      <c r="C80" s="103"/>
      <c r="D80" s="103"/>
      <c r="E80" s="101"/>
      <c r="H80" s="74"/>
      <c r="L80" s="86"/>
      <c r="N80" s="41"/>
      <c r="O80" s="107"/>
    </row>
    <row r="81" spans="1:15" x14ac:dyDescent="0.2">
      <c r="A81" s="102"/>
      <c r="B81" s="108"/>
      <c r="E81" s="74"/>
      <c r="H81" s="74"/>
      <c r="K81" s="30"/>
      <c r="L81" s="86"/>
      <c r="N81" s="41"/>
      <c r="O81" s="107"/>
    </row>
    <row r="82" spans="1:15" x14ac:dyDescent="0.2">
      <c r="A82" s="102"/>
      <c r="B82" s="108"/>
      <c r="H82" s="74"/>
      <c r="K82" s="30"/>
      <c r="L82" s="86"/>
      <c r="M82" s="92"/>
      <c r="N82" s="41"/>
      <c r="O82" s="107"/>
    </row>
    <row r="83" spans="1:15" x14ac:dyDescent="0.2">
      <c r="A83" s="102"/>
      <c r="B83" s="108"/>
      <c r="K83" s="30"/>
      <c r="L83" s="86"/>
      <c r="N83" s="41"/>
      <c r="O83" s="97"/>
    </row>
    <row r="84" spans="1:15" x14ac:dyDescent="0.2">
      <c r="A84" s="102"/>
      <c r="B84" s="108"/>
      <c r="K84" s="30"/>
      <c r="L84" s="86"/>
      <c r="N84" s="41"/>
      <c r="O84" s="97"/>
    </row>
    <row r="85" spans="1:15" x14ac:dyDescent="0.2">
      <c r="A85" s="74"/>
      <c r="B85" s="108"/>
      <c r="K85" s="30"/>
      <c r="L85" s="86"/>
      <c r="N85" s="41"/>
      <c r="O85" s="97"/>
    </row>
    <row r="86" spans="1:15" x14ac:dyDescent="0.2">
      <c r="K86" s="30"/>
      <c r="L86" s="86"/>
      <c r="N86" s="41"/>
      <c r="O86" s="97"/>
    </row>
    <row r="87" spans="1:15" x14ac:dyDescent="0.2">
      <c r="K87" s="30"/>
      <c r="L87" s="86"/>
      <c r="N87" s="41"/>
      <c r="O87" s="97"/>
    </row>
    <row r="88" spans="1:15" x14ac:dyDescent="0.2">
      <c r="K88" s="30"/>
      <c r="L88" s="109"/>
      <c r="N88" s="41"/>
      <c r="O88" s="97"/>
    </row>
    <row r="89" spans="1:15" x14ac:dyDescent="0.2">
      <c r="A89" s="84">
        <f>SUM(A71:A88)</f>
        <v>107000</v>
      </c>
      <c r="E89" s="74">
        <f>SUM(E71:E88)</f>
        <v>0</v>
      </c>
      <c r="H89" s="74">
        <f>SUM(H71:H88)</f>
        <v>0</v>
      </c>
      <c r="K89" s="30"/>
      <c r="L89" s="109"/>
      <c r="N89" s="41"/>
      <c r="O89" s="97"/>
    </row>
    <row r="90" spans="1:15" x14ac:dyDescent="0.2">
      <c r="K90" s="30"/>
      <c r="L90" s="109"/>
      <c r="N90" s="41"/>
      <c r="O90" s="97"/>
    </row>
    <row r="91" spans="1:15" x14ac:dyDescent="0.2">
      <c r="K91" s="30"/>
      <c r="L91" s="109"/>
      <c r="N91" s="41"/>
      <c r="O91" s="97"/>
    </row>
    <row r="92" spans="1:15" x14ac:dyDescent="0.2">
      <c r="K92" s="30"/>
      <c r="L92" s="109"/>
      <c r="N92" s="41"/>
      <c r="O92" s="97"/>
    </row>
    <row r="93" spans="1:15" x14ac:dyDescent="0.2">
      <c r="K93" s="30"/>
      <c r="L93" s="109"/>
      <c r="N93" s="41"/>
      <c r="O93" s="97"/>
    </row>
    <row r="94" spans="1:15" x14ac:dyDescent="0.2">
      <c r="K94" s="30"/>
      <c r="L94" s="109"/>
      <c r="N94" s="41"/>
      <c r="O94" s="97"/>
    </row>
    <row r="95" spans="1:15" x14ac:dyDescent="0.2">
      <c r="K95" s="30"/>
      <c r="L95" s="109"/>
      <c r="N95" s="41"/>
      <c r="O95" s="97"/>
    </row>
    <row r="96" spans="1:15" x14ac:dyDescent="0.2">
      <c r="K96" s="30"/>
      <c r="L96" s="109"/>
      <c r="N96" s="41"/>
      <c r="O96" s="97"/>
    </row>
    <row r="97" spans="1:19" x14ac:dyDescent="0.2">
      <c r="K97" s="30"/>
      <c r="L97" s="109"/>
      <c r="N97" s="41"/>
      <c r="O97" s="97"/>
    </row>
    <row r="98" spans="1:19" x14ac:dyDescent="0.2">
      <c r="K98" s="30"/>
      <c r="L98" s="109"/>
      <c r="N98" s="41"/>
      <c r="O98" s="97"/>
    </row>
    <row r="99" spans="1:19" x14ac:dyDescent="0.2">
      <c r="K99" s="30"/>
      <c r="L99" s="109"/>
      <c r="N99" s="41"/>
      <c r="O99" s="97"/>
    </row>
    <row r="100" spans="1:19" x14ac:dyDescent="0.2">
      <c r="K100" s="30"/>
      <c r="L100" s="109"/>
      <c r="N100" s="41"/>
      <c r="O100" s="97"/>
    </row>
    <row r="101" spans="1:19" x14ac:dyDescent="0.2">
      <c r="K101" s="30"/>
      <c r="L101" s="109"/>
      <c r="N101" s="41"/>
      <c r="O101" s="97"/>
    </row>
    <row r="102" spans="1:19" x14ac:dyDescent="0.2">
      <c r="K102" s="30"/>
      <c r="L102" s="109"/>
      <c r="N102" s="41"/>
      <c r="O102" s="97"/>
    </row>
    <row r="103" spans="1:19" x14ac:dyDescent="0.2">
      <c r="K103" s="30"/>
      <c r="L103" s="109"/>
      <c r="O103" s="97"/>
    </row>
    <row r="104" spans="1:19" x14ac:dyDescent="0.2">
      <c r="K104" s="30"/>
      <c r="L104" s="109"/>
      <c r="O104" s="97"/>
    </row>
    <row r="105" spans="1:19" x14ac:dyDescent="0.2">
      <c r="K105" s="30"/>
      <c r="L105" s="109"/>
    </row>
    <row r="106" spans="1:19" x14ac:dyDescent="0.2">
      <c r="K106" s="30"/>
      <c r="L106" s="109"/>
    </row>
    <row r="107" spans="1:19" x14ac:dyDescent="0.2">
      <c r="K107" s="30"/>
      <c r="L107" s="109"/>
    </row>
    <row r="108" spans="1:19" x14ac:dyDescent="0.2">
      <c r="K108" s="30"/>
      <c r="L108" s="109"/>
      <c r="O108" s="92">
        <f>SUM(O13:O107)</f>
        <v>0</v>
      </c>
    </row>
    <row r="109" spans="1:19" x14ac:dyDescent="0.2">
      <c r="K109" s="30"/>
      <c r="L109" s="109"/>
    </row>
    <row r="110" spans="1:19" x14ac:dyDescent="0.2">
      <c r="K110" s="30"/>
      <c r="L110" s="109"/>
    </row>
    <row r="111" spans="1:19" s="31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09"/>
      <c r="N111" s="110"/>
      <c r="O111" s="111"/>
      <c r="P111" s="7"/>
      <c r="Q111" s="7"/>
      <c r="R111" s="7"/>
      <c r="S111" s="7"/>
    </row>
    <row r="112" spans="1:19" s="31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09"/>
      <c r="N112" s="110"/>
      <c r="O112" s="111"/>
      <c r="P112" s="7"/>
      <c r="Q112" s="7"/>
      <c r="R112" s="7"/>
      <c r="S112" s="7"/>
    </row>
    <row r="113" spans="1:19" s="31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09"/>
      <c r="N113" s="110"/>
      <c r="O113" s="111"/>
      <c r="P113" s="7"/>
      <c r="Q113" s="7"/>
      <c r="R113" s="7"/>
      <c r="S113" s="7"/>
    </row>
    <row r="114" spans="1:19" s="31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09"/>
      <c r="N114" s="110"/>
      <c r="O114" s="111"/>
      <c r="P114" s="7"/>
      <c r="Q114" s="7"/>
      <c r="R114" s="7"/>
      <c r="S114" s="7"/>
    </row>
    <row r="115" spans="1:19" s="31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09"/>
      <c r="N115" s="110"/>
      <c r="O115" s="111"/>
      <c r="P115" s="7"/>
      <c r="Q115" s="7"/>
      <c r="R115" s="7"/>
      <c r="S115" s="7"/>
    </row>
    <row r="116" spans="1:19" s="31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09"/>
      <c r="N116" s="110"/>
      <c r="O116" s="111"/>
      <c r="P116" s="7"/>
      <c r="Q116" s="7"/>
      <c r="R116" s="7"/>
      <c r="S116" s="7"/>
    </row>
    <row r="117" spans="1:19" s="31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09"/>
      <c r="N117" s="110"/>
      <c r="O117" s="111"/>
      <c r="P117" s="7"/>
      <c r="Q117" s="7"/>
      <c r="R117" s="7"/>
      <c r="S117" s="7"/>
    </row>
    <row r="118" spans="1:19" s="31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09"/>
      <c r="N118" s="110"/>
      <c r="O118" s="111"/>
      <c r="P118" s="7"/>
      <c r="Q118" s="7"/>
      <c r="R118" s="7"/>
      <c r="S118" s="7"/>
    </row>
    <row r="119" spans="1:19" s="31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09"/>
      <c r="N119" s="110"/>
      <c r="O119" s="111"/>
      <c r="P119" s="7"/>
      <c r="Q119" s="7"/>
      <c r="R119" s="7"/>
      <c r="S119" s="7"/>
    </row>
    <row r="120" spans="1:19" s="31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09"/>
      <c r="N120" s="110"/>
      <c r="O120" s="111"/>
      <c r="P120" s="7"/>
      <c r="Q120" s="7"/>
      <c r="R120" s="7"/>
      <c r="S120" s="7"/>
    </row>
    <row r="121" spans="1:19" s="31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09"/>
      <c r="N121" s="110"/>
      <c r="O121" s="111"/>
      <c r="P121" s="7"/>
      <c r="Q121" s="7"/>
      <c r="R121" s="7"/>
      <c r="S121" s="7"/>
    </row>
    <row r="122" spans="1:19" s="31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09"/>
      <c r="N122" s="110"/>
      <c r="O122" s="111"/>
      <c r="P122" s="7"/>
      <c r="Q122" s="7"/>
      <c r="R122" s="7"/>
      <c r="S122" s="7"/>
    </row>
    <row r="123" spans="1:19" s="31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09"/>
      <c r="N123" s="110"/>
      <c r="O123" s="111"/>
      <c r="P123" s="7"/>
      <c r="Q123" s="7"/>
      <c r="R123" s="7"/>
      <c r="S123" s="7"/>
    </row>
    <row r="124" spans="1:19" s="31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09"/>
      <c r="N124" s="110"/>
      <c r="O124" s="111"/>
      <c r="P124" s="7"/>
      <c r="Q124" s="7"/>
      <c r="R124" s="7"/>
      <c r="S124" s="7"/>
    </row>
    <row r="125" spans="1:19" s="31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09"/>
      <c r="N125" s="110"/>
      <c r="O125" s="111"/>
      <c r="P125" s="7"/>
      <c r="Q125" s="7"/>
      <c r="R125" s="7"/>
      <c r="S125" s="7"/>
    </row>
    <row r="126" spans="1:19" s="31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09"/>
      <c r="N126" s="110"/>
      <c r="O126" s="111"/>
      <c r="P126" s="7"/>
      <c r="Q126" s="7"/>
      <c r="R126" s="7"/>
      <c r="S126" s="7"/>
    </row>
    <row r="127" spans="1:19" s="31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09"/>
      <c r="N127" s="110"/>
      <c r="O127" s="111"/>
      <c r="P127" s="7"/>
      <c r="Q127" s="7"/>
      <c r="R127" s="7"/>
      <c r="S127" s="7"/>
    </row>
    <row r="128" spans="1:19" s="31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09"/>
      <c r="N128" s="110"/>
      <c r="O128" s="111"/>
      <c r="P128" s="7"/>
      <c r="Q128" s="7"/>
      <c r="R128" s="7"/>
      <c r="S128" s="7"/>
    </row>
    <row r="129" spans="1:19" s="31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09"/>
      <c r="N129" s="110"/>
      <c r="O129" s="111"/>
      <c r="P129" s="7"/>
      <c r="Q129" s="7"/>
      <c r="R129" s="7"/>
      <c r="S129" s="7"/>
    </row>
    <row r="130" spans="1:19" s="31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09"/>
      <c r="N130" s="110"/>
      <c r="O130" s="111"/>
      <c r="P130" s="7"/>
      <c r="Q130" s="7"/>
      <c r="R130" s="7"/>
      <c r="S130" s="7"/>
    </row>
    <row r="131" spans="1:19" s="31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2">
        <f>SUM(L13:L130)</f>
        <v>32250000</v>
      </c>
      <c r="M131" s="112">
        <f>SUM(M13:M130)</f>
        <v>11315200</v>
      </c>
      <c r="N131" s="110"/>
      <c r="O131" s="111"/>
      <c r="P131" s="7"/>
      <c r="Q131" s="7"/>
      <c r="R131" s="7"/>
      <c r="S131" s="7"/>
    </row>
    <row r="132" spans="1:19" s="31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3"/>
      <c r="N132" s="110"/>
      <c r="O132" s="111"/>
      <c r="P132" s="7"/>
      <c r="Q132" s="7"/>
      <c r="R132" s="7"/>
      <c r="S132" s="7"/>
    </row>
    <row r="133" spans="1:19" s="31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3"/>
      <c r="N133" s="110"/>
      <c r="O133" s="111"/>
      <c r="P133" s="7"/>
      <c r="Q133" s="7"/>
      <c r="R133" s="7"/>
      <c r="S133" s="7"/>
    </row>
    <row r="134" spans="1:19" s="31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3"/>
      <c r="N134" s="110"/>
      <c r="O134" s="111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4" zoomScale="84" zoomScaleNormal="100" zoomScaleSheetLayoutView="84" workbookViewId="0">
      <selection activeCell="M13" sqref="M13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3" bestFit="1" customWidth="1"/>
    <col min="13" max="13" width="16.140625" style="31" bestFit="1" customWidth="1"/>
    <col min="14" max="14" width="15.5703125" style="110" customWidth="1"/>
    <col min="15" max="15" width="20" style="111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4" t="s">
        <v>0</v>
      </c>
      <c r="B1" s="144"/>
      <c r="C1" s="144"/>
      <c r="D1" s="144"/>
      <c r="E1" s="144"/>
      <c r="F1" s="144"/>
      <c r="G1" s="144"/>
      <c r="H1" s="144"/>
      <c r="I1" s="144"/>
      <c r="J1" s="139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58</v>
      </c>
      <c r="C3" s="10"/>
      <c r="D3" s="8"/>
      <c r="E3" s="8"/>
      <c r="F3" s="8"/>
      <c r="G3" s="8"/>
      <c r="H3" s="8" t="s">
        <v>3</v>
      </c>
      <c r="I3" s="11">
        <v>42903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0.5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8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7</v>
      </c>
      <c r="B6" s="8"/>
      <c r="C6" s="8"/>
      <c r="D6" s="8"/>
      <c r="E6" s="8"/>
      <c r="F6" s="8"/>
      <c r="G6" s="8" t="s">
        <v>8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f>46+70</f>
        <v>116</v>
      </c>
      <c r="F8" s="22"/>
      <c r="G8" s="17">
        <f>C8*E8</f>
        <v>11600000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f>397+80</f>
        <v>477</v>
      </c>
      <c r="F9" s="22"/>
      <c r="G9" s="17">
        <f t="shared" ref="G9:G16" si="0">C9*E9</f>
        <v>23850000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0</v>
      </c>
      <c r="F10" s="22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1</v>
      </c>
      <c r="F11" s="22"/>
      <c r="G11" s="17">
        <f t="shared" si="0"/>
        <v>10000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1</v>
      </c>
      <c r="F12" s="22"/>
      <c r="G12" s="17">
        <f>C12*E12</f>
        <v>5000</v>
      </c>
      <c r="H12" s="9"/>
      <c r="I12" s="17"/>
      <c r="J12" s="17"/>
      <c r="K12" s="25" t="s">
        <v>8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12</v>
      </c>
      <c r="F13" s="22"/>
      <c r="G13" s="17">
        <f t="shared" si="0"/>
        <v>24000</v>
      </c>
      <c r="H13" s="9"/>
      <c r="I13" s="17"/>
      <c r="J13" s="17"/>
      <c r="K13" s="30">
        <v>41240</v>
      </c>
      <c r="L13" s="114" t="s">
        <v>63</v>
      </c>
      <c r="M13" s="31">
        <v>1200000</v>
      </c>
      <c r="N13" s="32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1</v>
      </c>
      <c r="F14" s="22"/>
      <c r="G14" s="17">
        <f t="shared" si="0"/>
        <v>1000</v>
      </c>
      <c r="H14" s="9"/>
      <c r="I14" s="17"/>
      <c r="J14" s="10"/>
      <c r="K14" s="30">
        <v>41241</v>
      </c>
      <c r="L14" s="114" t="s">
        <v>63</v>
      </c>
      <c r="M14" s="33">
        <v>2770000</v>
      </c>
      <c r="N14" s="32"/>
      <c r="O14" s="34"/>
      <c r="P14" s="35">
        <v>0</v>
      </c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41242</v>
      </c>
      <c r="L15" s="114">
        <v>6050000</v>
      </c>
      <c r="M15" s="33">
        <v>14750000</v>
      </c>
      <c r="N15" s="32"/>
      <c r="O15" s="34"/>
      <c r="P15" s="35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6"/>
      <c r="K16" s="30">
        <v>41243</v>
      </c>
      <c r="L16" s="114">
        <v>1100000</v>
      </c>
      <c r="M16" s="37">
        <v>500000</v>
      </c>
      <c r="N16" s="32"/>
      <c r="O16" s="34"/>
      <c r="P16" s="35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35490000</v>
      </c>
      <c r="I17" s="10"/>
      <c r="J17" s="36"/>
      <c r="K17" s="30">
        <v>41244</v>
      </c>
      <c r="L17" s="53">
        <v>1000000</v>
      </c>
      <c r="M17" s="33">
        <v>30600</v>
      </c>
      <c r="N17" s="32"/>
      <c r="O17" s="34"/>
      <c r="P17" s="35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6"/>
      <c r="K18" s="30">
        <v>41245</v>
      </c>
      <c r="L18" s="53">
        <v>1000000</v>
      </c>
      <c r="M18" s="32"/>
      <c r="N18" s="38"/>
      <c r="O18" s="34"/>
      <c r="P18" s="39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6"/>
      <c r="K19" s="30">
        <v>41246</v>
      </c>
      <c r="L19" s="53">
        <v>1000000</v>
      </c>
      <c r="M19" s="40"/>
      <c r="N19" s="41"/>
      <c r="O19" s="34"/>
      <c r="P19" s="39"/>
    </row>
    <row r="20" spans="1:19" x14ac:dyDescent="0.2">
      <c r="A20" s="8"/>
      <c r="B20" s="8"/>
      <c r="C20" s="21">
        <v>1000</v>
      </c>
      <c r="D20" s="8"/>
      <c r="E20" s="8">
        <v>1</v>
      </c>
      <c r="F20" s="8"/>
      <c r="G20" s="21">
        <f>C20*E20</f>
        <v>1000</v>
      </c>
      <c r="H20" s="9"/>
      <c r="I20" s="21"/>
      <c r="J20" s="22"/>
      <c r="K20" s="30">
        <v>41247</v>
      </c>
      <c r="L20" s="53">
        <v>1000000</v>
      </c>
      <c r="M20" s="42"/>
      <c r="N20" s="41"/>
      <c r="O20" s="34"/>
      <c r="P20" s="39"/>
    </row>
    <row r="21" spans="1:19" x14ac:dyDescent="0.2">
      <c r="A21" s="8"/>
      <c r="B21" s="8"/>
      <c r="C21" s="21">
        <v>500</v>
      </c>
      <c r="D21" s="8"/>
      <c r="E21" s="8">
        <v>30</v>
      </c>
      <c r="F21" s="8"/>
      <c r="G21" s="21">
        <f>C21*E21</f>
        <v>15000</v>
      </c>
      <c r="H21" s="9"/>
      <c r="I21" s="21"/>
      <c r="J21" s="36"/>
      <c r="K21" s="30">
        <v>41248</v>
      </c>
      <c r="L21" s="53">
        <v>1000000</v>
      </c>
      <c r="M21" s="42"/>
      <c r="N21" s="43"/>
      <c r="O21" s="44"/>
      <c r="P21" s="44"/>
    </row>
    <row r="22" spans="1:19" x14ac:dyDescent="0.2">
      <c r="A22" s="8"/>
      <c r="B22" s="8"/>
      <c r="C22" s="21">
        <v>200</v>
      </c>
      <c r="D22" s="8"/>
      <c r="E22" s="8">
        <v>14</v>
      </c>
      <c r="F22" s="8"/>
      <c r="G22" s="21">
        <f>C22*E22</f>
        <v>2800</v>
      </c>
      <c r="H22" s="9"/>
      <c r="I22" s="10"/>
      <c r="K22" s="30">
        <v>41249</v>
      </c>
      <c r="L22" s="115">
        <v>4000000</v>
      </c>
      <c r="M22" s="42"/>
      <c r="N22" s="43"/>
      <c r="O22" s="9"/>
      <c r="P22" s="32"/>
      <c r="Q22" s="38"/>
      <c r="R22" s="44"/>
      <c r="S22" s="44"/>
    </row>
    <row r="23" spans="1:19" x14ac:dyDescent="0.2">
      <c r="A23" s="8"/>
      <c r="B23" s="8"/>
      <c r="C23" s="21">
        <v>100</v>
      </c>
      <c r="D23" s="8"/>
      <c r="E23" s="8">
        <v>10</v>
      </c>
      <c r="F23" s="8"/>
      <c r="G23" s="21">
        <f>C23*E23</f>
        <v>1000</v>
      </c>
      <c r="H23" s="9"/>
      <c r="I23" s="10"/>
      <c r="K23" s="30">
        <v>41250</v>
      </c>
      <c r="L23" s="115">
        <v>3000000</v>
      </c>
      <c r="N23" s="41"/>
      <c r="O23" s="45"/>
      <c r="P23" s="32"/>
      <c r="Q23" s="38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41251</v>
      </c>
      <c r="L24" s="115">
        <v>3000000</v>
      </c>
      <c r="N24" s="41"/>
      <c r="O24" s="45"/>
      <c r="P24" s="32"/>
      <c r="Q24" s="38"/>
      <c r="R24" s="46" t="s">
        <v>22</v>
      </c>
      <c r="S24" s="38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47">
        <v>0</v>
      </c>
      <c r="H25" s="9"/>
      <c r="I25" s="8" t="s">
        <v>8</v>
      </c>
      <c r="K25" s="141">
        <v>41252</v>
      </c>
      <c r="L25" s="115"/>
      <c r="M25" s="48"/>
      <c r="N25" s="41"/>
      <c r="O25" s="45"/>
      <c r="P25" s="32"/>
      <c r="Q25" s="38"/>
      <c r="R25" s="46"/>
      <c r="S25" s="38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49">
        <f>SUM(G20:G25)</f>
        <v>19800</v>
      </c>
      <c r="I26" s="9"/>
      <c r="K26" s="141">
        <v>41253</v>
      </c>
      <c r="L26" s="115"/>
      <c r="M26" s="33"/>
      <c r="N26" s="50"/>
      <c r="O26" s="51"/>
      <c r="P26" s="32"/>
      <c r="Q26" s="38"/>
      <c r="R26" s="46"/>
      <c r="S26" s="38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35509800</v>
      </c>
      <c r="K27" s="141">
        <v>41254</v>
      </c>
      <c r="L27" s="115"/>
      <c r="M27" s="33"/>
      <c r="N27" s="32"/>
      <c r="O27" s="51"/>
      <c r="P27" s="32"/>
      <c r="Q27" s="38"/>
      <c r="R27" s="46"/>
      <c r="S27" s="38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141">
        <v>41255</v>
      </c>
      <c r="L28" s="53"/>
      <c r="M28" s="54"/>
      <c r="N28" s="32"/>
      <c r="O28" s="51"/>
      <c r="P28" s="32"/>
      <c r="Q28" s="38"/>
      <c r="R28" s="46"/>
      <c r="S28" s="38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8</v>
      </c>
      <c r="H29" s="9"/>
      <c r="I29" s="9">
        <f>'15 Juni 17'!I37</f>
        <v>1215179727</v>
      </c>
      <c r="K29" s="141">
        <v>41256</v>
      </c>
      <c r="L29" s="53"/>
      <c r="N29" s="32"/>
      <c r="O29" s="51"/>
      <c r="P29" s="32"/>
      <c r="Q29" s="38"/>
      <c r="R29" s="55"/>
      <c r="S29" s="38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6">
        <f>'16 Juni 17 '!I53</f>
        <v>32610400</v>
      </c>
      <c r="K30" s="141">
        <v>41257</v>
      </c>
      <c r="L30" s="53"/>
      <c r="M30" s="33"/>
      <c r="N30" s="32"/>
      <c r="O30" s="51"/>
      <c r="P30" s="32"/>
      <c r="Q30" s="38"/>
      <c r="R30" s="46"/>
      <c r="S30" s="38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72"/>
      <c r="K31" s="141">
        <v>41258</v>
      </c>
      <c r="L31" s="53"/>
      <c r="N31" s="41"/>
      <c r="O31" s="51"/>
      <c r="P31" s="2"/>
      <c r="Q31" s="38"/>
      <c r="R31" s="2"/>
      <c r="S31" s="38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2"/>
      <c r="J32" s="32"/>
      <c r="K32" s="141">
        <v>41259</v>
      </c>
      <c r="L32" s="57"/>
      <c r="M32" s="58"/>
      <c r="N32" s="41"/>
      <c r="O32" s="51"/>
      <c r="P32" s="2"/>
      <c r="Q32" s="38"/>
      <c r="R32" s="2"/>
      <c r="S32" s="38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142"/>
      <c r="L33" s="57"/>
      <c r="M33" s="58"/>
      <c r="N33" s="41"/>
      <c r="O33" s="51"/>
      <c r="P33" s="2"/>
      <c r="Q33" s="38"/>
      <c r="R33" s="2"/>
      <c r="S33" s="38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L34" s="57"/>
      <c r="M34" s="58"/>
      <c r="N34" s="41"/>
      <c r="O34" s="51"/>
      <c r="P34" s="2"/>
      <c r="Q34" s="38"/>
      <c r="R34" s="59"/>
      <c r="S34" s="38"/>
    </row>
    <row r="35" spans="1:19" x14ac:dyDescent="0.2">
      <c r="A35" s="8"/>
      <c r="B35" s="8"/>
      <c r="C35" s="8" t="s">
        <v>29</v>
      </c>
      <c r="D35" s="8"/>
      <c r="E35" s="8"/>
      <c r="F35" s="8"/>
      <c r="G35" s="21"/>
      <c r="H35" s="49">
        <f>O14</f>
        <v>0</v>
      </c>
      <c r="I35" s="9"/>
      <c r="J35" s="9"/>
      <c r="L35" s="127"/>
      <c r="M35" s="60"/>
      <c r="N35" s="41"/>
      <c r="O35" s="51"/>
      <c r="P35" s="38"/>
      <c r="Q35" s="38"/>
      <c r="R35" s="2"/>
      <c r="S35" s="38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1">
        <f>P14</f>
        <v>0</v>
      </c>
      <c r="I36" s="8" t="s">
        <v>8</v>
      </c>
      <c r="J36" s="8"/>
      <c r="L36" s="127"/>
      <c r="M36" s="58"/>
      <c r="N36" s="41"/>
      <c r="O36" s="51"/>
      <c r="P36" s="10"/>
      <c r="Q36" s="38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I29+H35-H36</f>
        <v>1215179727</v>
      </c>
      <c r="J37" s="9"/>
      <c r="L37" s="127"/>
      <c r="M37" s="58"/>
      <c r="N37" s="41"/>
      <c r="O37" s="51"/>
      <c r="Q37" s="38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127"/>
      <c r="M38" s="58"/>
      <c r="N38" s="41"/>
      <c r="O38" s="51"/>
      <c r="Q38" s="38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49">
        <v>12023986</v>
      </c>
      <c r="J39" s="9"/>
      <c r="L39" s="127"/>
      <c r="M39" s="58"/>
      <c r="N39" s="41"/>
      <c r="O39" s="51"/>
      <c r="Q39" s="38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103113641</v>
      </c>
      <c r="I40" s="9"/>
      <c r="J40" s="9"/>
      <c r="L40" s="127"/>
      <c r="M40" s="58"/>
      <c r="N40" s="41"/>
      <c r="O40" s="51"/>
      <c r="Q40" s="38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2">
        <v>7338361</v>
      </c>
      <c r="I41" s="9"/>
      <c r="J41" s="9"/>
      <c r="L41" s="127"/>
      <c r="M41" s="58"/>
      <c r="N41" s="41"/>
      <c r="O41" s="51"/>
      <c r="Q41" s="38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122475988</v>
      </c>
      <c r="J42" s="9"/>
      <c r="L42" s="127"/>
      <c r="M42" s="58"/>
      <c r="N42" s="41"/>
      <c r="O42" s="51"/>
      <c r="Q42" s="38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1337655715</v>
      </c>
      <c r="J43" s="9"/>
      <c r="L43" s="127"/>
      <c r="M43" s="58"/>
      <c r="N43" s="41"/>
      <c r="O43" s="51"/>
      <c r="Q43" s="38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127"/>
      <c r="M44" s="58"/>
      <c r="N44" s="41"/>
      <c r="O44" s="51"/>
      <c r="P44" s="65"/>
      <c r="Q44" s="32"/>
      <c r="R44" s="66"/>
      <c r="S44" s="66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M131</f>
        <v>19250600</v>
      </c>
      <c r="I45" s="9"/>
      <c r="J45" s="9"/>
      <c r="L45" s="127"/>
      <c r="M45" s="60"/>
      <c r="N45" s="41"/>
      <c r="O45" s="51"/>
      <c r="P45" s="65"/>
      <c r="Q45" s="32"/>
      <c r="R45" s="67"/>
      <c r="S45" s="66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68">
        <f>+E89</f>
        <v>0</v>
      </c>
      <c r="I46" s="9" t="s">
        <v>8</v>
      </c>
      <c r="J46" s="9"/>
      <c r="L46" s="127"/>
      <c r="M46" s="60"/>
      <c r="N46" s="41"/>
      <c r="O46" s="51"/>
      <c r="P46" s="65"/>
      <c r="Q46" s="32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2" t="s">
        <v>8</v>
      </c>
      <c r="H47" s="69"/>
      <c r="I47" s="9">
        <f>H45+H46</f>
        <v>19250600</v>
      </c>
      <c r="J47" s="9"/>
      <c r="L47" s="127"/>
      <c r="M47" s="60"/>
      <c r="N47" s="41"/>
      <c r="O47" s="51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2"/>
      <c r="H48" s="70"/>
      <c r="I48" s="9" t="s">
        <v>8</v>
      </c>
      <c r="J48" s="9"/>
      <c r="L48" s="127"/>
      <c r="M48" s="60"/>
      <c r="N48" s="41"/>
      <c r="O48" s="51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49">
        <f>L131</f>
        <v>22150000</v>
      </c>
      <c r="I49" s="9">
        <v>0</v>
      </c>
      <c r="L49" s="127"/>
      <c r="N49" s="41"/>
      <c r="O49" s="51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1">
        <f>A89</f>
        <v>0</v>
      </c>
      <c r="I50" s="9"/>
      <c r="J50" s="72"/>
      <c r="L50" s="57"/>
      <c r="N50" s="41"/>
      <c r="O50" s="51"/>
      <c r="P50" s="73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1">
        <f>SUM(H49:H50)</f>
        <v>22150000</v>
      </c>
      <c r="J51" s="49"/>
      <c r="L51" s="57"/>
      <c r="N51" s="41"/>
      <c r="O51" s="51"/>
      <c r="P51" s="74"/>
      <c r="Q51" s="59"/>
      <c r="R51" s="74"/>
      <c r="S51" s="59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I30-I47+I51</f>
        <v>35509800</v>
      </c>
      <c r="J52" s="75"/>
      <c r="L52" s="57"/>
      <c r="N52" s="41"/>
      <c r="O52" s="51"/>
      <c r="P52" s="74"/>
      <c r="Q52" s="59"/>
      <c r="R52" s="74"/>
      <c r="S52" s="59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35509800</v>
      </c>
      <c r="J53" s="75"/>
      <c r="L53" s="57"/>
      <c r="N53" s="41"/>
      <c r="O53" s="51"/>
      <c r="P53" s="74"/>
      <c r="Q53" s="59"/>
      <c r="R53" s="74"/>
      <c r="S53" s="59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8</v>
      </c>
      <c r="I54" s="61">
        <v>0</v>
      </c>
      <c r="J54" s="76"/>
      <c r="L54" s="57"/>
      <c r="N54" s="41"/>
      <c r="O54" s="51"/>
      <c r="P54" s="74"/>
      <c r="Q54" s="59"/>
      <c r="R54" s="74"/>
      <c r="S54" s="77"/>
    </row>
    <row r="55" spans="1:19" x14ac:dyDescent="0.2">
      <c r="A55" s="8"/>
      <c r="B55" s="8"/>
      <c r="C55" s="8"/>
      <c r="D55" s="8"/>
      <c r="E55" s="8" t="s">
        <v>43</v>
      </c>
      <c r="F55" s="8"/>
      <c r="G55" s="8"/>
      <c r="H55" s="9"/>
      <c r="I55" s="9">
        <f>+I53-I52</f>
        <v>0</v>
      </c>
      <c r="J55" s="75"/>
      <c r="L55" s="57"/>
      <c r="N55" s="41"/>
      <c r="O55" s="51"/>
      <c r="P55" s="74"/>
      <c r="Q55" s="59"/>
      <c r="R55" s="74"/>
      <c r="S55" s="74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5"/>
      <c r="L56" s="57"/>
      <c r="N56" s="41"/>
      <c r="O56" s="51"/>
      <c r="P56" s="74"/>
      <c r="Q56" s="59"/>
      <c r="R56" s="74"/>
      <c r="S56" s="74"/>
    </row>
    <row r="57" spans="1:19" x14ac:dyDescent="0.2">
      <c r="A57" s="8" t="s">
        <v>44</v>
      </c>
      <c r="B57" s="8"/>
      <c r="C57" s="8"/>
      <c r="D57" s="8"/>
      <c r="E57" s="8"/>
      <c r="F57" s="8"/>
      <c r="G57" s="8"/>
      <c r="H57" s="9"/>
      <c r="I57" s="56"/>
      <c r="J57" s="78"/>
      <c r="L57" s="57"/>
      <c r="N57" s="41"/>
      <c r="O57" s="51"/>
      <c r="P57" s="74"/>
      <c r="Q57" s="59"/>
      <c r="R57" s="74"/>
      <c r="S57" s="74"/>
    </row>
    <row r="58" spans="1:19" x14ac:dyDescent="0.2">
      <c r="A58" s="8" t="s">
        <v>45</v>
      </c>
      <c r="B58" s="8"/>
      <c r="C58" s="8"/>
      <c r="D58" s="8"/>
      <c r="E58" s="8" t="s">
        <v>8</v>
      </c>
      <c r="F58" s="8"/>
      <c r="G58" s="8" t="s">
        <v>46</v>
      </c>
      <c r="H58" s="9"/>
      <c r="I58" s="21"/>
      <c r="J58" s="79"/>
      <c r="L58" s="57"/>
      <c r="N58" s="41"/>
      <c r="O58" s="51"/>
      <c r="P58" s="74"/>
      <c r="Q58" s="59"/>
      <c r="R58" s="74"/>
      <c r="S58" s="74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8</v>
      </c>
      <c r="I59" s="21"/>
      <c r="J59" s="79"/>
      <c r="L59" s="57"/>
      <c r="N59" s="41"/>
      <c r="O59" s="51"/>
      <c r="Q59" s="38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79"/>
      <c r="L60" s="57"/>
      <c r="N60" s="41"/>
      <c r="O60" s="51"/>
      <c r="Q60" s="38"/>
    </row>
    <row r="61" spans="1:19" x14ac:dyDescent="0.2">
      <c r="A61" s="80"/>
      <c r="B61" s="81"/>
      <c r="C61" s="81"/>
      <c r="D61" s="82"/>
      <c r="E61" s="82" t="s">
        <v>8</v>
      </c>
      <c r="F61" s="82"/>
      <c r="G61" s="82"/>
      <c r="H61" s="10"/>
      <c r="J61" s="83"/>
      <c r="L61" s="57"/>
      <c r="N61" s="41"/>
      <c r="O61" s="51"/>
      <c r="Q61" s="10"/>
      <c r="R61" s="84"/>
    </row>
    <row r="62" spans="1:19" x14ac:dyDescent="0.2">
      <c r="A62" s="85" t="s">
        <v>47</v>
      </c>
      <c r="B62" s="81"/>
      <c r="C62" s="81"/>
      <c r="D62" s="82"/>
      <c r="E62" s="82"/>
      <c r="F62" s="82"/>
      <c r="G62" s="10" t="s">
        <v>48</v>
      </c>
      <c r="J62" s="83"/>
      <c r="L62" s="57"/>
      <c r="N62" s="41"/>
      <c r="O62" s="51"/>
      <c r="Q62" s="10"/>
      <c r="R62" s="84"/>
    </row>
    <row r="63" spans="1:19" x14ac:dyDescent="0.2">
      <c r="A63" s="80"/>
      <c r="B63" s="81"/>
      <c r="C63" s="81"/>
      <c r="D63" s="82"/>
      <c r="E63" s="82"/>
      <c r="F63" s="82"/>
      <c r="G63" s="82"/>
      <c r="H63" s="82"/>
      <c r="J63" s="83"/>
      <c r="L63" s="86"/>
      <c r="N63" s="41"/>
      <c r="O63" s="51"/>
    </row>
    <row r="64" spans="1:19" x14ac:dyDescent="0.2">
      <c r="A64" s="2" t="s">
        <v>50</v>
      </c>
      <c r="B64" s="2"/>
      <c r="C64" s="2"/>
      <c r="D64" s="2"/>
      <c r="E64" s="2"/>
      <c r="F64" s="2"/>
      <c r="H64" s="10" t="s">
        <v>51</v>
      </c>
      <c r="I64" s="2"/>
      <c r="J64" s="87"/>
      <c r="L64" s="86"/>
      <c r="M64" s="60"/>
      <c r="N64" s="41"/>
      <c r="O64" s="51"/>
      <c r="Q64" s="73"/>
    </row>
    <row r="65" spans="1:15" x14ac:dyDescent="0.2">
      <c r="A65" s="2"/>
      <c r="B65" s="2"/>
      <c r="C65" s="2"/>
      <c r="D65" s="2"/>
      <c r="E65" s="2"/>
      <c r="F65" s="2"/>
      <c r="G65" s="82" t="s">
        <v>52</v>
      </c>
      <c r="H65" s="2"/>
      <c r="I65" s="2"/>
      <c r="J65" s="87"/>
      <c r="L65" s="86"/>
      <c r="M65" s="60"/>
      <c r="N65" s="41"/>
      <c r="O65" s="51"/>
    </row>
    <row r="66" spans="1:15" x14ac:dyDescent="0.2">
      <c r="A66" s="2"/>
      <c r="B66" s="2"/>
      <c r="C66" s="2"/>
      <c r="D66" s="2"/>
      <c r="E66" s="2"/>
      <c r="F66" s="2"/>
      <c r="G66" s="82"/>
      <c r="H66" s="2"/>
      <c r="I66" s="2"/>
      <c r="J66" s="87"/>
      <c r="L66" s="86"/>
      <c r="M66" s="60"/>
      <c r="N66" s="41"/>
      <c r="O66" s="51"/>
    </row>
    <row r="67" spans="1:15" x14ac:dyDescent="0.2">
      <c r="A67" s="2"/>
      <c r="B67" s="2"/>
      <c r="C67" s="2"/>
      <c r="D67" s="2"/>
      <c r="E67" s="2" t="s">
        <v>53</v>
      </c>
      <c r="F67" s="2"/>
      <c r="G67" s="2"/>
      <c r="H67" s="2"/>
      <c r="I67" s="2"/>
      <c r="J67" s="87"/>
      <c r="L67" s="86"/>
      <c r="M67" s="88"/>
      <c r="N67" s="41"/>
      <c r="O67" s="51"/>
    </row>
    <row r="68" spans="1:15" x14ac:dyDescent="0.2">
      <c r="A68" s="2"/>
      <c r="B68" s="2"/>
      <c r="C68" s="2"/>
      <c r="D68" s="2"/>
      <c r="E68" s="2" t="s">
        <v>53</v>
      </c>
      <c r="F68" s="2"/>
      <c r="G68" s="2"/>
      <c r="H68" s="2"/>
      <c r="I68" s="89"/>
      <c r="J68" s="87"/>
      <c r="L68" s="86"/>
      <c r="M68" s="88"/>
      <c r="N68" s="41"/>
      <c r="O68" s="51"/>
    </row>
    <row r="69" spans="1:15" x14ac:dyDescent="0.2">
      <c r="A69" s="82"/>
      <c r="B69" s="82"/>
      <c r="C69" s="82"/>
      <c r="D69" s="82"/>
      <c r="E69" s="82"/>
      <c r="F69" s="82"/>
      <c r="G69" s="90"/>
      <c r="H69" s="91"/>
      <c r="I69" s="82"/>
      <c r="J69" s="83"/>
      <c r="L69" s="86"/>
      <c r="M69" s="92"/>
      <c r="N69" s="41"/>
      <c r="O69" s="51"/>
    </row>
    <row r="70" spans="1:15" x14ac:dyDescent="0.2">
      <c r="A70" s="82"/>
      <c r="B70" s="82"/>
      <c r="C70" s="82"/>
      <c r="D70" s="82"/>
      <c r="E70" s="82"/>
      <c r="F70" s="82"/>
      <c r="G70" s="90" t="s">
        <v>54</v>
      </c>
      <c r="H70" s="93"/>
      <c r="I70" s="82"/>
      <c r="J70" s="83"/>
      <c r="L70" s="86"/>
      <c r="M70" s="60"/>
      <c r="N70" s="41"/>
      <c r="O70" s="51"/>
    </row>
    <row r="71" spans="1:15" x14ac:dyDescent="0.2">
      <c r="A71" s="94" t="s">
        <v>38</v>
      </c>
      <c r="B71" s="95"/>
      <c r="C71" s="95"/>
      <c r="D71" s="95"/>
      <c r="E71" s="96" t="s">
        <v>55</v>
      </c>
      <c r="F71" s="2"/>
      <c r="G71" s="2"/>
      <c r="H71" s="59"/>
      <c r="I71" s="2"/>
      <c r="J71" s="87"/>
      <c r="L71" s="86"/>
      <c r="M71" s="92"/>
      <c r="N71" s="41"/>
      <c r="O71" s="97"/>
    </row>
    <row r="72" spans="1:15" x14ac:dyDescent="0.2">
      <c r="A72" s="94"/>
      <c r="B72" s="95"/>
      <c r="C72" s="95"/>
      <c r="D72" s="95"/>
      <c r="E72" s="96"/>
      <c r="F72" s="2"/>
      <c r="G72" s="2"/>
      <c r="H72" s="59"/>
      <c r="I72" s="2"/>
      <c r="J72" s="2"/>
      <c r="L72" s="86"/>
      <c r="M72" s="92"/>
      <c r="N72" s="41"/>
      <c r="O72" s="97"/>
    </row>
    <row r="73" spans="1:15" x14ac:dyDescent="0.2">
      <c r="A73" s="98"/>
      <c r="B73" s="95"/>
      <c r="C73" s="95"/>
      <c r="D73" s="95"/>
      <c r="E73" s="96"/>
      <c r="F73" s="2"/>
      <c r="G73" s="2"/>
      <c r="H73" s="59"/>
      <c r="I73" s="2"/>
      <c r="J73" s="2"/>
      <c r="L73" s="86"/>
      <c r="M73" s="92"/>
      <c r="N73" s="41"/>
      <c r="O73" s="97"/>
    </row>
    <row r="74" spans="1:15" x14ac:dyDescent="0.2">
      <c r="A74" s="98"/>
      <c r="B74" s="95"/>
      <c r="C74" s="99"/>
      <c r="D74" s="95"/>
      <c r="E74" s="100"/>
      <c r="F74" s="2"/>
      <c r="G74" s="2"/>
      <c r="H74" s="59"/>
      <c r="I74" s="2"/>
      <c r="J74" s="2"/>
      <c r="L74" s="86"/>
      <c r="M74" s="92"/>
      <c r="N74" s="41"/>
      <c r="O74" s="97"/>
    </row>
    <row r="75" spans="1:15" x14ac:dyDescent="0.2">
      <c r="A75" s="96"/>
      <c r="B75" s="95"/>
      <c r="C75" s="99"/>
      <c r="D75" s="99"/>
      <c r="E75" s="101"/>
      <c r="F75" s="73"/>
      <c r="H75" s="74"/>
      <c r="L75" s="86"/>
      <c r="M75" s="92"/>
      <c r="N75" s="41"/>
      <c r="O75" s="97"/>
    </row>
    <row r="76" spans="1:15" x14ac:dyDescent="0.2">
      <c r="A76" s="102"/>
      <c r="B76" s="95"/>
      <c r="C76" s="103"/>
      <c r="D76" s="103"/>
      <c r="E76" s="101"/>
      <c r="H76" s="74"/>
      <c r="L76" s="86"/>
      <c r="M76" s="104"/>
      <c r="N76" s="41"/>
      <c r="O76" s="97"/>
    </row>
    <row r="77" spans="1:15" x14ac:dyDescent="0.2">
      <c r="A77" s="105"/>
      <c r="B77" s="95"/>
      <c r="C77" s="103"/>
      <c r="D77" s="103"/>
      <c r="E77" s="101"/>
      <c r="H77" s="74"/>
      <c r="L77" s="86"/>
      <c r="M77" s="106"/>
      <c r="N77" s="41"/>
      <c r="O77" s="107"/>
    </row>
    <row r="78" spans="1:15" x14ac:dyDescent="0.2">
      <c r="A78" s="105"/>
      <c r="B78" s="95"/>
      <c r="C78" s="103"/>
      <c r="D78" s="103"/>
      <c r="E78" s="101"/>
      <c r="H78" s="74"/>
      <c r="L78" s="86"/>
      <c r="N78" s="41"/>
      <c r="O78" s="107"/>
    </row>
    <row r="79" spans="1:15" x14ac:dyDescent="0.2">
      <c r="A79" s="102"/>
      <c r="B79" s="103"/>
      <c r="C79" s="103"/>
      <c r="D79" s="103"/>
      <c r="E79" s="101"/>
      <c r="H79" s="74"/>
      <c r="L79" s="86"/>
      <c r="N79" s="41"/>
      <c r="O79" s="107"/>
    </row>
    <row r="80" spans="1:15" x14ac:dyDescent="0.2">
      <c r="A80" s="102"/>
      <c r="B80" s="103"/>
      <c r="C80" s="103"/>
      <c r="D80" s="103"/>
      <c r="E80" s="101"/>
      <c r="H80" s="74"/>
      <c r="L80" s="86"/>
      <c r="N80" s="41"/>
      <c r="O80" s="107"/>
    </row>
    <row r="81" spans="1:15" x14ac:dyDescent="0.2">
      <c r="A81" s="102"/>
      <c r="B81" s="108"/>
      <c r="E81" s="74"/>
      <c r="H81" s="74"/>
      <c r="K81" s="30"/>
      <c r="L81" s="86"/>
      <c r="N81" s="41"/>
      <c r="O81" s="107"/>
    </row>
    <row r="82" spans="1:15" x14ac:dyDescent="0.2">
      <c r="A82" s="102"/>
      <c r="B82" s="108"/>
      <c r="H82" s="74"/>
      <c r="K82" s="30"/>
      <c r="L82" s="86"/>
      <c r="M82" s="92"/>
      <c r="N82" s="41"/>
      <c r="O82" s="107"/>
    </row>
    <row r="83" spans="1:15" x14ac:dyDescent="0.2">
      <c r="A83" s="102"/>
      <c r="B83" s="108"/>
      <c r="K83" s="30"/>
      <c r="L83" s="86"/>
      <c r="N83" s="41"/>
      <c r="O83" s="97"/>
    </row>
    <row r="84" spans="1:15" x14ac:dyDescent="0.2">
      <c r="A84" s="102"/>
      <c r="B84" s="108"/>
      <c r="K84" s="30"/>
      <c r="L84" s="86"/>
      <c r="N84" s="41"/>
      <c r="O84" s="97"/>
    </row>
    <row r="85" spans="1:15" x14ac:dyDescent="0.2">
      <c r="A85" s="74"/>
      <c r="B85" s="108"/>
      <c r="K85" s="30"/>
      <c r="L85" s="86"/>
      <c r="N85" s="41"/>
      <c r="O85" s="97"/>
    </row>
    <row r="86" spans="1:15" x14ac:dyDescent="0.2">
      <c r="K86" s="30"/>
      <c r="L86" s="86"/>
      <c r="N86" s="41"/>
      <c r="O86" s="97"/>
    </row>
    <row r="87" spans="1:15" x14ac:dyDescent="0.2">
      <c r="K87" s="30"/>
      <c r="L87" s="86"/>
      <c r="N87" s="41"/>
      <c r="O87" s="97"/>
    </row>
    <row r="88" spans="1:15" x14ac:dyDescent="0.2">
      <c r="K88" s="30"/>
      <c r="L88" s="109"/>
      <c r="N88" s="41"/>
      <c r="O88" s="97"/>
    </row>
    <row r="89" spans="1:15" x14ac:dyDescent="0.2">
      <c r="A89" s="84">
        <f>SUM(A71:A88)</f>
        <v>0</v>
      </c>
      <c r="E89" s="74">
        <f>SUM(E71:E88)</f>
        <v>0</v>
      </c>
      <c r="H89" s="74">
        <f>SUM(H71:H88)</f>
        <v>0</v>
      </c>
      <c r="K89" s="30"/>
      <c r="L89" s="109"/>
      <c r="N89" s="41"/>
      <c r="O89" s="97"/>
    </row>
    <row r="90" spans="1:15" x14ac:dyDescent="0.2">
      <c r="K90" s="30"/>
      <c r="L90" s="109"/>
      <c r="N90" s="41"/>
      <c r="O90" s="97"/>
    </row>
    <row r="91" spans="1:15" x14ac:dyDescent="0.2">
      <c r="K91" s="30"/>
      <c r="L91" s="109"/>
      <c r="N91" s="41"/>
      <c r="O91" s="97"/>
    </row>
    <row r="92" spans="1:15" x14ac:dyDescent="0.2">
      <c r="K92" s="30"/>
      <c r="L92" s="109"/>
      <c r="N92" s="41"/>
      <c r="O92" s="97"/>
    </row>
    <row r="93" spans="1:15" x14ac:dyDescent="0.2">
      <c r="K93" s="30"/>
      <c r="L93" s="109"/>
      <c r="N93" s="41"/>
      <c r="O93" s="97"/>
    </row>
    <row r="94" spans="1:15" x14ac:dyDescent="0.2">
      <c r="K94" s="30"/>
      <c r="L94" s="109"/>
      <c r="N94" s="41"/>
      <c r="O94" s="97"/>
    </row>
    <row r="95" spans="1:15" x14ac:dyDescent="0.2">
      <c r="K95" s="30"/>
      <c r="L95" s="109"/>
      <c r="N95" s="41"/>
      <c r="O95" s="97"/>
    </row>
    <row r="96" spans="1:15" x14ac:dyDescent="0.2">
      <c r="K96" s="30"/>
      <c r="L96" s="109"/>
      <c r="N96" s="41"/>
      <c r="O96" s="97"/>
    </row>
    <row r="97" spans="1:19" x14ac:dyDescent="0.2">
      <c r="K97" s="30"/>
      <c r="L97" s="109"/>
      <c r="N97" s="41"/>
      <c r="O97" s="97"/>
    </row>
    <row r="98" spans="1:19" x14ac:dyDescent="0.2">
      <c r="K98" s="30"/>
      <c r="L98" s="109"/>
      <c r="N98" s="41"/>
      <c r="O98" s="97"/>
    </row>
    <row r="99" spans="1:19" x14ac:dyDescent="0.2">
      <c r="K99" s="30"/>
      <c r="L99" s="109"/>
      <c r="N99" s="41"/>
      <c r="O99" s="97"/>
    </row>
    <row r="100" spans="1:19" x14ac:dyDescent="0.2">
      <c r="K100" s="30"/>
      <c r="L100" s="109"/>
      <c r="N100" s="41"/>
      <c r="O100" s="97"/>
    </row>
    <row r="101" spans="1:19" x14ac:dyDescent="0.2">
      <c r="K101" s="30"/>
      <c r="L101" s="109"/>
      <c r="N101" s="41"/>
      <c r="O101" s="97"/>
    </row>
    <row r="102" spans="1:19" x14ac:dyDescent="0.2">
      <c r="K102" s="30"/>
      <c r="L102" s="109"/>
      <c r="N102" s="41"/>
      <c r="O102" s="97"/>
    </row>
    <row r="103" spans="1:19" x14ac:dyDescent="0.2">
      <c r="K103" s="30"/>
      <c r="L103" s="109"/>
      <c r="O103" s="97"/>
    </row>
    <row r="104" spans="1:19" x14ac:dyDescent="0.2">
      <c r="K104" s="30"/>
      <c r="L104" s="109"/>
      <c r="O104" s="97"/>
    </row>
    <row r="105" spans="1:19" x14ac:dyDescent="0.2">
      <c r="K105" s="30"/>
      <c r="L105" s="109"/>
    </row>
    <row r="106" spans="1:19" x14ac:dyDescent="0.2">
      <c r="K106" s="30"/>
      <c r="L106" s="109"/>
    </row>
    <row r="107" spans="1:19" x14ac:dyDescent="0.2">
      <c r="K107" s="30"/>
      <c r="L107" s="109"/>
    </row>
    <row r="108" spans="1:19" x14ac:dyDescent="0.2">
      <c r="K108" s="30"/>
      <c r="L108" s="109"/>
      <c r="O108" s="92">
        <f>SUM(O13:O107)</f>
        <v>0</v>
      </c>
    </row>
    <row r="109" spans="1:19" x14ac:dyDescent="0.2">
      <c r="K109" s="30"/>
      <c r="L109" s="109"/>
    </row>
    <row r="110" spans="1:19" x14ac:dyDescent="0.2">
      <c r="K110" s="30"/>
      <c r="L110" s="109"/>
    </row>
    <row r="111" spans="1:19" s="31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09"/>
      <c r="N111" s="110"/>
      <c r="O111" s="111"/>
      <c r="P111" s="7"/>
      <c r="Q111" s="7"/>
      <c r="R111" s="7"/>
      <c r="S111" s="7"/>
    </row>
    <row r="112" spans="1:19" s="31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09"/>
      <c r="N112" s="110"/>
      <c r="O112" s="111"/>
      <c r="P112" s="7"/>
      <c r="Q112" s="7"/>
      <c r="R112" s="7"/>
      <c r="S112" s="7"/>
    </row>
    <row r="113" spans="1:19" s="31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09"/>
      <c r="N113" s="110"/>
      <c r="O113" s="111"/>
      <c r="P113" s="7"/>
      <c r="Q113" s="7"/>
      <c r="R113" s="7"/>
      <c r="S113" s="7"/>
    </row>
    <row r="114" spans="1:19" s="31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09"/>
      <c r="N114" s="110"/>
      <c r="O114" s="111"/>
      <c r="P114" s="7"/>
      <c r="Q114" s="7"/>
      <c r="R114" s="7"/>
      <c r="S114" s="7"/>
    </row>
    <row r="115" spans="1:19" s="31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09"/>
      <c r="N115" s="110"/>
      <c r="O115" s="111"/>
      <c r="P115" s="7"/>
      <c r="Q115" s="7"/>
      <c r="R115" s="7"/>
      <c r="S115" s="7"/>
    </row>
    <row r="116" spans="1:19" s="31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09"/>
      <c r="N116" s="110"/>
      <c r="O116" s="111"/>
      <c r="P116" s="7"/>
      <c r="Q116" s="7"/>
      <c r="R116" s="7"/>
      <c r="S116" s="7"/>
    </row>
    <row r="117" spans="1:19" s="31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09"/>
      <c r="N117" s="110"/>
      <c r="O117" s="111"/>
      <c r="P117" s="7"/>
      <c r="Q117" s="7"/>
      <c r="R117" s="7"/>
      <c r="S117" s="7"/>
    </row>
    <row r="118" spans="1:19" s="31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09"/>
      <c r="N118" s="110"/>
      <c r="O118" s="111"/>
      <c r="P118" s="7"/>
      <c r="Q118" s="7"/>
      <c r="R118" s="7"/>
      <c r="S118" s="7"/>
    </row>
    <row r="119" spans="1:19" s="31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09"/>
      <c r="N119" s="110"/>
      <c r="O119" s="111"/>
      <c r="P119" s="7"/>
      <c r="Q119" s="7"/>
      <c r="R119" s="7"/>
      <c r="S119" s="7"/>
    </row>
    <row r="120" spans="1:19" s="31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09"/>
      <c r="N120" s="110"/>
      <c r="O120" s="111"/>
      <c r="P120" s="7"/>
      <c r="Q120" s="7"/>
      <c r="R120" s="7"/>
      <c r="S120" s="7"/>
    </row>
    <row r="121" spans="1:19" s="31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09"/>
      <c r="N121" s="110"/>
      <c r="O121" s="111"/>
      <c r="P121" s="7"/>
      <c r="Q121" s="7"/>
      <c r="R121" s="7"/>
      <c r="S121" s="7"/>
    </row>
    <row r="122" spans="1:19" s="31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09"/>
      <c r="N122" s="110"/>
      <c r="O122" s="111"/>
      <c r="P122" s="7"/>
      <c r="Q122" s="7"/>
      <c r="R122" s="7"/>
      <c r="S122" s="7"/>
    </row>
    <row r="123" spans="1:19" s="31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09"/>
      <c r="N123" s="110"/>
      <c r="O123" s="111"/>
      <c r="P123" s="7"/>
      <c r="Q123" s="7"/>
      <c r="R123" s="7"/>
      <c r="S123" s="7"/>
    </row>
    <row r="124" spans="1:19" s="31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09"/>
      <c r="N124" s="110"/>
      <c r="O124" s="111"/>
      <c r="P124" s="7"/>
      <c r="Q124" s="7"/>
      <c r="R124" s="7"/>
      <c r="S124" s="7"/>
    </row>
    <row r="125" spans="1:19" s="31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09"/>
      <c r="N125" s="110"/>
      <c r="O125" s="111"/>
      <c r="P125" s="7"/>
      <c r="Q125" s="7"/>
      <c r="R125" s="7"/>
      <c r="S125" s="7"/>
    </row>
    <row r="126" spans="1:19" s="31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09"/>
      <c r="N126" s="110"/>
      <c r="O126" s="111"/>
      <c r="P126" s="7"/>
      <c r="Q126" s="7"/>
      <c r="R126" s="7"/>
      <c r="S126" s="7"/>
    </row>
    <row r="127" spans="1:19" s="31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09"/>
      <c r="N127" s="110"/>
      <c r="O127" s="111"/>
      <c r="P127" s="7"/>
      <c r="Q127" s="7"/>
      <c r="R127" s="7"/>
      <c r="S127" s="7"/>
    </row>
    <row r="128" spans="1:19" s="31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09"/>
      <c r="N128" s="110"/>
      <c r="O128" s="111"/>
      <c r="P128" s="7"/>
      <c r="Q128" s="7"/>
      <c r="R128" s="7"/>
      <c r="S128" s="7"/>
    </row>
    <row r="129" spans="1:19" s="31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09"/>
      <c r="N129" s="110"/>
      <c r="O129" s="111"/>
      <c r="P129" s="7"/>
      <c r="Q129" s="7"/>
      <c r="R129" s="7"/>
      <c r="S129" s="7"/>
    </row>
    <row r="130" spans="1:19" s="31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09"/>
      <c r="N130" s="110"/>
      <c r="O130" s="111"/>
      <c r="P130" s="7"/>
      <c r="Q130" s="7"/>
      <c r="R130" s="7"/>
      <c r="S130" s="7"/>
    </row>
    <row r="131" spans="1:19" s="31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2">
        <f>SUM(L13:L130)</f>
        <v>22150000</v>
      </c>
      <c r="M131" s="112">
        <f>SUM(M13:M130)</f>
        <v>19250600</v>
      </c>
      <c r="N131" s="110"/>
      <c r="O131" s="111"/>
      <c r="P131" s="7"/>
      <c r="Q131" s="7"/>
      <c r="R131" s="7"/>
      <c r="S131" s="7"/>
    </row>
    <row r="132" spans="1:19" s="31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3"/>
      <c r="N132" s="110"/>
      <c r="O132" s="111"/>
      <c r="P132" s="7"/>
      <c r="Q132" s="7"/>
      <c r="R132" s="7"/>
      <c r="S132" s="7"/>
    </row>
    <row r="133" spans="1:19" s="31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3"/>
      <c r="N133" s="110"/>
      <c r="O133" s="111"/>
      <c r="P133" s="7"/>
      <c r="Q133" s="7"/>
      <c r="R133" s="7"/>
      <c r="S133" s="7"/>
    </row>
    <row r="134" spans="1:19" s="31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3"/>
      <c r="N134" s="110"/>
      <c r="O134" s="111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7" zoomScale="84" zoomScaleNormal="100" zoomScaleSheetLayoutView="84" workbookViewId="0">
      <selection activeCell="L15" sqref="L15:L41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3" bestFit="1" customWidth="1"/>
    <col min="13" max="13" width="16.140625" style="31" bestFit="1" customWidth="1"/>
    <col min="14" max="14" width="15.5703125" style="110" customWidth="1"/>
    <col min="15" max="15" width="20" style="111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4" t="s">
        <v>0</v>
      </c>
      <c r="B1" s="144"/>
      <c r="C1" s="144"/>
      <c r="D1" s="144"/>
      <c r="E1" s="144"/>
      <c r="F1" s="144"/>
      <c r="G1" s="144"/>
      <c r="H1" s="144"/>
      <c r="I1" s="144"/>
      <c r="J1" s="140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2</v>
      </c>
      <c r="C3" s="10"/>
      <c r="D3" s="8"/>
      <c r="E3" s="8"/>
      <c r="F3" s="8"/>
      <c r="G3" s="8"/>
      <c r="H3" s="8" t="s">
        <v>3</v>
      </c>
      <c r="I3" s="11">
        <v>42905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8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7</v>
      </c>
      <c r="B6" s="8"/>
      <c r="C6" s="8"/>
      <c r="D6" s="8"/>
      <c r="E6" s="8"/>
      <c r="F6" s="8"/>
      <c r="G6" s="8" t="s">
        <v>8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f>116+2000+295</f>
        <v>2411</v>
      </c>
      <c r="F8" s="22"/>
      <c r="G8" s="17">
        <f>C8*E8</f>
        <v>241100000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f>477+152</f>
        <v>629</v>
      </c>
      <c r="F9" s="22"/>
      <c r="G9" s="17">
        <f t="shared" ref="G9:G16" si="0">C9*E9</f>
        <v>31450000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f>2</f>
        <v>2</v>
      </c>
      <c r="F10" s="22"/>
      <c r="G10" s="17">
        <f t="shared" si="0"/>
        <v>40000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1</v>
      </c>
      <c r="F11" s="22"/>
      <c r="G11" s="17">
        <f t="shared" si="0"/>
        <v>10000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1</v>
      </c>
      <c r="F12" s="22"/>
      <c r="G12" s="17">
        <f>C12*E12</f>
        <v>5000</v>
      </c>
      <c r="H12" s="9"/>
      <c r="I12" s="17"/>
      <c r="J12" s="17"/>
      <c r="K12" s="25" t="s">
        <v>8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12</v>
      </c>
      <c r="F13" s="22"/>
      <c r="G13" s="17">
        <f t="shared" si="0"/>
        <v>24000</v>
      </c>
      <c r="H13" s="9"/>
      <c r="I13" s="17"/>
      <c r="J13" s="17"/>
      <c r="K13" s="30">
        <v>41240</v>
      </c>
      <c r="L13" s="114">
        <v>3000000</v>
      </c>
      <c r="M13" s="31">
        <v>440000</v>
      </c>
      <c r="N13" s="32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1</v>
      </c>
      <c r="F14" s="22"/>
      <c r="G14" s="17">
        <f t="shared" si="0"/>
        <v>1000</v>
      </c>
      <c r="H14" s="9"/>
      <c r="I14" s="17"/>
      <c r="J14" s="10"/>
      <c r="K14" s="30">
        <v>41241</v>
      </c>
      <c r="L14" s="114">
        <v>4000000</v>
      </c>
      <c r="M14" s="33">
        <v>20730000</v>
      </c>
      <c r="N14" s="32"/>
      <c r="O14" s="34"/>
      <c r="P14" s="35">
        <v>200000000</v>
      </c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41252</v>
      </c>
      <c r="L15" s="114">
        <v>300000</v>
      </c>
      <c r="M15" s="33">
        <v>1050000</v>
      </c>
      <c r="N15" s="32"/>
      <c r="O15" s="34"/>
      <c r="P15" s="35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6"/>
      <c r="K16" s="30">
        <v>41253</v>
      </c>
      <c r="L16" s="114">
        <v>800000</v>
      </c>
      <c r="M16" s="37">
        <v>150000</v>
      </c>
      <c r="N16" s="32"/>
      <c r="O16" s="34"/>
      <c r="P16" s="35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272630000</v>
      </c>
      <c r="I17" s="10"/>
      <c r="J17" s="36"/>
      <c r="K17" s="30">
        <v>41254</v>
      </c>
      <c r="L17" s="53">
        <v>1250000</v>
      </c>
      <c r="M17" s="33">
        <v>100000</v>
      </c>
      <c r="N17" s="32"/>
      <c r="O17" s="34"/>
      <c r="P17" s="35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6"/>
      <c r="K18" s="30">
        <v>41255</v>
      </c>
      <c r="L18" s="53">
        <v>1000000</v>
      </c>
      <c r="M18" s="32"/>
      <c r="N18" s="38"/>
      <c r="O18" s="34"/>
      <c r="P18" s="39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6"/>
      <c r="K19" s="30">
        <v>41256</v>
      </c>
      <c r="L19" s="53">
        <v>800000</v>
      </c>
      <c r="M19" s="40"/>
      <c r="N19" s="41"/>
      <c r="O19" s="34"/>
      <c r="P19" s="39"/>
    </row>
    <row r="20" spans="1:19" x14ac:dyDescent="0.2">
      <c r="A20" s="8"/>
      <c r="B20" s="8"/>
      <c r="C20" s="21">
        <v>1000</v>
      </c>
      <c r="D20" s="8"/>
      <c r="E20" s="8">
        <v>1</v>
      </c>
      <c r="F20" s="8"/>
      <c r="G20" s="21">
        <f>C20*E20</f>
        <v>1000</v>
      </c>
      <c r="H20" s="9"/>
      <c r="I20" s="21"/>
      <c r="J20" s="22"/>
      <c r="K20" s="30">
        <v>41257</v>
      </c>
      <c r="L20" s="53">
        <v>410000</v>
      </c>
      <c r="M20" s="42"/>
      <c r="N20" s="41"/>
      <c r="O20" s="34"/>
      <c r="P20" s="39"/>
    </row>
    <row r="21" spans="1:19" x14ac:dyDescent="0.2">
      <c r="A21" s="8"/>
      <c r="B21" s="8"/>
      <c r="C21" s="21">
        <v>500</v>
      </c>
      <c r="D21" s="8"/>
      <c r="E21" s="8">
        <v>30</v>
      </c>
      <c r="F21" s="8"/>
      <c r="G21" s="21">
        <f>C21*E21</f>
        <v>15000</v>
      </c>
      <c r="H21" s="9"/>
      <c r="I21" s="21"/>
      <c r="J21" s="36"/>
      <c r="K21" s="30">
        <v>41258</v>
      </c>
      <c r="L21" s="53">
        <v>800000</v>
      </c>
      <c r="M21" s="42"/>
      <c r="N21" s="43"/>
      <c r="O21" s="44"/>
      <c r="P21" s="44"/>
    </row>
    <row r="22" spans="1:19" x14ac:dyDescent="0.2">
      <c r="A22" s="8"/>
      <c r="B22" s="8"/>
      <c r="C22" s="21">
        <v>200</v>
      </c>
      <c r="D22" s="8"/>
      <c r="E22" s="8">
        <v>14</v>
      </c>
      <c r="F22" s="8"/>
      <c r="G22" s="21">
        <f>C22*E22</f>
        <v>2800</v>
      </c>
      <c r="H22" s="9"/>
      <c r="I22" s="10"/>
      <c r="K22" s="30">
        <v>41259</v>
      </c>
      <c r="L22" s="115">
        <v>3500000</v>
      </c>
      <c r="M22" s="42"/>
      <c r="N22" s="43"/>
      <c r="O22" s="9"/>
      <c r="P22" s="32"/>
      <c r="Q22" s="38"/>
      <c r="R22" s="44"/>
      <c r="S22" s="44"/>
    </row>
    <row r="23" spans="1:19" x14ac:dyDescent="0.2">
      <c r="A23" s="8"/>
      <c r="B23" s="8"/>
      <c r="C23" s="21">
        <v>100</v>
      </c>
      <c r="D23" s="8"/>
      <c r="E23" s="8">
        <v>10</v>
      </c>
      <c r="F23" s="8"/>
      <c r="G23" s="21">
        <f>C23*E23</f>
        <v>1000</v>
      </c>
      <c r="H23" s="9"/>
      <c r="I23" s="10"/>
      <c r="K23" s="30">
        <v>41260</v>
      </c>
      <c r="L23" s="115">
        <v>1000000</v>
      </c>
      <c r="N23" s="41"/>
      <c r="O23" s="45"/>
      <c r="P23" s="32"/>
      <c r="Q23" s="38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41261</v>
      </c>
      <c r="L24" s="115">
        <v>1100000</v>
      </c>
      <c r="N24" s="41"/>
      <c r="O24" s="45"/>
      <c r="P24" s="32"/>
      <c r="Q24" s="38"/>
      <c r="R24" s="46" t="s">
        <v>22</v>
      </c>
      <c r="S24" s="38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47">
        <v>0</v>
      </c>
      <c r="H25" s="9"/>
      <c r="I25" s="8" t="s">
        <v>8</v>
      </c>
      <c r="K25" s="30">
        <v>41262</v>
      </c>
      <c r="L25" s="115">
        <v>600000</v>
      </c>
      <c r="M25" s="48"/>
      <c r="N25" s="41"/>
      <c r="O25" s="45"/>
      <c r="P25" s="32"/>
      <c r="Q25" s="38"/>
      <c r="R25" s="46"/>
      <c r="S25" s="38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49">
        <f>SUM(G20:G25)</f>
        <v>19800</v>
      </c>
      <c r="I26" s="9"/>
      <c r="K26" s="30">
        <v>41263</v>
      </c>
      <c r="L26" s="115">
        <v>800000</v>
      </c>
      <c r="M26" s="33"/>
      <c r="N26" s="50"/>
      <c r="O26" s="51"/>
      <c r="P26" s="32"/>
      <c r="Q26" s="38"/>
      <c r="R26" s="46"/>
      <c r="S26" s="38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272649800</v>
      </c>
      <c r="K27" s="30">
        <v>41264</v>
      </c>
      <c r="L27" s="115">
        <v>2000000</v>
      </c>
      <c r="M27" s="33"/>
      <c r="N27" s="32"/>
      <c r="O27" s="51"/>
      <c r="P27" s="32"/>
      <c r="Q27" s="38"/>
      <c r="R27" s="46"/>
      <c r="S27" s="38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41265</v>
      </c>
      <c r="L28" s="53">
        <v>4000000</v>
      </c>
      <c r="M28" s="54"/>
      <c r="N28" s="32"/>
      <c r="O28" s="51"/>
      <c r="P28" s="32"/>
      <c r="Q28" s="38"/>
      <c r="R28" s="46"/>
      <c r="S28" s="38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8</v>
      </c>
      <c r="H29" s="9"/>
      <c r="I29" s="9">
        <f>'17 Juni 17  '!I29</f>
        <v>1215179727</v>
      </c>
      <c r="K29" s="30">
        <v>41266</v>
      </c>
      <c r="L29" s="53">
        <v>2500000</v>
      </c>
      <c r="N29" s="32"/>
      <c r="O29" s="51"/>
      <c r="P29" s="32"/>
      <c r="Q29" s="38"/>
      <c r="R29" s="55"/>
      <c r="S29" s="38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6">
        <f>'17 Juni 17  '!I52</f>
        <v>35509800</v>
      </c>
      <c r="K30" s="30">
        <v>41267</v>
      </c>
      <c r="L30" s="53">
        <v>5000000</v>
      </c>
      <c r="M30" s="33"/>
      <c r="N30" s="32"/>
      <c r="O30" s="51"/>
      <c r="P30" s="32"/>
      <c r="Q30" s="38"/>
      <c r="R30" s="46"/>
      <c r="S30" s="38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72"/>
      <c r="K31" s="30">
        <v>41268</v>
      </c>
      <c r="L31" s="53">
        <v>1750000</v>
      </c>
      <c r="N31" s="41"/>
      <c r="O31" s="51"/>
      <c r="P31" s="2"/>
      <c r="Q31" s="38"/>
      <c r="R31" s="2"/>
      <c r="S31" s="38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2"/>
      <c r="J32" s="32"/>
      <c r="K32" s="30">
        <v>41269</v>
      </c>
      <c r="L32" s="57">
        <v>1200000</v>
      </c>
      <c r="M32" s="58"/>
      <c r="N32" s="41"/>
      <c r="O32" s="51"/>
      <c r="P32" s="2"/>
      <c r="Q32" s="38"/>
      <c r="R32" s="2"/>
      <c r="S32" s="38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41270</v>
      </c>
      <c r="L33" s="57">
        <v>1000000</v>
      </c>
      <c r="M33" s="58"/>
      <c r="N33" s="41"/>
      <c r="O33" s="51"/>
      <c r="P33" s="2"/>
      <c r="Q33" s="38"/>
      <c r="R33" s="2"/>
      <c r="S33" s="38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41271</v>
      </c>
      <c r="L34" s="57">
        <v>2000000</v>
      </c>
      <c r="M34" s="58"/>
      <c r="N34" s="41"/>
      <c r="O34" s="51"/>
      <c r="P34" s="2"/>
      <c r="Q34" s="38"/>
      <c r="R34" s="59"/>
      <c r="S34" s="38"/>
    </row>
    <row r="35" spans="1:19" x14ac:dyDescent="0.2">
      <c r="A35" s="8"/>
      <c r="B35" s="8"/>
      <c r="C35" s="8" t="s">
        <v>29</v>
      </c>
      <c r="D35" s="8"/>
      <c r="E35" s="8"/>
      <c r="F35" s="8"/>
      <c r="G35" s="21"/>
      <c r="H35" s="49">
        <f>O14</f>
        <v>0</v>
      </c>
      <c r="I35" s="9"/>
      <c r="J35" s="9"/>
      <c r="K35" s="30">
        <v>41272</v>
      </c>
      <c r="L35" s="127">
        <v>5000000</v>
      </c>
      <c r="M35" s="60"/>
      <c r="N35" s="41"/>
      <c r="O35" s="51"/>
      <c r="P35" s="38"/>
      <c r="Q35" s="38"/>
      <c r="R35" s="2"/>
      <c r="S35" s="38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1">
        <f>P14</f>
        <v>200000000</v>
      </c>
      <c r="I36" s="8" t="s">
        <v>8</v>
      </c>
      <c r="J36" s="8"/>
      <c r="K36" s="30">
        <v>41273</v>
      </c>
      <c r="L36" s="127">
        <v>3000000</v>
      </c>
      <c r="M36" s="58"/>
      <c r="N36" s="41"/>
      <c r="O36" s="51"/>
      <c r="P36" s="10"/>
      <c r="Q36" s="38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I29+H35-H36</f>
        <v>1015179727</v>
      </c>
      <c r="J37" s="9"/>
      <c r="K37" s="30">
        <v>41274</v>
      </c>
      <c r="L37" s="127">
        <v>200000000</v>
      </c>
      <c r="M37" s="58"/>
      <c r="N37" s="41"/>
      <c r="O37" s="51"/>
      <c r="Q37" s="38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41275</v>
      </c>
      <c r="L38" s="127">
        <v>800000</v>
      </c>
      <c r="M38" s="58"/>
      <c r="N38" s="41"/>
      <c r="O38" s="51"/>
      <c r="Q38" s="38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49">
        <v>12023986</v>
      </c>
      <c r="J39" s="9"/>
      <c r="K39" s="30">
        <v>41276</v>
      </c>
      <c r="L39" s="127">
        <v>9000000</v>
      </c>
      <c r="M39" s="58"/>
      <c r="N39" s="41"/>
      <c r="O39" s="51"/>
      <c r="Q39" s="38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103113641</v>
      </c>
      <c r="I40" s="9"/>
      <c r="J40" s="9"/>
      <c r="K40" s="30">
        <v>41277</v>
      </c>
      <c r="L40" s="127">
        <v>500000</v>
      </c>
      <c r="M40" s="58"/>
      <c r="N40" s="41"/>
      <c r="O40" s="51"/>
      <c r="Q40" s="38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2">
        <v>7338361</v>
      </c>
      <c r="I41" s="9"/>
      <c r="J41" s="9"/>
      <c r="K41" s="30">
        <v>41278</v>
      </c>
      <c r="L41" s="127">
        <v>2500000</v>
      </c>
      <c r="M41" s="58"/>
      <c r="N41" s="41"/>
      <c r="O41" s="51"/>
      <c r="Q41" s="38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122475988</v>
      </c>
      <c r="J42" s="9"/>
      <c r="L42" s="127"/>
      <c r="M42" s="58"/>
      <c r="N42" s="41"/>
      <c r="O42" s="51"/>
      <c r="Q42" s="38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1137655715</v>
      </c>
      <c r="J43" s="9"/>
      <c r="L43" s="127"/>
      <c r="M43" s="58"/>
      <c r="N43" s="41"/>
      <c r="O43" s="51"/>
      <c r="Q43" s="38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127"/>
      <c r="M44" s="58"/>
      <c r="N44" s="41"/>
      <c r="O44" s="51"/>
      <c r="P44" s="65"/>
      <c r="Q44" s="32"/>
      <c r="R44" s="66"/>
      <c r="S44" s="66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M131</f>
        <v>22470000</v>
      </c>
      <c r="I45" s="9"/>
      <c r="J45" s="9"/>
      <c r="L45" s="127"/>
      <c r="M45" s="60"/>
      <c r="N45" s="41"/>
      <c r="O45" s="51"/>
      <c r="P45" s="65"/>
      <c r="Q45" s="32"/>
      <c r="R45" s="67"/>
      <c r="S45" s="66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68">
        <f>+E89</f>
        <v>0</v>
      </c>
      <c r="I46" s="9" t="s">
        <v>8</v>
      </c>
      <c r="J46" s="9"/>
      <c r="L46" s="127"/>
      <c r="M46" s="60"/>
      <c r="N46" s="41"/>
      <c r="O46" s="51"/>
      <c r="P46" s="65"/>
      <c r="Q46" s="32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2" t="s">
        <v>8</v>
      </c>
      <c r="H47" s="69"/>
      <c r="I47" s="9">
        <f>H45+H46</f>
        <v>22470000</v>
      </c>
      <c r="J47" s="9"/>
      <c r="L47" s="127"/>
      <c r="M47" s="60"/>
      <c r="N47" s="41"/>
      <c r="O47" s="51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2"/>
      <c r="H48" s="70"/>
      <c r="I48" s="9" t="s">
        <v>8</v>
      </c>
      <c r="J48" s="9"/>
      <c r="L48" s="127"/>
      <c r="M48" s="60"/>
      <c r="N48" s="41"/>
      <c r="O48" s="51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49">
        <f>L131</f>
        <v>259610000</v>
      </c>
      <c r="I49" s="9">
        <v>0</v>
      </c>
      <c r="L49" s="127"/>
      <c r="N49" s="41"/>
      <c r="O49" s="51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1">
        <f>A89</f>
        <v>0</v>
      </c>
      <c r="I50" s="9"/>
      <c r="J50" s="72"/>
      <c r="L50" s="57"/>
      <c r="N50" s="41"/>
      <c r="O50" s="51"/>
      <c r="P50" s="73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1">
        <f>SUM(H49:H50)</f>
        <v>259610000</v>
      </c>
      <c r="J51" s="49"/>
      <c r="L51" s="57"/>
      <c r="N51" s="41"/>
      <c r="O51" s="51"/>
      <c r="P51" s="74"/>
      <c r="Q51" s="59"/>
      <c r="R51" s="74"/>
      <c r="S51" s="59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I30-I47+I51</f>
        <v>272649800</v>
      </c>
      <c r="J52" s="75"/>
      <c r="L52" s="57"/>
      <c r="N52" s="41"/>
      <c r="O52" s="51"/>
      <c r="P52" s="74"/>
      <c r="Q52" s="59"/>
      <c r="R52" s="74"/>
      <c r="S52" s="59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272649800</v>
      </c>
      <c r="J53" s="75"/>
      <c r="L53" s="57"/>
      <c r="N53" s="41"/>
      <c r="O53" s="51"/>
      <c r="P53" s="74"/>
      <c r="Q53" s="59"/>
      <c r="R53" s="74"/>
      <c r="S53" s="59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8</v>
      </c>
      <c r="I54" s="61">
        <v>0</v>
      </c>
      <c r="J54" s="76"/>
      <c r="L54" s="57"/>
      <c r="N54" s="41"/>
      <c r="O54" s="51"/>
      <c r="P54" s="74"/>
      <c r="Q54" s="59"/>
      <c r="R54" s="74"/>
      <c r="S54" s="77"/>
    </row>
    <row r="55" spans="1:19" x14ac:dyDescent="0.2">
      <c r="A55" s="8"/>
      <c r="B55" s="8"/>
      <c r="C55" s="8"/>
      <c r="D55" s="8"/>
      <c r="E55" s="8" t="s">
        <v>43</v>
      </c>
      <c r="F55" s="8"/>
      <c r="G55" s="8"/>
      <c r="H55" s="9"/>
      <c r="I55" s="9">
        <f>+I53-I52</f>
        <v>0</v>
      </c>
      <c r="J55" s="75"/>
      <c r="L55" s="57"/>
      <c r="N55" s="41"/>
      <c r="O55" s="51"/>
      <c r="P55" s="74"/>
      <c r="Q55" s="59"/>
      <c r="R55" s="74"/>
      <c r="S55" s="74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5"/>
      <c r="L56" s="57"/>
      <c r="N56" s="41"/>
      <c r="O56" s="51"/>
      <c r="P56" s="74"/>
      <c r="Q56" s="59"/>
      <c r="R56" s="74"/>
      <c r="S56" s="74"/>
    </row>
    <row r="57" spans="1:19" x14ac:dyDescent="0.2">
      <c r="A57" s="8" t="s">
        <v>44</v>
      </c>
      <c r="B57" s="8"/>
      <c r="C57" s="8"/>
      <c r="D57" s="8"/>
      <c r="E57" s="8"/>
      <c r="F57" s="8"/>
      <c r="G57" s="8"/>
      <c r="H57" s="9"/>
      <c r="I57" s="56"/>
      <c r="J57" s="78"/>
      <c r="L57" s="57"/>
      <c r="N57" s="41"/>
      <c r="O57" s="51"/>
      <c r="P57" s="74"/>
      <c r="Q57" s="59"/>
      <c r="R57" s="74"/>
      <c r="S57" s="74"/>
    </row>
    <row r="58" spans="1:19" x14ac:dyDescent="0.2">
      <c r="A58" s="8" t="s">
        <v>45</v>
      </c>
      <c r="B58" s="8"/>
      <c r="C58" s="8"/>
      <c r="D58" s="8"/>
      <c r="E58" s="8" t="s">
        <v>8</v>
      </c>
      <c r="F58" s="8"/>
      <c r="G58" s="8" t="s">
        <v>46</v>
      </c>
      <c r="H58" s="9"/>
      <c r="I58" s="21"/>
      <c r="J58" s="79"/>
      <c r="L58" s="57"/>
      <c r="N58" s="41"/>
      <c r="O58" s="51"/>
      <c r="P58" s="74"/>
      <c r="Q58" s="59"/>
      <c r="R58" s="74"/>
      <c r="S58" s="74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8</v>
      </c>
      <c r="I59" s="21"/>
      <c r="J59" s="79"/>
      <c r="L59" s="57"/>
      <c r="N59" s="41"/>
      <c r="O59" s="51"/>
      <c r="Q59" s="38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79"/>
      <c r="L60" s="57"/>
      <c r="N60" s="41"/>
      <c r="O60" s="51"/>
      <c r="Q60" s="38"/>
    </row>
    <row r="61" spans="1:19" x14ac:dyDescent="0.2">
      <c r="A61" s="80"/>
      <c r="B61" s="81"/>
      <c r="C61" s="81"/>
      <c r="D61" s="82"/>
      <c r="E61" s="82" t="s">
        <v>8</v>
      </c>
      <c r="F61" s="82"/>
      <c r="G61" s="82"/>
      <c r="H61" s="10"/>
      <c r="J61" s="83"/>
      <c r="L61" s="57"/>
      <c r="N61" s="41"/>
      <c r="O61" s="51"/>
      <c r="Q61" s="10"/>
      <c r="R61" s="84"/>
    </row>
    <row r="62" spans="1:19" x14ac:dyDescent="0.2">
      <c r="A62" s="85" t="s">
        <v>64</v>
      </c>
      <c r="B62" s="81"/>
      <c r="C62" s="81"/>
      <c r="D62" s="82"/>
      <c r="E62" s="82"/>
      <c r="F62" s="82"/>
      <c r="G62" s="10" t="s">
        <v>48</v>
      </c>
      <c r="J62" s="83"/>
      <c r="L62" s="57"/>
      <c r="N62" s="41"/>
      <c r="O62" s="51"/>
      <c r="Q62" s="10"/>
      <c r="R62" s="84"/>
    </row>
    <row r="63" spans="1:19" x14ac:dyDescent="0.2">
      <c r="A63" s="80"/>
      <c r="B63" s="81"/>
      <c r="C63" s="81"/>
      <c r="D63" s="82"/>
      <c r="E63" s="82"/>
      <c r="F63" s="82"/>
      <c r="G63" s="82"/>
      <c r="H63" s="82"/>
      <c r="J63" s="83"/>
      <c r="L63" s="86"/>
      <c r="N63" s="41"/>
      <c r="O63" s="51"/>
    </row>
    <row r="64" spans="1:19" x14ac:dyDescent="0.2">
      <c r="A64" s="2" t="s">
        <v>50</v>
      </c>
      <c r="B64" s="2"/>
      <c r="C64" s="2"/>
      <c r="D64" s="2"/>
      <c r="E64" s="2"/>
      <c r="F64" s="2"/>
      <c r="H64" s="10" t="s">
        <v>51</v>
      </c>
      <c r="I64" s="2"/>
      <c r="J64" s="87"/>
      <c r="L64" s="86"/>
      <c r="M64" s="60"/>
      <c r="N64" s="41"/>
      <c r="O64" s="51"/>
      <c r="Q64" s="73"/>
    </row>
    <row r="65" spans="1:15" x14ac:dyDescent="0.2">
      <c r="A65" s="2"/>
      <c r="B65" s="2"/>
      <c r="C65" s="2"/>
      <c r="D65" s="2"/>
      <c r="E65" s="2"/>
      <c r="F65" s="2"/>
      <c r="G65" s="82" t="s">
        <v>52</v>
      </c>
      <c r="H65" s="2"/>
      <c r="I65" s="2"/>
      <c r="J65" s="87"/>
      <c r="L65" s="86"/>
      <c r="M65" s="60"/>
      <c r="N65" s="41"/>
      <c r="O65" s="51"/>
    </row>
    <row r="66" spans="1:15" x14ac:dyDescent="0.2">
      <c r="A66" s="2"/>
      <c r="B66" s="2"/>
      <c r="C66" s="2"/>
      <c r="D66" s="2"/>
      <c r="E66" s="2"/>
      <c r="F66" s="2"/>
      <c r="G66" s="82"/>
      <c r="H66" s="2"/>
      <c r="I66" s="2"/>
      <c r="J66" s="87"/>
      <c r="L66" s="86"/>
      <c r="M66" s="60"/>
      <c r="N66" s="41"/>
      <c r="O66" s="51"/>
    </row>
    <row r="67" spans="1:15" x14ac:dyDescent="0.2">
      <c r="A67" s="2"/>
      <c r="B67" s="2"/>
      <c r="C67" s="2"/>
      <c r="D67" s="2"/>
      <c r="E67" s="2" t="s">
        <v>53</v>
      </c>
      <c r="F67" s="2"/>
      <c r="G67" s="2"/>
      <c r="H67" s="2"/>
      <c r="I67" s="2"/>
      <c r="J67" s="87"/>
      <c r="L67" s="86"/>
      <c r="M67" s="88"/>
      <c r="N67" s="41"/>
      <c r="O67" s="51"/>
    </row>
    <row r="68" spans="1:15" x14ac:dyDescent="0.2">
      <c r="A68" s="2"/>
      <c r="B68" s="2"/>
      <c r="C68" s="2"/>
      <c r="D68" s="2"/>
      <c r="E68" s="2" t="s">
        <v>53</v>
      </c>
      <c r="F68" s="2"/>
      <c r="G68" s="2"/>
      <c r="H68" s="2"/>
      <c r="I68" s="89"/>
      <c r="J68" s="87"/>
      <c r="L68" s="86"/>
      <c r="M68" s="88"/>
      <c r="N68" s="41"/>
      <c r="O68" s="51"/>
    </row>
    <row r="69" spans="1:15" x14ac:dyDescent="0.2">
      <c r="A69" s="82"/>
      <c r="B69" s="82"/>
      <c r="C69" s="82"/>
      <c r="D69" s="82"/>
      <c r="E69" s="82"/>
      <c r="F69" s="82"/>
      <c r="G69" s="90"/>
      <c r="H69" s="91"/>
      <c r="I69" s="82"/>
      <c r="J69" s="83"/>
      <c r="L69" s="86"/>
      <c r="M69" s="92"/>
      <c r="N69" s="41"/>
      <c r="O69" s="51"/>
    </row>
    <row r="70" spans="1:15" x14ac:dyDescent="0.2">
      <c r="A70" s="82"/>
      <c r="B70" s="82"/>
      <c r="C70" s="82"/>
      <c r="D70" s="82"/>
      <c r="E70" s="82"/>
      <c r="F70" s="82"/>
      <c r="G70" s="90" t="s">
        <v>54</v>
      </c>
      <c r="H70" s="93"/>
      <c r="I70" s="82"/>
      <c r="J70" s="83"/>
      <c r="L70" s="86"/>
      <c r="M70" s="60"/>
      <c r="N70" s="41"/>
      <c r="O70" s="51"/>
    </row>
    <row r="71" spans="1:15" x14ac:dyDescent="0.2">
      <c r="A71" s="94" t="s">
        <v>38</v>
      </c>
      <c r="B71" s="95"/>
      <c r="C71" s="95"/>
      <c r="D71" s="95"/>
      <c r="E71" s="96" t="s">
        <v>55</v>
      </c>
      <c r="F71" s="2"/>
      <c r="G71" s="2"/>
      <c r="H71" s="59"/>
      <c r="I71" s="2"/>
      <c r="J71" s="87"/>
      <c r="L71" s="86"/>
      <c r="M71" s="92"/>
      <c r="N71" s="41"/>
      <c r="O71" s="97"/>
    </row>
    <row r="72" spans="1:15" x14ac:dyDescent="0.2">
      <c r="A72" s="94"/>
      <c r="B72" s="95"/>
      <c r="C72" s="95"/>
      <c r="D72" s="95"/>
      <c r="E72" s="96"/>
      <c r="F72" s="2"/>
      <c r="G72" s="2"/>
      <c r="H72" s="59"/>
      <c r="I72" s="2"/>
      <c r="J72" s="2"/>
      <c r="L72" s="86"/>
      <c r="M72" s="92"/>
      <c r="N72" s="41"/>
      <c r="O72" s="97"/>
    </row>
    <row r="73" spans="1:15" x14ac:dyDescent="0.2">
      <c r="A73" s="98"/>
      <c r="B73" s="95"/>
      <c r="C73" s="95"/>
      <c r="D73" s="95"/>
      <c r="E73" s="96"/>
      <c r="F73" s="2"/>
      <c r="G73" s="2"/>
      <c r="H73" s="59"/>
      <c r="I73" s="2"/>
      <c r="J73" s="2"/>
      <c r="L73" s="86"/>
      <c r="M73" s="92"/>
      <c r="N73" s="41"/>
      <c r="O73" s="97"/>
    </row>
    <row r="74" spans="1:15" x14ac:dyDescent="0.2">
      <c r="A74" s="98"/>
      <c r="B74" s="95"/>
      <c r="C74" s="99"/>
      <c r="D74" s="95"/>
      <c r="E74" s="100"/>
      <c r="F74" s="2"/>
      <c r="G74" s="2"/>
      <c r="H74" s="59"/>
      <c r="I74" s="2"/>
      <c r="J74" s="2"/>
      <c r="L74" s="86"/>
      <c r="M74" s="92"/>
      <c r="N74" s="41"/>
      <c r="O74" s="97"/>
    </row>
    <row r="75" spans="1:15" x14ac:dyDescent="0.2">
      <c r="A75" s="96"/>
      <c r="B75" s="95"/>
      <c r="C75" s="99"/>
      <c r="D75" s="99"/>
      <c r="E75" s="101"/>
      <c r="F75" s="73"/>
      <c r="H75" s="74"/>
      <c r="L75" s="86"/>
      <c r="M75" s="92"/>
      <c r="N75" s="41"/>
      <c r="O75" s="97"/>
    </row>
    <row r="76" spans="1:15" x14ac:dyDescent="0.2">
      <c r="A76" s="102"/>
      <c r="B76" s="95"/>
      <c r="C76" s="103"/>
      <c r="D76" s="103"/>
      <c r="E76" s="101"/>
      <c r="H76" s="74"/>
      <c r="L76" s="86"/>
      <c r="M76" s="104"/>
      <c r="N76" s="41"/>
      <c r="O76" s="97"/>
    </row>
    <row r="77" spans="1:15" x14ac:dyDescent="0.2">
      <c r="A77" s="105"/>
      <c r="B77" s="95"/>
      <c r="C77" s="103"/>
      <c r="D77" s="103"/>
      <c r="E77" s="101"/>
      <c r="H77" s="74"/>
      <c r="L77" s="86"/>
      <c r="M77" s="106"/>
      <c r="N77" s="41"/>
      <c r="O77" s="107"/>
    </row>
    <row r="78" spans="1:15" x14ac:dyDescent="0.2">
      <c r="A78" s="105"/>
      <c r="B78" s="95"/>
      <c r="C78" s="103"/>
      <c r="D78" s="103"/>
      <c r="E78" s="101"/>
      <c r="H78" s="74"/>
      <c r="L78" s="86"/>
      <c r="N78" s="41"/>
      <c r="O78" s="107"/>
    </row>
    <row r="79" spans="1:15" x14ac:dyDescent="0.2">
      <c r="A79" s="102"/>
      <c r="B79" s="103"/>
      <c r="C79" s="103"/>
      <c r="D79" s="103"/>
      <c r="E79" s="101"/>
      <c r="H79" s="74"/>
      <c r="L79" s="86"/>
      <c r="N79" s="41"/>
      <c r="O79" s="107"/>
    </row>
    <row r="80" spans="1:15" x14ac:dyDescent="0.2">
      <c r="A80" s="102"/>
      <c r="B80" s="103"/>
      <c r="C80" s="103"/>
      <c r="D80" s="103"/>
      <c r="E80" s="101"/>
      <c r="H80" s="74"/>
      <c r="L80" s="86"/>
      <c r="N80" s="41"/>
      <c r="O80" s="107"/>
    </row>
    <row r="81" spans="1:15" x14ac:dyDescent="0.2">
      <c r="A81" s="102"/>
      <c r="B81" s="108"/>
      <c r="E81" s="74"/>
      <c r="H81" s="74"/>
      <c r="K81" s="30"/>
      <c r="L81" s="86"/>
      <c r="N81" s="41"/>
      <c r="O81" s="107"/>
    </row>
    <row r="82" spans="1:15" x14ac:dyDescent="0.2">
      <c r="A82" s="102"/>
      <c r="B82" s="108"/>
      <c r="H82" s="74"/>
      <c r="K82" s="30"/>
      <c r="L82" s="86"/>
      <c r="M82" s="92"/>
      <c r="N82" s="41"/>
      <c r="O82" s="107"/>
    </row>
    <row r="83" spans="1:15" x14ac:dyDescent="0.2">
      <c r="A83" s="102"/>
      <c r="B83" s="108"/>
      <c r="K83" s="30"/>
      <c r="L83" s="86"/>
      <c r="N83" s="41"/>
      <c r="O83" s="97"/>
    </row>
    <row r="84" spans="1:15" x14ac:dyDescent="0.2">
      <c r="A84" s="102"/>
      <c r="B84" s="108"/>
      <c r="K84" s="30"/>
      <c r="L84" s="86"/>
      <c r="N84" s="41"/>
      <c r="O84" s="97"/>
    </row>
    <row r="85" spans="1:15" x14ac:dyDescent="0.2">
      <c r="A85" s="74"/>
      <c r="B85" s="108"/>
      <c r="K85" s="30"/>
      <c r="L85" s="86"/>
      <c r="N85" s="41"/>
      <c r="O85" s="97"/>
    </row>
    <row r="86" spans="1:15" x14ac:dyDescent="0.2">
      <c r="K86" s="30"/>
      <c r="L86" s="86"/>
      <c r="N86" s="41"/>
      <c r="O86" s="97"/>
    </row>
    <row r="87" spans="1:15" x14ac:dyDescent="0.2">
      <c r="K87" s="30"/>
      <c r="L87" s="86"/>
      <c r="N87" s="41"/>
      <c r="O87" s="97"/>
    </row>
    <row r="88" spans="1:15" x14ac:dyDescent="0.2">
      <c r="K88" s="30"/>
      <c r="L88" s="109"/>
      <c r="N88" s="41"/>
      <c r="O88" s="97"/>
    </row>
    <row r="89" spans="1:15" x14ac:dyDescent="0.2">
      <c r="A89" s="84">
        <f>SUM(A71:A88)</f>
        <v>0</v>
      </c>
      <c r="E89" s="74">
        <f>SUM(E71:E88)</f>
        <v>0</v>
      </c>
      <c r="H89" s="74">
        <f>SUM(H71:H88)</f>
        <v>0</v>
      </c>
      <c r="K89" s="30"/>
      <c r="L89" s="109"/>
      <c r="N89" s="41"/>
      <c r="O89" s="97"/>
    </row>
    <row r="90" spans="1:15" x14ac:dyDescent="0.2">
      <c r="K90" s="30"/>
      <c r="L90" s="109"/>
      <c r="N90" s="41"/>
      <c r="O90" s="97"/>
    </row>
    <row r="91" spans="1:15" x14ac:dyDescent="0.2">
      <c r="K91" s="30"/>
      <c r="L91" s="109"/>
      <c r="N91" s="41"/>
      <c r="O91" s="97"/>
    </row>
    <row r="92" spans="1:15" x14ac:dyDescent="0.2">
      <c r="K92" s="30"/>
      <c r="L92" s="109"/>
      <c r="N92" s="41"/>
      <c r="O92" s="97"/>
    </row>
    <row r="93" spans="1:15" x14ac:dyDescent="0.2">
      <c r="K93" s="30"/>
      <c r="L93" s="109"/>
      <c r="N93" s="41"/>
      <c r="O93" s="97"/>
    </row>
    <row r="94" spans="1:15" x14ac:dyDescent="0.2">
      <c r="K94" s="30"/>
      <c r="L94" s="109"/>
      <c r="N94" s="41"/>
      <c r="O94" s="97"/>
    </row>
    <row r="95" spans="1:15" x14ac:dyDescent="0.2">
      <c r="K95" s="30"/>
      <c r="L95" s="109"/>
      <c r="N95" s="41"/>
      <c r="O95" s="97"/>
    </row>
    <row r="96" spans="1:15" x14ac:dyDescent="0.2">
      <c r="K96" s="30"/>
      <c r="L96" s="109"/>
      <c r="N96" s="41"/>
      <c r="O96" s="97"/>
    </row>
    <row r="97" spans="1:19" x14ac:dyDescent="0.2">
      <c r="K97" s="30"/>
      <c r="L97" s="109"/>
      <c r="N97" s="41"/>
      <c r="O97" s="97"/>
    </row>
    <row r="98" spans="1:19" x14ac:dyDescent="0.2">
      <c r="K98" s="30"/>
      <c r="L98" s="109"/>
      <c r="N98" s="41"/>
      <c r="O98" s="97"/>
    </row>
    <row r="99" spans="1:19" x14ac:dyDescent="0.2">
      <c r="K99" s="30"/>
      <c r="L99" s="109"/>
      <c r="N99" s="41"/>
      <c r="O99" s="97"/>
    </row>
    <row r="100" spans="1:19" x14ac:dyDescent="0.2">
      <c r="K100" s="30"/>
      <c r="L100" s="109"/>
      <c r="N100" s="41"/>
      <c r="O100" s="97"/>
    </row>
    <row r="101" spans="1:19" x14ac:dyDescent="0.2">
      <c r="K101" s="30"/>
      <c r="L101" s="109"/>
      <c r="N101" s="41"/>
      <c r="O101" s="97"/>
    </row>
    <row r="102" spans="1:19" x14ac:dyDescent="0.2">
      <c r="K102" s="30"/>
      <c r="L102" s="109"/>
      <c r="N102" s="41"/>
      <c r="O102" s="97"/>
    </row>
    <row r="103" spans="1:19" x14ac:dyDescent="0.2">
      <c r="K103" s="30"/>
      <c r="L103" s="109"/>
      <c r="O103" s="97"/>
    </row>
    <row r="104" spans="1:19" x14ac:dyDescent="0.2">
      <c r="K104" s="30"/>
      <c r="L104" s="109"/>
      <c r="O104" s="97"/>
    </row>
    <row r="105" spans="1:19" x14ac:dyDescent="0.2">
      <c r="K105" s="30"/>
      <c r="L105" s="109"/>
    </row>
    <row r="106" spans="1:19" x14ac:dyDescent="0.2">
      <c r="K106" s="30"/>
      <c r="L106" s="109"/>
    </row>
    <row r="107" spans="1:19" x14ac:dyDescent="0.2">
      <c r="K107" s="30"/>
      <c r="L107" s="109"/>
    </row>
    <row r="108" spans="1:19" x14ac:dyDescent="0.2">
      <c r="K108" s="30"/>
      <c r="L108" s="109"/>
      <c r="O108" s="92">
        <f>SUM(O13:O107)</f>
        <v>0</v>
      </c>
    </row>
    <row r="109" spans="1:19" x14ac:dyDescent="0.2">
      <c r="K109" s="30"/>
      <c r="L109" s="109"/>
    </row>
    <row r="110" spans="1:19" x14ac:dyDescent="0.2">
      <c r="K110" s="30"/>
      <c r="L110" s="109"/>
    </row>
    <row r="111" spans="1:19" s="31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09"/>
      <c r="N111" s="110"/>
      <c r="O111" s="111"/>
      <c r="P111" s="7"/>
      <c r="Q111" s="7"/>
      <c r="R111" s="7"/>
      <c r="S111" s="7"/>
    </row>
    <row r="112" spans="1:19" s="31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09"/>
      <c r="N112" s="110"/>
      <c r="O112" s="111"/>
      <c r="P112" s="7"/>
      <c r="Q112" s="7"/>
      <c r="R112" s="7"/>
      <c r="S112" s="7"/>
    </row>
    <row r="113" spans="1:19" s="31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09"/>
      <c r="N113" s="110"/>
      <c r="O113" s="111"/>
      <c r="P113" s="7"/>
      <c r="Q113" s="7"/>
      <c r="R113" s="7"/>
      <c r="S113" s="7"/>
    </row>
    <row r="114" spans="1:19" s="31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09"/>
      <c r="N114" s="110"/>
      <c r="O114" s="111"/>
      <c r="P114" s="7"/>
      <c r="Q114" s="7"/>
      <c r="R114" s="7"/>
      <c r="S114" s="7"/>
    </row>
    <row r="115" spans="1:19" s="31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09"/>
      <c r="N115" s="110"/>
      <c r="O115" s="111"/>
      <c r="P115" s="7"/>
      <c r="Q115" s="7"/>
      <c r="R115" s="7"/>
      <c r="S115" s="7"/>
    </row>
    <row r="116" spans="1:19" s="31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09"/>
      <c r="N116" s="110"/>
      <c r="O116" s="111"/>
      <c r="P116" s="7"/>
      <c r="Q116" s="7"/>
      <c r="R116" s="7"/>
      <c r="S116" s="7"/>
    </row>
    <row r="117" spans="1:19" s="31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09"/>
      <c r="N117" s="110"/>
      <c r="O117" s="111"/>
      <c r="P117" s="7"/>
      <c r="Q117" s="7"/>
      <c r="R117" s="7"/>
      <c r="S117" s="7"/>
    </row>
    <row r="118" spans="1:19" s="31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09"/>
      <c r="N118" s="110"/>
      <c r="O118" s="111"/>
      <c r="P118" s="7"/>
      <c r="Q118" s="7"/>
      <c r="R118" s="7"/>
      <c r="S118" s="7"/>
    </row>
    <row r="119" spans="1:19" s="31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09"/>
      <c r="N119" s="110"/>
      <c r="O119" s="111"/>
      <c r="P119" s="7"/>
      <c r="Q119" s="7"/>
      <c r="R119" s="7"/>
      <c r="S119" s="7"/>
    </row>
    <row r="120" spans="1:19" s="31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09"/>
      <c r="N120" s="110"/>
      <c r="O120" s="111"/>
      <c r="P120" s="7"/>
      <c r="Q120" s="7"/>
      <c r="R120" s="7"/>
      <c r="S120" s="7"/>
    </row>
    <row r="121" spans="1:19" s="31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09"/>
      <c r="N121" s="110"/>
      <c r="O121" s="111"/>
      <c r="P121" s="7"/>
      <c r="Q121" s="7"/>
      <c r="R121" s="7"/>
      <c r="S121" s="7"/>
    </row>
    <row r="122" spans="1:19" s="31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09"/>
      <c r="N122" s="110"/>
      <c r="O122" s="111"/>
      <c r="P122" s="7"/>
      <c r="Q122" s="7"/>
      <c r="R122" s="7"/>
      <c r="S122" s="7"/>
    </row>
    <row r="123" spans="1:19" s="31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09"/>
      <c r="N123" s="110"/>
      <c r="O123" s="111"/>
      <c r="P123" s="7"/>
      <c r="Q123" s="7"/>
      <c r="R123" s="7"/>
      <c r="S123" s="7"/>
    </row>
    <row r="124" spans="1:19" s="31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09"/>
      <c r="N124" s="110"/>
      <c r="O124" s="111"/>
      <c r="P124" s="7"/>
      <c r="Q124" s="7"/>
      <c r="R124" s="7"/>
      <c r="S124" s="7"/>
    </row>
    <row r="125" spans="1:19" s="31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09"/>
      <c r="N125" s="110"/>
      <c r="O125" s="111"/>
      <c r="P125" s="7"/>
      <c r="Q125" s="7"/>
      <c r="R125" s="7"/>
      <c r="S125" s="7"/>
    </row>
    <row r="126" spans="1:19" s="31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09"/>
      <c r="N126" s="110"/>
      <c r="O126" s="111"/>
      <c r="P126" s="7"/>
      <c r="Q126" s="7"/>
      <c r="R126" s="7"/>
      <c r="S126" s="7"/>
    </row>
    <row r="127" spans="1:19" s="31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09"/>
      <c r="N127" s="110"/>
      <c r="O127" s="111"/>
      <c r="P127" s="7"/>
      <c r="Q127" s="7"/>
      <c r="R127" s="7"/>
      <c r="S127" s="7"/>
    </row>
    <row r="128" spans="1:19" s="31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09"/>
      <c r="N128" s="110"/>
      <c r="O128" s="111"/>
      <c r="P128" s="7"/>
      <c r="Q128" s="7"/>
      <c r="R128" s="7"/>
      <c r="S128" s="7"/>
    </row>
    <row r="129" spans="1:19" s="31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09"/>
      <c r="N129" s="110"/>
      <c r="O129" s="111"/>
      <c r="P129" s="7"/>
      <c r="Q129" s="7"/>
      <c r="R129" s="7"/>
      <c r="S129" s="7"/>
    </row>
    <row r="130" spans="1:19" s="31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09"/>
      <c r="N130" s="110"/>
      <c r="O130" s="111"/>
      <c r="P130" s="7"/>
      <c r="Q130" s="7"/>
      <c r="R130" s="7"/>
      <c r="S130" s="7"/>
    </row>
    <row r="131" spans="1:19" s="31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2">
        <f>SUM(L13:L130)</f>
        <v>259610000</v>
      </c>
      <c r="M131" s="112">
        <f>SUM(M13:M130)</f>
        <v>22470000</v>
      </c>
      <c r="N131" s="110"/>
      <c r="O131" s="111"/>
      <c r="P131" s="7"/>
      <c r="Q131" s="7"/>
      <c r="R131" s="7"/>
      <c r="S131" s="7"/>
    </row>
    <row r="132" spans="1:19" s="31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3"/>
      <c r="N132" s="110"/>
      <c r="O132" s="111"/>
      <c r="P132" s="7"/>
      <c r="Q132" s="7"/>
      <c r="R132" s="7"/>
      <c r="S132" s="7"/>
    </row>
    <row r="133" spans="1:19" s="31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3"/>
      <c r="N133" s="110"/>
      <c r="O133" s="111"/>
      <c r="P133" s="7"/>
      <c r="Q133" s="7"/>
      <c r="R133" s="7"/>
      <c r="S133" s="7"/>
    </row>
    <row r="134" spans="1:19" s="31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3"/>
      <c r="N134" s="110"/>
      <c r="O134" s="111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55" zoomScale="84" zoomScaleNormal="100" zoomScaleSheetLayoutView="84" workbookViewId="0">
      <selection activeCell="K24" sqref="K24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3" bestFit="1" customWidth="1"/>
    <col min="13" max="13" width="16.140625" style="31" bestFit="1" customWidth="1"/>
    <col min="14" max="14" width="15.5703125" style="110" customWidth="1"/>
    <col min="15" max="15" width="20" style="111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4" t="s">
        <v>0</v>
      </c>
      <c r="B1" s="144"/>
      <c r="C1" s="144"/>
      <c r="D1" s="144"/>
      <c r="E1" s="144"/>
      <c r="F1" s="144"/>
      <c r="G1" s="144"/>
      <c r="H1" s="144"/>
      <c r="I1" s="144"/>
      <c r="J1" s="139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56</v>
      </c>
      <c r="C3" s="10"/>
      <c r="D3" s="8"/>
      <c r="E3" s="8"/>
      <c r="F3" s="8"/>
      <c r="G3" s="8"/>
      <c r="H3" s="8" t="s">
        <v>3</v>
      </c>
      <c r="I3" s="11">
        <v>42906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8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7</v>
      </c>
      <c r="B6" s="8"/>
      <c r="C6" s="8"/>
      <c r="D6" s="8"/>
      <c r="E6" s="8"/>
      <c r="F6" s="8"/>
      <c r="G6" s="8" t="s">
        <v>8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f>114+130+50</f>
        <v>294</v>
      </c>
      <c r="F8" s="22"/>
      <c r="G8" s="17">
        <f>C8*E8</f>
        <v>29400000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f>160+64</f>
        <v>224</v>
      </c>
      <c r="F9" s="22"/>
      <c r="G9" s="17">
        <f t="shared" ref="G9:G16" si="0">C9*E9</f>
        <v>11200000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0</v>
      </c>
      <c r="F10" s="22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f>1+2</f>
        <v>3</v>
      </c>
      <c r="F11" s="22"/>
      <c r="G11" s="17">
        <f t="shared" si="0"/>
        <v>30000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f>1+5</f>
        <v>6</v>
      </c>
      <c r="F12" s="22"/>
      <c r="G12" s="17">
        <f>C12*E12</f>
        <v>30000</v>
      </c>
      <c r="H12" s="9"/>
      <c r="I12" s="17"/>
      <c r="J12" s="17"/>
      <c r="K12" s="25" t="s">
        <v>8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f>12+1</f>
        <v>13</v>
      </c>
      <c r="F13" s="22"/>
      <c r="G13" s="17">
        <f t="shared" si="0"/>
        <v>26000</v>
      </c>
      <c r="H13" s="9"/>
      <c r="I13" s="17"/>
      <c r="J13" s="17"/>
      <c r="K13" s="30">
        <v>41279</v>
      </c>
      <c r="L13" s="114">
        <v>2000000</v>
      </c>
      <c r="M13" s="31">
        <v>120690000</v>
      </c>
      <c r="N13" s="32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41280</v>
      </c>
      <c r="L14" s="114">
        <v>2000000</v>
      </c>
      <c r="M14" s="33">
        <v>3400000</v>
      </c>
      <c r="N14" s="32"/>
      <c r="O14" s="34">
        <v>100000000</v>
      </c>
      <c r="P14" s="35">
        <v>0</v>
      </c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41281</v>
      </c>
      <c r="L15" s="114">
        <v>5000000</v>
      </c>
      <c r="M15" s="33">
        <v>28900000</v>
      </c>
      <c r="N15" s="32"/>
      <c r="O15" s="34"/>
      <c r="P15" s="35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6"/>
      <c r="K16" s="30">
        <v>41282</v>
      </c>
      <c r="L16" s="114">
        <v>2400000</v>
      </c>
      <c r="M16" s="37">
        <v>100000000</v>
      </c>
      <c r="N16" s="32"/>
      <c r="O16" s="34"/>
      <c r="P16" s="35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40686000</v>
      </c>
      <c r="I17" s="10"/>
      <c r="J17" s="36"/>
      <c r="K17" s="30">
        <v>41283</v>
      </c>
      <c r="L17" s="53">
        <v>1000000</v>
      </c>
      <c r="M17" s="33">
        <v>201000</v>
      </c>
      <c r="N17" s="32"/>
      <c r="O17" s="34"/>
      <c r="P17" s="35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6"/>
      <c r="K18" s="30">
        <v>41284</v>
      </c>
      <c r="L18" s="53">
        <v>4000000</v>
      </c>
      <c r="M18" s="32">
        <v>5000000</v>
      </c>
      <c r="N18" s="38"/>
      <c r="O18" s="34"/>
      <c r="P18" s="39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6"/>
      <c r="K19" s="30">
        <v>41285</v>
      </c>
      <c r="L19" s="53">
        <v>1650000</v>
      </c>
      <c r="M19" s="40">
        <v>720000</v>
      </c>
      <c r="N19" s="41"/>
      <c r="O19" s="34"/>
      <c r="P19" s="39"/>
    </row>
    <row r="20" spans="1:19" x14ac:dyDescent="0.2">
      <c r="A20" s="8"/>
      <c r="B20" s="8"/>
      <c r="C20" s="21">
        <v>1000</v>
      </c>
      <c r="D20" s="8"/>
      <c r="E20" s="8">
        <v>1</v>
      </c>
      <c r="F20" s="8"/>
      <c r="G20" s="21">
        <f>C20*E20</f>
        <v>1000</v>
      </c>
      <c r="H20" s="9"/>
      <c r="I20" s="21"/>
      <c r="J20" s="22"/>
      <c r="K20" s="30">
        <v>41286</v>
      </c>
      <c r="L20" s="53">
        <v>1000000</v>
      </c>
      <c r="M20" s="42">
        <v>15000</v>
      </c>
      <c r="N20" s="41"/>
      <c r="O20" s="34"/>
      <c r="P20" s="39"/>
    </row>
    <row r="21" spans="1:19" x14ac:dyDescent="0.2">
      <c r="A21" s="8"/>
      <c r="B21" s="8"/>
      <c r="C21" s="21">
        <v>500</v>
      </c>
      <c r="D21" s="8"/>
      <c r="E21" s="8">
        <v>30</v>
      </c>
      <c r="F21" s="8"/>
      <c r="G21" s="21">
        <f>C21*E21</f>
        <v>15000</v>
      </c>
      <c r="H21" s="9"/>
      <c r="I21" s="21"/>
      <c r="J21" s="36"/>
      <c r="K21" s="30">
        <v>41287</v>
      </c>
      <c r="L21" s="53">
        <v>1000000</v>
      </c>
      <c r="M21" s="42">
        <v>935000</v>
      </c>
      <c r="N21" s="43"/>
      <c r="O21" s="44"/>
      <c r="P21" s="44"/>
    </row>
    <row r="22" spans="1:19" x14ac:dyDescent="0.2">
      <c r="A22" s="8"/>
      <c r="B22" s="8"/>
      <c r="C22" s="21">
        <v>200</v>
      </c>
      <c r="D22" s="8"/>
      <c r="E22" s="8">
        <v>14</v>
      </c>
      <c r="F22" s="8"/>
      <c r="G22" s="21">
        <f>C22*E22</f>
        <v>2800</v>
      </c>
      <c r="H22" s="9"/>
      <c r="I22" s="10"/>
      <c r="K22" s="30">
        <v>41288</v>
      </c>
      <c r="L22" s="115">
        <v>1000000</v>
      </c>
      <c r="M22" s="42">
        <v>50000</v>
      </c>
      <c r="N22" s="43"/>
      <c r="O22" s="9"/>
      <c r="P22" s="32"/>
      <c r="Q22" s="38"/>
      <c r="R22" s="44"/>
      <c r="S22" s="44"/>
    </row>
    <row r="23" spans="1:19" x14ac:dyDescent="0.2">
      <c r="A23" s="8"/>
      <c r="B23" s="8"/>
      <c r="C23" s="21">
        <v>100</v>
      </c>
      <c r="D23" s="8"/>
      <c r="E23" s="8">
        <v>10</v>
      </c>
      <c r="F23" s="8"/>
      <c r="G23" s="21">
        <f>C23*E23</f>
        <v>1000</v>
      </c>
      <c r="H23" s="9"/>
      <c r="I23" s="10"/>
      <c r="K23" s="30">
        <v>41289</v>
      </c>
      <c r="L23" s="115">
        <v>2000000</v>
      </c>
      <c r="M23" s="31">
        <v>83000</v>
      </c>
      <c r="N23" s="41"/>
      <c r="O23" s="45"/>
      <c r="P23" s="32"/>
      <c r="Q23" s="38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41290</v>
      </c>
      <c r="L24" s="115">
        <v>5000000</v>
      </c>
      <c r="N24" s="41"/>
      <c r="O24" s="45"/>
      <c r="P24" s="32"/>
      <c r="Q24" s="38"/>
      <c r="R24" s="46" t="s">
        <v>22</v>
      </c>
      <c r="S24" s="38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47">
        <v>0</v>
      </c>
      <c r="H25" s="9"/>
      <c r="I25" s="8" t="s">
        <v>8</v>
      </c>
      <c r="K25" s="30"/>
      <c r="L25" s="115"/>
      <c r="M25" s="48"/>
      <c r="N25" s="41"/>
      <c r="O25" s="45"/>
      <c r="P25" s="32"/>
      <c r="Q25" s="38"/>
      <c r="R25" s="46"/>
      <c r="S25" s="38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49">
        <f>SUM(G20:G25)</f>
        <v>19800</v>
      </c>
      <c r="I26" s="9"/>
      <c r="K26" s="30"/>
      <c r="L26" s="115"/>
      <c r="M26" s="33"/>
      <c r="N26" s="50"/>
      <c r="O26" s="51"/>
      <c r="P26" s="32"/>
      <c r="Q26" s="38"/>
      <c r="R26" s="46"/>
      <c r="S26" s="38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40705800</v>
      </c>
      <c r="K27" s="30"/>
      <c r="L27" s="115"/>
      <c r="M27" s="33"/>
      <c r="N27" s="32"/>
      <c r="O27" s="51"/>
      <c r="P27" s="32"/>
      <c r="Q27" s="38"/>
      <c r="R27" s="46"/>
      <c r="S27" s="38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/>
      <c r="L28" s="53"/>
      <c r="M28" s="54"/>
      <c r="N28" s="32"/>
      <c r="O28" s="51"/>
      <c r="P28" s="32"/>
      <c r="Q28" s="38"/>
      <c r="R28" s="46"/>
      <c r="S28" s="38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8</v>
      </c>
      <c r="H29" s="9"/>
      <c r="I29" s="9">
        <f>'19 Juni''17 '!I37</f>
        <v>1015179727</v>
      </c>
      <c r="K29" s="30"/>
      <c r="L29" s="53"/>
      <c r="N29" s="32"/>
      <c r="O29" s="51"/>
      <c r="P29" s="32"/>
      <c r="Q29" s="38"/>
      <c r="R29" s="55"/>
      <c r="S29" s="38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6">
        <f>'19 Juni''17 '!I52</f>
        <v>272649800</v>
      </c>
      <c r="K30" s="30"/>
      <c r="L30" s="53"/>
      <c r="M30" s="33"/>
      <c r="N30" s="32"/>
      <c r="O30" s="51"/>
      <c r="P30" s="32"/>
      <c r="Q30" s="38"/>
      <c r="R30" s="46"/>
      <c r="S30" s="38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72"/>
      <c r="K31" s="30"/>
      <c r="L31" s="53"/>
      <c r="N31" s="41"/>
      <c r="O31" s="51"/>
      <c r="P31" s="2"/>
      <c r="Q31" s="38"/>
      <c r="R31" s="2"/>
      <c r="S31" s="38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2"/>
      <c r="J32" s="32"/>
      <c r="K32" s="30"/>
      <c r="L32" s="57"/>
      <c r="M32" s="58"/>
      <c r="N32" s="41"/>
      <c r="O32" s="51"/>
      <c r="P32" s="2"/>
      <c r="Q32" s="38"/>
      <c r="R32" s="2"/>
      <c r="S32" s="38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/>
      <c r="L33" s="57"/>
      <c r="M33" s="58"/>
      <c r="N33" s="41"/>
      <c r="O33" s="51"/>
      <c r="P33" s="2"/>
      <c r="Q33" s="38"/>
      <c r="R33" s="2"/>
      <c r="S33" s="38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/>
      <c r="L34" s="57"/>
      <c r="M34" s="58"/>
      <c r="N34" s="41"/>
      <c r="O34" s="51"/>
      <c r="P34" s="2"/>
      <c r="Q34" s="38"/>
      <c r="R34" s="59"/>
      <c r="S34" s="38"/>
    </row>
    <row r="35" spans="1:19" x14ac:dyDescent="0.2">
      <c r="A35" s="8"/>
      <c r="B35" s="8"/>
      <c r="C35" s="8" t="s">
        <v>29</v>
      </c>
      <c r="D35" s="8"/>
      <c r="E35" s="8"/>
      <c r="F35" s="8"/>
      <c r="G35" s="21"/>
      <c r="H35" s="49">
        <f>O14</f>
        <v>100000000</v>
      </c>
      <c r="I35" s="9"/>
      <c r="J35" s="9"/>
      <c r="K35" s="30"/>
      <c r="L35" s="127"/>
      <c r="M35" s="60"/>
      <c r="N35" s="41"/>
      <c r="O35" s="51"/>
      <c r="P35" s="38"/>
      <c r="Q35" s="38"/>
      <c r="R35" s="2"/>
      <c r="S35" s="38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1">
        <f>P14</f>
        <v>0</v>
      </c>
      <c r="I36" s="8" t="s">
        <v>8</v>
      </c>
      <c r="J36" s="8"/>
      <c r="K36" s="30"/>
      <c r="L36" s="127"/>
      <c r="M36" s="58"/>
      <c r="N36" s="41"/>
      <c r="O36" s="51"/>
      <c r="P36" s="10"/>
      <c r="Q36" s="38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I29+H35-H36</f>
        <v>1115179727</v>
      </c>
      <c r="J37" s="9"/>
      <c r="K37" s="30"/>
      <c r="L37" s="127"/>
      <c r="M37" s="58"/>
      <c r="N37" s="41"/>
      <c r="O37" s="51"/>
      <c r="Q37" s="38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/>
      <c r="L38" s="127"/>
      <c r="M38" s="58"/>
      <c r="N38" s="41"/>
      <c r="O38" s="51"/>
      <c r="Q38" s="38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49">
        <v>12023986</v>
      </c>
      <c r="J39" s="9"/>
      <c r="K39" s="30"/>
      <c r="L39" s="127"/>
      <c r="M39" s="58"/>
      <c r="N39" s="41"/>
      <c r="O39" s="51"/>
      <c r="Q39" s="38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103113641</v>
      </c>
      <c r="I40" s="9"/>
      <c r="J40" s="9"/>
      <c r="K40" s="30"/>
      <c r="L40" s="127"/>
      <c r="M40" s="58"/>
      <c r="N40" s="41"/>
      <c r="O40" s="51"/>
      <c r="Q40" s="38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2">
        <v>7338361</v>
      </c>
      <c r="I41" s="9"/>
      <c r="J41" s="9"/>
      <c r="K41" s="30"/>
      <c r="L41" s="127"/>
      <c r="M41" s="58"/>
      <c r="N41" s="41"/>
      <c r="O41" s="51"/>
      <c r="Q41" s="38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122475988</v>
      </c>
      <c r="J42" s="9"/>
      <c r="L42" s="127"/>
      <c r="M42" s="58"/>
      <c r="N42" s="41"/>
      <c r="O42" s="51"/>
      <c r="Q42" s="38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1237655715</v>
      </c>
      <c r="J43" s="9"/>
      <c r="L43" s="127"/>
      <c r="M43" s="58"/>
      <c r="N43" s="41"/>
      <c r="O43" s="51"/>
      <c r="Q43" s="38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127"/>
      <c r="M44" s="58"/>
      <c r="N44" s="41"/>
      <c r="O44" s="51"/>
      <c r="P44" s="65"/>
      <c r="Q44" s="32"/>
      <c r="R44" s="66"/>
      <c r="S44" s="66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M131</f>
        <v>259994000</v>
      </c>
      <c r="I45" s="9"/>
      <c r="J45" s="9"/>
      <c r="L45" s="127"/>
      <c r="M45" s="60"/>
      <c r="N45" s="41"/>
      <c r="O45" s="51"/>
      <c r="P45" s="65"/>
      <c r="Q45" s="32"/>
      <c r="R45" s="67"/>
      <c r="S45" s="66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68">
        <f>+E89</f>
        <v>0</v>
      </c>
      <c r="I46" s="9" t="s">
        <v>8</v>
      </c>
      <c r="J46" s="9"/>
      <c r="L46" s="127"/>
      <c r="M46" s="60"/>
      <c r="N46" s="41"/>
      <c r="O46" s="51"/>
      <c r="P46" s="65"/>
      <c r="Q46" s="32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2" t="s">
        <v>8</v>
      </c>
      <c r="H47" s="69"/>
      <c r="I47" s="9">
        <f>H45+H46</f>
        <v>259994000</v>
      </c>
      <c r="J47" s="9"/>
      <c r="L47" s="127"/>
      <c r="M47" s="60"/>
      <c r="N47" s="41"/>
      <c r="O47" s="51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2"/>
      <c r="H48" s="70"/>
      <c r="I48" s="9" t="s">
        <v>8</v>
      </c>
      <c r="J48" s="9"/>
      <c r="L48" s="127"/>
      <c r="M48" s="60"/>
      <c r="N48" s="41"/>
      <c r="O48" s="51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49">
        <f>L131</f>
        <v>28050000</v>
      </c>
      <c r="I49" s="9">
        <v>0</v>
      </c>
      <c r="L49" s="127"/>
      <c r="N49" s="41"/>
      <c r="O49" s="51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1">
        <f>A89</f>
        <v>0</v>
      </c>
      <c r="I50" s="9"/>
      <c r="J50" s="72"/>
      <c r="L50" s="57"/>
      <c r="N50" s="41"/>
      <c r="O50" s="51"/>
      <c r="P50" s="73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1">
        <f>SUM(H49:H50)</f>
        <v>28050000</v>
      </c>
      <c r="J51" s="49"/>
      <c r="L51" s="57"/>
      <c r="N51" s="41"/>
      <c r="O51" s="51"/>
      <c r="P51" s="74"/>
      <c r="Q51" s="59"/>
      <c r="R51" s="74"/>
      <c r="S51" s="59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I30-I47+I51</f>
        <v>40705800</v>
      </c>
      <c r="J52" s="75"/>
      <c r="L52" s="57"/>
      <c r="N52" s="41"/>
      <c r="O52" s="51"/>
      <c r="P52" s="74"/>
      <c r="Q52" s="59"/>
      <c r="R52" s="74"/>
      <c r="S52" s="59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40705800</v>
      </c>
      <c r="J53" s="75"/>
      <c r="L53" s="57"/>
      <c r="N53" s="41"/>
      <c r="O53" s="51"/>
      <c r="P53" s="74"/>
      <c r="Q53" s="59"/>
      <c r="R53" s="74"/>
      <c r="S53" s="59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8</v>
      </c>
      <c r="I54" s="61">
        <v>0</v>
      </c>
      <c r="J54" s="76"/>
      <c r="L54" s="57"/>
      <c r="N54" s="41"/>
      <c r="O54" s="51"/>
      <c r="P54" s="74"/>
      <c r="Q54" s="59"/>
      <c r="R54" s="74"/>
      <c r="S54" s="77"/>
    </row>
    <row r="55" spans="1:19" x14ac:dyDescent="0.2">
      <c r="A55" s="8"/>
      <c r="B55" s="8"/>
      <c r="C55" s="8"/>
      <c r="D55" s="8"/>
      <c r="E55" s="8" t="s">
        <v>43</v>
      </c>
      <c r="F55" s="8"/>
      <c r="G55" s="8"/>
      <c r="H55" s="9"/>
      <c r="I55" s="9">
        <f>+I53-I52</f>
        <v>0</v>
      </c>
      <c r="J55" s="75"/>
      <c r="L55" s="57"/>
      <c r="N55" s="41"/>
      <c r="O55" s="51"/>
      <c r="P55" s="74"/>
      <c r="Q55" s="59"/>
      <c r="R55" s="74"/>
      <c r="S55" s="74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5"/>
      <c r="L56" s="57"/>
      <c r="N56" s="41"/>
      <c r="O56" s="51"/>
      <c r="P56" s="74"/>
      <c r="Q56" s="59"/>
      <c r="R56" s="74"/>
      <c r="S56" s="74"/>
    </row>
    <row r="57" spans="1:19" x14ac:dyDescent="0.2">
      <c r="A57" s="8" t="s">
        <v>44</v>
      </c>
      <c r="B57" s="8"/>
      <c r="C57" s="8"/>
      <c r="D57" s="8"/>
      <c r="E57" s="8"/>
      <c r="F57" s="8"/>
      <c r="G57" s="8"/>
      <c r="H57" s="9"/>
      <c r="I57" s="56"/>
      <c r="J57" s="78"/>
      <c r="L57" s="57"/>
      <c r="N57" s="41"/>
      <c r="O57" s="51"/>
      <c r="P57" s="74"/>
      <c r="Q57" s="59"/>
      <c r="R57" s="74"/>
      <c r="S57" s="74"/>
    </row>
    <row r="58" spans="1:19" x14ac:dyDescent="0.2">
      <c r="A58" s="8" t="s">
        <v>45</v>
      </c>
      <c r="B58" s="8"/>
      <c r="C58" s="8"/>
      <c r="D58" s="8"/>
      <c r="E58" s="8" t="s">
        <v>8</v>
      </c>
      <c r="F58" s="8"/>
      <c r="G58" s="8" t="s">
        <v>46</v>
      </c>
      <c r="H58" s="9"/>
      <c r="I58" s="21"/>
      <c r="J58" s="79"/>
      <c r="L58" s="57"/>
      <c r="N58" s="41"/>
      <c r="O58" s="51"/>
      <c r="P58" s="74"/>
      <c r="Q58" s="59"/>
      <c r="R58" s="74"/>
      <c r="S58" s="74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8</v>
      </c>
      <c r="I59" s="21"/>
      <c r="J59" s="79"/>
      <c r="L59" s="57"/>
      <c r="N59" s="41"/>
      <c r="O59" s="51"/>
      <c r="Q59" s="38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79"/>
      <c r="L60" s="57"/>
      <c r="N60" s="41"/>
      <c r="O60" s="51"/>
      <c r="Q60" s="38"/>
    </row>
    <row r="61" spans="1:19" x14ac:dyDescent="0.2">
      <c r="A61" s="80"/>
      <c r="B61" s="81"/>
      <c r="C61" s="81"/>
      <c r="D61" s="82"/>
      <c r="E61" s="82" t="s">
        <v>8</v>
      </c>
      <c r="F61" s="82"/>
      <c r="G61" s="82"/>
      <c r="H61" s="10"/>
      <c r="J61" s="83"/>
      <c r="L61" s="57"/>
      <c r="N61" s="41"/>
      <c r="O61" s="51"/>
      <c r="Q61" s="10"/>
      <c r="R61" s="84"/>
    </row>
    <row r="62" spans="1:19" x14ac:dyDescent="0.2">
      <c r="A62" s="85" t="s">
        <v>64</v>
      </c>
      <c r="B62" s="81"/>
      <c r="C62" s="81"/>
      <c r="D62" s="82"/>
      <c r="E62" s="82"/>
      <c r="F62" s="82"/>
      <c r="G62" s="10" t="s">
        <v>48</v>
      </c>
      <c r="J62" s="83"/>
      <c r="L62" s="57"/>
      <c r="N62" s="41"/>
      <c r="O62" s="51"/>
      <c r="Q62" s="10"/>
      <c r="R62" s="84"/>
    </row>
    <row r="63" spans="1:19" x14ac:dyDescent="0.2">
      <c r="A63" s="80"/>
      <c r="B63" s="81"/>
      <c r="C63" s="81"/>
      <c r="D63" s="82"/>
      <c r="E63" s="82"/>
      <c r="F63" s="82"/>
      <c r="G63" s="82"/>
      <c r="H63" s="82"/>
      <c r="J63" s="83"/>
      <c r="L63" s="86"/>
      <c r="N63" s="41"/>
      <c r="O63" s="51"/>
    </row>
    <row r="64" spans="1:19" x14ac:dyDescent="0.2">
      <c r="A64" s="2" t="s">
        <v>50</v>
      </c>
      <c r="B64" s="2"/>
      <c r="C64" s="2"/>
      <c r="D64" s="2"/>
      <c r="E64" s="2"/>
      <c r="F64" s="2"/>
      <c r="H64" s="10" t="s">
        <v>51</v>
      </c>
      <c r="I64" s="2"/>
      <c r="J64" s="87"/>
      <c r="L64" s="86"/>
      <c r="M64" s="60"/>
      <c r="N64" s="41"/>
      <c r="O64" s="51"/>
      <c r="Q64" s="73"/>
    </row>
    <row r="65" spans="1:15" x14ac:dyDescent="0.2">
      <c r="A65" s="2"/>
      <c r="B65" s="2"/>
      <c r="C65" s="2"/>
      <c r="D65" s="2"/>
      <c r="E65" s="2"/>
      <c r="F65" s="2"/>
      <c r="G65" s="82" t="s">
        <v>52</v>
      </c>
      <c r="H65" s="2"/>
      <c r="I65" s="2"/>
      <c r="J65" s="87"/>
      <c r="L65" s="86"/>
      <c r="M65" s="60"/>
      <c r="N65" s="41"/>
      <c r="O65" s="51"/>
    </row>
    <row r="66" spans="1:15" x14ac:dyDescent="0.2">
      <c r="A66" s="2"/>
      <c r="B66" s="2"/>
      <c r="C66" s="2"/>
      <c r="D66" s="2"/>
      <c r="E66" s="2"/>
      <c r="F66" s="2"/>
      <c r="G66" s="82"/>
      <c r="H66" s="2"/>
      <c r="I66" s="2"/>
      <c r="J66" s="87"/>
      <c r="L66" s="86"/>
      <c r="M66" s="60"/>
      <c r="N66" s="41"/>
      <c r="O66" s="51"/>
    </row>
    <row r="67" spans="1:15" x14ac:dyDescent="0.2">
      <c r="A67" s="2"/>
      <c r="B67" s="2"/>
      <c r="C67" s="2"/>
      <c r="D67" s="2"/>
      <c r="E67" s="2" t="s">
        <v>53</v>
      </c>
      <c r="F67" s="2"/>
      <c r="G67" s="2"/>
      <c r="H67" s="2"/>
      <c r="I67" s="2"/>
      <c r="J67" s="87"/>
      <c r="L67" s="86"/>
      <c r="M67" s="88"/>
      <c r="N67" s="41"/>
      <c r="O67" s="51"/>
    </row>
    <row r="68" spans="1:15" x14ac:dyDescent="0.2">
      <c r="A68" s="2"/>
      <c r="B68" s="2"/>
      <c r="C68" s="2"/>
      <c r="D68" s="2"/>
      <c r="E68" s="2" t="s">
        <v>53</v>
      </c>
      <c r="F68" s="2"/>
      <c r="G68" s="2"/>
      <c r="H68" s="2"/>
      <c r="I68" s="89"/>
      <c r="J68" s="87"/>
      <c r="L68" s="86"/>
      <c r="M68" s="88"/>
      <c r="N68" s="41"/>
      <c r="O68" s="51"/>
    </row>
    <row r="69" spans="1:15" x14ac:dyDescent="0.2">
      <c r="A69" s="82"/>
      <c r="B69" s="82"/>
      <c r="C69" s="82"/>
      <c r="D69" s="82"/>
      <c r="E69" s="82"/>
      <c r="F69" s="82"/>
      <c r="G69" s="90"/>
      <c r="H69" s="91"/>
      <c r="I69" s="82"/>
      <c r="J69" s="83"/>
      <c r="L69" s="86"/>
      <c r="M69" s="92"/>
      <c r="N69" s="41"/>
      <c r="O69" s="51"/>
    </row>
    <row r="70" spans="1:15" x14ac:dyDescent="0.2">
      <c r="A70" s="82"/>
      <c r="B70" s="82"/>
      <c r="C70" s="82"/>
      <c r="D70" s="82"/>
      <c r="E70" s="82"/>
      <c r="F70" s="82"/>
      <c r="G70" s="90" t="s">
        <v>54</v>
      </c>
      <c r="H70" s="93"/>
      <c r="I70" s="82"/>
      <c r="J70" s="83"/>
      <c r="L70" s="86"/>
      <c r="M70" s="60"/>
      <c r="N70" s="41"/>
      <c r="O70" s="51"/>
    </row>
    <row r="71" spans="1:15" x14ac:dyDescent="0.2">
      <c r="A71" s="94" t="s">
        <v>38</v>
      </c>
      <c r="B71" s="95"/>
      <c r="C71" s="95"/>
      <c r="D71" s="95"/>
      <c r="E71" s="96" t="s">
        <v>55</v>
      </c>
      <c r="F71" s="2"/>
      <c r="G71" s="2"/>
      <c r="H71" s="59"/>
      <c r="I71" s="2"/>
      <c r="J71" s="87"/>
      <c r="L71" s="86"/>
      <c r="M71" s="92"/>
      <c r="N71" s="41"/>
      <c r="O71" s="97"/>
    </row>
    <row r="72" spans="1:15" x14ac:dyDescent="0.2">
      <c r="A72" s="94"/>
      <c r="B72" s="95"/>
      <c r="C72" s="95"/>
      <c r="D72" s="95"/>
      <c r="E72" s="96"/>
      <c r="F72" s="2"/>
      <c r="G72" s="2"/>
      <c r="H72" s="59"/>
      <c r="I72" s="2"/>
      <c r="J72" s="2"/>
      <c r="L72" s="86"/>
      <c r="M72" s="92"/>
      <c r="N72" s="41"/>
      <c r="O72" s="97"/>
    </row>
    <row r="73" spans="1:15" x14ac:dyDescent="0.2">
      <c r="A73" s="98"/>
      <c r="B73" s="95"/>
      <c r="C73" s="95"/>
      <c r="D73" s="95"/>
      <c r="E73" s="96"/>
      <c r="F73" s="2"/>
      <c r="G73" s="2"/>
      <c r="H73" s="59"/>
      <c r="I73" s="2"/>
      <c r="J73" s="2"/>
      <c r="L73" s="86"/>
      <c r="M73" s="92"/>
      <c r="N73" s="41"/>
      <c r="O73" s="97"/>
    </row>
    <row r="74" spans="1:15" x14ac:dyDescent="0.2">
      <c r="A74" s="98"/>
      <c r="B74" s="95"/>
      <c r="C74" s="99"/>
      <c r="D74" s="95"/>
      <c r="E74" s="100"/>
      <c r="F74" s="2"/>
      <c r="G74" s="2"/>
      <c r="H74" s="59"/>
      <c r="I74" s="2"/>
      <c r="J74" s="2"/>
      <c r="L74" s="86"/>
      <c r="M74" s="92"/>
      <c r="N74" s="41"/>
      <c r="O74" s="97"/>
    </row>
    <row r="75" spans="1:15" x14ac:dyDescent="0.2">
      <c r="A75" s="96"/>
      <c r="B75" s="95"/>
      <c r="C75" s="99"/>
      <c r="D75" s="99"/>
      <c r="E75" s="101"/>
      <c r="F75" s="73"/>
      <c r="H75" s="74"/>
      <c r="L75" s="86"/>
      <c r="M75" s="92"/>
      <c r="N75" s="41"/>
      <c r="O75" s="97"/>
    </row>
    <row r="76" spans="1:15" x14ac:dyDescent="0.2">
      <c r="A76" s="102"/>
      <c r="B76" s="95"/>
      <c r="C76" s="103"/>
      <c r="D76" s="103"/>
      <c r="E76" s="101"/>
      <c r="H76" s="74"/>
      <c r="L76" s="86"/>
      <c r="M76" s="104"/>
      <c r="N76" s="41"/>
      <c r="O76" s="97"/>
    </row>
    <row r="77" spans="1:15" x14ac:dyDescent="0.2">
      <c r="A77" s="105"/>
      <c r="B77" s="95"/>
      <c r="C77" s="103"/>
      <c r="D77" s="103"/>
      <c r="E77" s="101"/>
      <c r="H77" s="74"/>
      <c r="L77" s="86"/>
      <c r="M77" s="106"/>
      <c r="N77" s="41"/>
      <c r="O77" s="107"/>
    </row>
    <row r="78" spans="1:15" x14ac:dyDescent="0.2">
      <c r="A78" s="105"/>
      <c r="B78" s="95"/>
      <c r="C78" s="103"/>
      <c r="D78" s="103"/>
      <c r="E78" s="101"/>
      <c r="H78" s="74"/>
      <c r="L78" s="86"/>
      <c r="N78" s="41"/>
      <c r="O78" s="107"/>
    </row>
    <row r="79" spans="1:15" x14ac:dyDescent="0.2">
      <c r="A79" s="102"/>
      <c r="B79" s="103"/>
      <c r="C79" s="103"/>
      <c r="D79" s="103"/>
      <c r="E79" s="101"/>
      <c r="H79" s="74"/>
      <c r="L79" s="86"/>
      <c r="N79" s="41"/>
      <c r="O79" s="107"/>
    </row>
    <row r="80" spans="1:15" x14ac:dyDescent="0.2">
      <c r="A80" s="102"/>
      <c r="B80" s="103"/>
      <c r="C80" s="103"/>
      <c r="D80" s="103"/>
      <c r="E80" s="101"/>
      <c r="H80" s="74"/>
      <c r="L80" s="86"/>
      <c r="N80" s="41"/>
      <c r="O80" s="107"/>
    </row>
    <row r="81" spans="1:15" x14ac:dyDescent="0.2">
      <c r="A81" s="102"/>
      <c r="B81" s="108"/>
      <c r="E81" s="74"/>
      <c r="H81" s="74"/>
      <c r="K81" s="30"/>
      <c r="L81" s="86"/>
      <c r="N81" s="41"/>
      <c r="O81" s="107"/>
    </row>
    <row r="82" spans="1:15" x14ac:dyDescent="0.2">
      <c r="A82" s="102"/>
      <c r="B82" s="108"/>
      <c r="H82" s="74"/>
      <c r="K82" s="30"/>
      <c r="L82" s="86"/>
      <c r="M82" s="92"/>
      <c r="N82" s="41"/>
      <c r="O82" s="107"/>
    </row>
    <row r="83" spans="1:15" x14ac:dyDescent="0.2">
      <c r="A83" s="102"/>
      <c r="B83" s="108"/>
      <c r="K83" s="30"/>
      <c r="L83" s="86"/>
      <c r="N83" s="41"/>
      <c r="O83" s="97"/>
    </row>
    <row r="84" spans="1:15" x14ac:dyDescent="0.2">
      <c r="A84" s="102"/>
      <c r="B84" s="108"/>
      <c r="K84" s="30"/>
      <c r="L84" s="86"/>
      <c r="N84" s="41"/>
      <c r="O84" s="97"/>
    </row>
    <row r="85" spans="1:15" x14ac:dyDescent="0.2">
      <c r="A85" s="74"/>
      <c r="B85" s="108"/>
      <c r="K85" s="30"/>
      <c r="L85" s="86"/>
      <c r="N85" s="41"/>
      <c r="O85" s="97"/>
    </row>
    <row r="86" spans="1:15" x14ac:dyDescent="0.2">
      <c r="K86" s="30"/>
      <c r="L86" s="86"/>
      <c r="N86" s="41"/>
      <c r="O86" s="97"/>
    </row>
    <row r="87" spans="1:15" x14ac:dyDescent="0.2">
      <c r="K87" s="30"/>
      <c r="L87" s="86"/>
      <c r="N87" s="41"/>
      <c r="O87" s="97"/>
    </row>
    <row r="88" spans="1:15" x14ac:dyDescent="0.2">
      <c r="K88" s="30"/>
      <c r="L88" s="109"/>
      <c r="N88" s="41"/>
      <c r="O88" s="97"/>
    </row>
    <row r="89" spans="1:15" x14ac:dyDescent="0.2">
      <c r="A89" s="84">
        <f>SUM(A71:A88)</f>
        <v>0</v>
      </c>
      <c r="E89" s="74">
        <f>SUM(E71:E88)</f>
        <v>0</v>
      </c>
      <c r="H89" s="74">
        <f>SUM(H71:H88)</f>
        <v>0</v>
      </c>
      <c r="K89" s="30"/>
      <c r="L89" s="109"/>
      <c r="N89" s="41"/>
      <c r="O89" s="97"/>
    </row>
    <row r="90" spans="1:15" x14ac:dyDescent="0.2">
      <c r="K90" s="30"/>
      <c r="L90" s="109"/>
      <c r="N90" s="41"/>
      <c r="O90" s="97"/>
    </row>
    <row r="91" spans="1:15" x14ac:dyDescent="0.2">
      <c r="K91" s="30"/>
      <c r="L91" s="109"/>
      <c r="N91" s="41"/>
      <c r="O91" s="97"/>
    </row>
    <row r="92" spans="1:15" x14ac:dyDescent="0.2">
      <c r="K92" s="30"/>
      <c r="L92" s="109"/>
      <c r="N92" s="41"/>
      <c r="O92" s="97"/>
    </row>
    <row r="93" spans="1:15" x14ac:dyDescent="0.2">
      <c r="K93" s="30"/>
      <c r="L93" s="109"/>
      <c r="N93" s="41"/>
      <c r="O93" s="97"/>
    </row>
    <row r="94" spans="1:15" x14ac:dyDescent="0.2">
      <c r="K94" s="30"/>
      <c r="L94" s="109"/>
      <c r="N94" s="41"/>
      <c r="O94" s="97"/>
    </row>
    <row r="95" spans="1:15" x14ac:dyDescent="0.2">
      <c r="K95" s="30"/>
      <c r="L95" s="109"/>
      <c r="N95" s="41"/>
      <c r="O95" s="97"/>
    </row>
    <row r="96" spans="1:15" x14ac:dyDescent="0.2">
      <c r="K96" s="30"/>
      <c r="L96" s="109"/>
      <c r="N96" s="41"/>
      <c r="O96" s="97"/>
    </row>
    <row r="97" spans="1:19" x14ac:dyDescent="0.2">
      <c r="K97" s="30"/>
      <c r="L97" s="109"/>
      <c r="N97" s="41"/>
      <c r="O97" s="97"/>
    </row>
    <row r="98" spans="1:19" x14ac:dyDescent="0.2">
      <c r="K98" s="30"/>
      <c r="L98" s="109"/>
      <c r="N98" s="41"/>
      <c r="O98" s="97"/>
    </row>
    <row r="99" spans="1:19" x14ac:dyDescent="0.2">
      <c r="K99" s="30"/>
      <c r="L99" s="109"/>
      <c r="N99" s="41"/>
      <c r="O99" s="97"/>
    </row>
    <row r="100" spans="1:19" x14ac:dyDescent="0.2">
      <c r="K100" s="30"/>
      <c r="L100" s="109"/>
      <c r="N100" s="41"/>
      <c r="O100" s="97"/>
    </row>
    <row r="101" spans="1:19" x14ac:dyDescent="0.2">
      <c r="K101" s="30"/>
      <c r="L101" s="109"/>
      <c r="N101" s="41"/>
      <c r="O101" s="97"/>
    </row>
    <row r="102" spans="1:19" x14ac:dyDescent="0.2">
      <c r="K102" s="30"/>
      <c r="L102" s="109"/>
      <c r="N102" s="41"/>
      <c r="O102" s="97"/>
    </row>
    <row r="103" spans="1:19" x14ac:dyDescent="0.2">
      <c r="K103" s="30"/>
      <c r="L103" s="109"/>
      <c r="O103" s="97"/>
    </row>
    <row r="104" spans="1:19" x14ac:dyDescent="0.2">
      <c r="K104" s="30"/>
      <c r="L104" s="109"/>
      <c r="O104" s="97"/>
    </row>
    <row r="105" spans="1:19" x14ac:dyDescent="0.2">
      <c r="K105" s="30"/>
      <c r="L105" s="109"/>
    </row>
    <row r="106" spans="1:19" x14ac:dyDescent="0.2">
      <c r="K106" s="30"/>
      <c r="L106" s="109"/>
    </row>
    <row r="107" spans="1:19" x14ac:dyDescent="0.2">
      <c r="K107" s="30"/>
      <c r="L107" s="109"/>
    </row>
    <row r="108" spans="1:19" x14ac:dyDescent="0.2">
      <c r="K108" s="30"/>
      <c r="L108" s="109"/>
      <c r="O108" s="92">
        <f>SUM(O13:O107)</f>
        <v>100000000</v>
      </c>
    </row>
    <row r="109" spans="1:19" x14ac:dyDescent="0.2">
      <c r="K109" s="30"/>
      <c r="L109" s="109"/>
    </row>
    <row r="110" spans="1:19" x14ac:dyDescent="0.2">
      <c r="K110" s="30"/>
      <c r="L110" s="109"/>
    </row>
    <row r="111" spans="1:19" s="31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09"/>
      <c r="N111" s="110"/>
      <c r="O111" s="111"/>
      <c r="P111" s="7"/>
      <c r="Q111" s="7"/>
      <c r="R111" s="7"/>
      <c r="S111" s="7"/>
    </row>
    <row r="112" spans="1:19" s="31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09"/>
      <c r="N112" s="110"/>
      <c r="O112" s="111"/>
      <c r="P112" s="7"/>
      <c r="Q112" s="7"/>
      <c r="R112" s="7"/>
      <c r="S112" s="7"/>
    </row>
    <row r="113" spans="1:19" s="31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09"/>
      <c r="N113" s="110"/>
      <c r="O113" s="111"/>
      <c r="P113" s="7"/>
      <c r="Q113" s="7"/>
      <c r="R113" s="7"/>
      <c r="S113" s="7"/>
    </row>
    <row r="114" spans="1:19" s="31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09"/>
      <c r="N114" s="110"/>
      <c r="O114" s="111"/>
      <c r="P114" s="7"/>
      <c r="Q114" s="7"/>
      <c r="R114" s="7"/>
      <c r="S114" s="7"/>
    </row>
    <row r="115" spans="1:19" s="31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09"/>
      <c r="N115" s="110"/>
      <c r="O115" s="111"/>
      <c r="P115" s="7"/>
      <c r="Q115" s="7"/>
      <c r="R115" s="7"/>
      <c r="S115" s="7"/>
    </row>
    <row r="116" spans="1:19" s="31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09"/>
      <c r="N116" s="110"/>
      <c r="O116" s="111"/>
      <c r="P116" s="7"/>
      <c r="Q116" s="7"/>
      <c r="R116" s="7"/>
      <c r="S116" s="7"/>
    </row>
    <row r="117" spans="1:19" s="31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09"/>
      <c r="N117" s="110"/>
      <c r="O117" s="111"/>
      <c r="P117" s="7"/>
      <c r="Q117" s="7"/>
      <c r="R117" s="7"/>
      <c r="S117" s="7"/>
    </row>
    <row r="118" spans="1:19" s="31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09"/>
      <c r="N118" s="110"/>
      <c r="O118" s="111"/>
      <c r="P118" s="7"/>
      <c r="Q118" s="7"/>
      <c r="R118" s="7"/>
      <c r="S118" s="7"/>
    </row>
    <row r="119" spans="1:19" s="31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09"/>
      <c r="N119" s="110"/>
      <c r="O119" s="111"/>
      <c r="P119" s="7"/>
      <c r="Q119" s="7"/>
      <c r="R119" s="7"/>
      <c r="S119" s="7"/>
    </row>
    <row r="120" spans="1:19" s="31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09"/>
      <c r="N120" s="110"/>
      <c r="O120" s="111"/>
      <c r="P120" s="7"/>
      <c r="Q120" s="7"/>
      <c r="R120" s="7"/>
      <c r="S120" s="7"/>
    </row>
    <row r="121" spans="1:19" s="31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09"/>
      <c r="N121" s="110"/>
      <c r="O121" s="111"/>
      <c r="P121" s="7"/>
      <c r="Q121" s="7"/>
      <c r="R121" s="7"/>
      <c r="S121" s="7"/>
    </row>
    <row r="122" spans="1:19" s="31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09"/>
      <c r="N122" s="110"/>
      <c r="O122" s="111"/>
      <c r="P122" s="7"/>
      <c r="Q122" s="7"/>
      <c r="R122" s="7"/>
      <c r="S122" s="7"/>
    </row>
    <row r="123" spans="1:19" s="31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09"/>
      <c r="N123" s="110"/>
      <c r="O123" s="111"/>
      <c r="P123" s="7"/>
      <c r="Q123" s="7"/>
      <c r="R123" s="7"/>
      <c r="S123" s="7"/>
    </row>
    <row r="124" spans="1:19" s="31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09"/>
      <c r="N124" s="110"/>
      <c r="O124" s="111"/>
      <c r="P124" s="7"/>
      <c r="Q124" s="7"/>
      <c r="R124" s="7"/>
      <c r="S124" s="7"/>
    </row>
    <row r="125" spans="1:19" s="31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09"/>
      <c r="N125" s="110"/>
      <c r="O125" s="111"/>
      <c r="P125" s="7"/>
      <c r="Q125" s="7"/>
      <c r="R125" s="7"/>
      <c r="S125" s="7"/>
    </row>
    <row r="126" spans="1:19" s="31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09"/>
      <c r="N126" s="110"/>
      <c r="O126" s="111"/>
      <c r="P126" s="7"/>
      <c r="Q126" s="7"/>
      <c r="R126" s="7"/>
      <c r="S126" s="7"/>
    </row>
    <row r="127" spans="1:19" s="31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09"/>
      <c r="N127" s="110"/>
      <c r="O127" s="111"/>
      <c r="P127" s="7"/>
      <c r="Q127" s="7"/>
      <c r="R127" s="7"/>
      <c r="S127" s="7"/>
    </row>
    <row r="128" spans="1:19" s="31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09"/>
      <c r="N128" s="110"/>
      <c r="O128" s="111"/>
      <c r="P128" s="7"/>
      <c r="Q128" s="7"/>
      <c r="R128" s="7"/>
      <c r="S128" s="7"/>
    </row>
    <row r="129" spans="1:19" s="31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09"/>
      <c r="N129" s="110"/>
      <c r="O129" s="111"/>
      <c r="P129" s="7"/>
      <c r="Q129" s="7"/>
      <c r="R129" s="7"/>
      <c r="S129" s="7"/>
    </row>
    <row r="130" spans="1:19" s="31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09"/>
      <c r="N130" s="110"/>
      <c r="O130" s="111"/>
      <c r="P130" s="7"/>
      <c r="Q130" s="7"/>
      <c r="R130" s="7"/>
      <c r="S130" s="7"/>
    </row>
    <row r="131" spans="1:19" s="31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2">
        <f>SUM(L13:L130)</f>
        <v>28050000</v>
      </c>
      <c r="M131" s="112">
        <f>SUM(M13:M130)</f>
        <v>259994000</v>
      </c>
      <c r="N131" s="110"/>
      <c r="O131" s="111"/>
      <c r="P131" s="7"/>
      <c r="Q131" s="7"/>
      <c r="R131" s="7"/>
      <c r="S131" s="7"/>
    </row>
    <row r="132" spans="1:19" s="31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3"/>
      <c r="N132" s="110"/>
      <c r="O132" s="111"/>
      <c r="P132" s="7"/>
      <c r="Q132" s="7"/>
      <c r="R132" s="7"/>
      <c r="S132" s="7"/>
    </row>
    <row r="133" spans="1:19" s="31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3"/>
      <c r="N133" s="110"/>
      <c r="O133" s="111"/>
      <c r="P133" s="7"/>
      <c r="Q133" s="7"/>
      <c r="R133" s="7"/>
      <c r="S133" s="7"/>
    </row>
    <row r="134" spans="1:19" s="31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3"/>
      <c r="N134" s="110"/>
      <c r="O134" s="111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tabSelected="1" view="pageBreakPreview" topLeftCell="A49" zoomScale="84" zoomScaleNormal="100" zoomScaleSheetLayoutView="84" workbookViewId="0">
      <selection activeCell="J55" sqref="J55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3" bestFit="1" customWidth="1"/>
    <col min="13" max="13" width="16.140625" style="31" bestFit="1" customWidth="1"/>
    <col min="14" max="14" width="15.5703125" style="110" customWidth="1"/>
    <col min="15" max="15" width="20" style="111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4" t="s">
        <v>0</v>
      </c>
      <c r="B1" s="144"/>
      <c r="C1" s="144"/>
      <c r="D1" s="144"/>
      <c r="E1" s="144"/>
      <c r="F1" s="144"/>
      <c r="G1" s="144"/>
      <c r="H1" s="144"/>
      <c r="I1" s="144"/>
      <c r="J1" s="143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56</v>
      </c>
      <c r="C3" s="10"/>
      <c r="D3" s="8"/>
      <c r="E3" s="8"/>
      <c r="F3" s="8"/>
      <c r="G3" s="8"/>
      <c r="H3" s="8" t="s">
        <v>3</v>
      </c>
      <c r="I3" s="11">
        <v>42906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8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7</v>
      </c>
      <c r="B6" s="8"/>
      <c r="C6" s="8"/>
      <c r="D6" s="8"/>
      <c r="E6" s="8"/>
      <c r="F6" s="8"/>
      <c r="G6" s="8" t="s">
        <v>8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v>0</v>
      </c>
      <c r="F8" s="22"/>
      <c r="G8" s="17">
        <f>C8*E8</f>
        <v>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62</v>
      </c>
      <c r="F9" s="22"/>
      <c r="G9" s="17">
        <f t="shared" ref="G9:G16" si="0">C9*E9</f>
        <v>3100000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0</v>
      </c>
      <c r="F10" s="22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1</v>
      </c>
      <c r="F11" s="22"/>
      <c r="G11" s="17">
        <f t="shared" si="0"/>
        <v>10000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8</v>
      </c>
      <c r="F12" s="22"/>
      <c r="G12" s="17">
        <f>C12*E12</f>
        <v>40000</v>
      </c>
      <c r="H12" s="9"/>
      <c r="I12" s="17"/>
      <c r="J12" s="17"/>
      <c r="K12" s="25" t="s">
        <v>8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16</v>
      </c>
      <c r="F13" s="22"/>
      <c r="G13" s="17">
        <f t="shared" si="0"/>
        <v>32000</v>
      </c>
      <c r="H13" s="9"/>
      <c r="I13" s="17"/>
      <c r="J13" s="17"/>
      <c r="K13" s="30">
        <v>41291</v>
      </c>
      <c r="L13" s="115">
        <v>5000000</v>
      </c>
      <c r="M13" s="31">
        <v>300000</v>
      </c>
      <c r="N13" s="32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41292</v>
      </c>
      <c r="L14" s="115">
        <v>3000000</v>
      </c>
      <c r="M14" s="33">
        <v>750000</v>
      </c>
      <c r="N14" s="32"/>
      <c r="O14" s="34">
        <v>83000000</v>
      </c>
      <c r="P14" s="35">
        <v>0</v>
      </c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41293</v>
      </c>
      <c r="L15" s="115">
        <v>2000000</v>
      </c>
      <c r="M15" s="33">
        <v>750000</v>
      </c>
      <c r="N15" s="32"/>
      <c r="O15" s="34"/>
      <c r="P15" s="35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6"/>
      <c r="K16" s="30">
        <v>41294</v>
      </c>
      <c r="L16" s="115">
        <v>1000000</v>
      </c>
      <c r="M16" s="37">
        <v>320000</v>
      </c>
      <c r="N16" s="32"/>
      <c r="O16" s="34"/>
      <c r="P16" s="35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3182000</v>
      </c>
      <c r="I17" s="10"/>
      <c r="J17" s="36"/>
      <c r="K17" s="30">
        <v>41295</v>
      </c>
      <c r="L17" s="115">
        <v>1000000</v>
      </c>
      <c r="M17" s="33">
        <v>100000</v>
      </c>
      <c r="N17" s="32"/>
      <c r="O17" s="34"/>
      <c r="P17" s="35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6"/>
      <c r="K18" s="30">
        <v>41296</v>
      </c>
      <c r="L18" s="115">
        <v>5000000</v>
      </c>
      <c r="M18" s="32">
        <v>250000</v>
      </c>
      <c r="N18" s="38"/>
      <c r="O18" s="34"/>
      <c r="P18" s="39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6"/>
      <c r="K19" s="30">
        <v>41297</v>
      </c>
      <c r="L19" s="115">
        <v>3000000</v>
      </c>
      <c r="M19" s="40">
        <v>97500</v>
      </c>
      <c r="N19" s="41"/>
      <c r="O19" s="34"/>
      <c r="P19" s="39"/>
    </row>
    <row r="20" spans="1:19" x14ac:dyDescent="0.2">
      <c r="A20" s="8"/>
      <c r="B20" s="8"/>
      <c r="C20" s="21">
        <v>1000</v>
      </c>
      <c r="D20" s="8"/>
      <c r="E20" s="8">
        <v>3</v>
      </c>
      <c r="F20" s="8"/>
      <c r="G20" s="21">
        <f>C20*E20</f>
        <v>3000</v>
      </c>
      <c r="H20" s="9"/>
      <c r="I20" s="21"/>
      <c r="J20" s="22"/>
      <c r="K20" s="30">
        <v>41298</v>
      </c>
      <c r="L20" s="115">
        <v>3000000</v>
      </c>
      <c r="M20" s="42">
        <v>83000000</v>
      </c>
      <c r="N20" s="41"/>
      <c r="O20" s="34"/>
      <c r="P20" s="39"/>
    </row>
    <row r="21" spans="1:19" x14ac:dyDescent="0.2">
      <c r="A21" s="8"/>
      <c r="B21" s="8"/>
      <c r="C21" s="21">
        <v>500</v>
      </c>
      <c r="D21" s="8"/>
      <c r="E21" s="8">
        <v>28</v>
      </c>
      <c r="F21" s="8"/>
      <c r="G21" s="21">
        <f>C21*E21</f>
        <v>14000</v>
      </c>
      <c r="H21" s="9"/>
      <c r="I21" s="21"/>
      <c r="J21" s="36"/>
      <c r="K21" s="30">
        <v>41299</v>
      </c>
      <c r="L21" s="115">
        <v>3000000</v>
      </c>
      <c r="M21" s="42">
        <v>500000</v>
      </c>
      <c r="N21" s="43"/>
      <c r="O21" s="44"/>
      <c r="P21" s="44"/>
    </row>
    <row r="22" spans="1:19" x14ac:dyDescent="0.2">
      <c r="A22" s="8"/>
      <c r="B22" s="8"/>
      <c r="C22" s="21">
        <v>200</v>
      </c>
      <c r="D22" s="8"/>
      <c r="E22" s="8">
        <v>18</v>
      </c>
      <c r="F22" s="8"/>
      <c r="G22" s="21">
        <f>C22*E22</f>
        <v>3600</v>
      </c>
      <c r="H22" s="9"/>
      <c r="I22" s="10"/>
      <c r="K22" s="30">
        <v>41300</v>
      </c>
      <c r="L22" s="115">
        <v>750000</v>
      </c>
      <c r="M22" s="42">
        <v>150000</v>
      </c>
      <c r="N22" s="43"/>
      <c r="O22" s="9"/>
      <c r="P22" s="32"/>
      <c r="Q22" s="38"/>
      <c r="R22" s="44"/>
      <c r="S22" s="44"/>
    </row>
    <row r="23" spans="1:19" x14ac:dyDescent="0.2">
      <c r="A23" s="8"/>
      <c r="B23" s="8"/>
      <c r="C23" s="21">
        <v>100</v>
      </c>
      <c r="D23" s="8"/>
      <c r="E23" s="8">
        <v>11</v>
      </c>
      <c r="F23" s="8"/>
      <c r="G23" s="21">
        <f>C23*E23</f>
        <v>1100</v>
      </c>
      <c r="H23" s="9"/>
      <c r="I23" s="10"/>
      <c r="K23" s="30">
        <v>41301</v>
      </c>
      <c r="L23" s="115">
        <v>250000</v>
      </c>
      <c r="M23" s="31">
        <v>6000</v>
      </c>
      <c r="N23" s="41"/>
      <c r="O23" s="45"/>
      <c r="P23" s="32"/>
      <c r="Q23" s="38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1</v>
      </c>
      <c r="F24" s="8"/>
      <c r="G24" s="21">
        <f>C24*E24</f>
        <v>50</v>
      </c>
      <c r="H24" s="9"/>
      <c r="I24" s="8"/>
      <c r="K24" s="30">
        <v>41302</v>
      </c>
      <c r="L24" s="115">
        <v>1500000</v>
      </c>
      <c r="M24" s="31">
        <v>100000</v>
      </c>
      <c r="N24" s="41"/>
      <c r="O24" s="45"/>
      <c r="P24" s="32"/>
      <c r="Q24" s="38"/>
      <c r="R24" s="46" t="s">
        <v>22</v>
      </c>
      <c r="S24" s="38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47">
        <v>0</v>
      </c>
      <c r="H25" s="9"/>
      <c r="I25" s="8" t="s">
        <v>8</v>
      </c>
      <c r="K25" s="30">
        <v>41303</v>
      </c>
      <c r="L25" s="115">
        <v>500000</v>
      </c>
      <c r="M25" s="48"/>
      <c r="N25" s="41"/>
      <c r="O25" s="45"/>
      <c r="P25" s="32"/>
      <c r="Q25" s="38"/>
      <c r="R25" s="46"/>
      <c r="S25" s="38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49">
        <f>SUM(G20:G25)</f>
        <v>21750</v>
      </c>
      <c r="I26" s="9"/>
      <c r="K26" s="30">
        <v>41304</v>
      </c>
      <c r="L26" s="115">
        <v>5000000</v>
      </c>
      <c r="M26" s="33"/>
      <c r="N26" s="50"/>
      <c r="O26" s="51"/>
      <c r="P26" s="32"/>
      <c r="Q26" s="38"/>
      <c r="R26" s="46"/>
      <c r="S26" s="38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3203750</v>
      </c>
      <c r="K27" s="30">
        <v>41305</v>
      </c>
      <c r="L27" s="115">
        <v>3000000</v>
      </c>
      <c r="M27" s="33"/>
      <c r="N27" s="32"/>
      <c r="O27" s="51"/>
      <c r="P27" s="32"/>
      <c r="Q27" s="38"/>
      <c r="R27" s="46"/>
      <c r="S27" s="38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41306</v>
      </c>
      <c r="L28" s="53">
        <v>1000000</v>
      </c>
      <c r="M28" s="54"/>
      <c r="N28" s="32"/>
      <c r="O28" s="51"/>
      <c r="P28" s="32"/>
      <c r="Q28" s="38"/>
      <c r="R28" s="46"/>
      <c r="S28" s="38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8</v>
      </c>
      <c r="H29" s="9"/>
      <c r="I29" s="9">
        <f>'20 Juni 2017'!I37</f>
        <v>1115179727</v>
      </c>
      <c r="K29" s="30">
        <v>41307</v>
      </c>
      <c r="L29" s="53">
        <v>4750000</v>
      </c>
      <c r="N29" s="32"/>
      <c r="O29" s="51"/>
      <c r="P29" s="32"/>
      <c r="Q29" s="38"/>
      <c r="R29" s="55"/>
      <c r="S29" s="38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6">
        <f>'20 Juni 2017'!I52</f>
        <v>40705800</v>
      </c>
      <c r="K30" s="30">
        <v>41308</v>
      </c>
      <c r="L30" s="53">
        <v>5000000</v>
      </c>
      <c r="M30" s="33"/>
      <c r="N30" s="32"/>
      <c r="O30" s="51"/>
      <c r="P30" s="32"/>
      <c r="Q30" s="38"/>
      <c r="R30" s="46"/>
      <c r="S30" s="38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72"/>
      <c r="K31" s="30">
        <v>41309</v>
      </c>
      <c r="L31" s="53">
        <v>1000000</v>
      </c>
      <c r="N31" s="41"/>
      <c r="O31" s="51"/>
      <c r="P31" s="2"/>
      <c r="Q31" s="38"/>
      <c r="R31" s="2"/>
      <c r="S31" s="38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2"/>
      <c r="J32" s="32"/>
      <c r="K32" s="30"/>
      <c r="L32" s="57"/>
      <c r="M32" s="58"/>
      <c r="N32" s="41"/>
      <c r="O32" s="51"/>
      <c r="P32" s="2"/>
      <c r="Q32" s="38"/>
      <c r="R32" s="2"/>
      <c r="S32" s="38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/>
      <c r="L33" s="57"/>
      <c r="M33" s="58"/>
      <c r="N33" s="41"/>
      <c r="O33" s="51"/>
      <c r="P33" s="2"/>
      <c r="Q33" s="38"/>
      <c r="R33" s="2"/>
      <c r="S33" s="38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/>
      <c r="L34" s="57"/>
      <c r="M34" s="58"/>
      <c r="N34" s="41"/>
      <c r="O34" s="51"/>
      <c r="P34" s="2"/>
      <c r="Q34" s="38"/>
      <c r="R34" s="59"/>
      <c r="S34" s="38"/>
    </row>
    <row r="35" spans="1:19" x14ac:dyDescent="0.2">
      <c r="A35" s="8"/>
      <c r="B35" s="8"/>
      <c r="C35" s="8" t="s">
        <v>29</v>
      </c>
      <c r="D35" s="8"/>
      <c r="E35" s="8"/>
      <c r="F35" s="8"/>
      <c r="G35" s="21"/>
      <c r="H35" s="49">
        <f>O14</f>
        <v>83000000</v>
      </c>
      <c r="I35" s="9"/>
      <c r="J35" s="9"/>
      <c r="K35" s="30"/>
      <c r="L35" s="127"/>
      <c r="M35" s="60"/>
      <c r="N35" s="41"/>
      <c r="O35" s="51"/>
      <c r="P35" s="38"/>
      <c r="Q35" s="38"/>
      <c r="R35" s="2"/>
      <c r="S35" s="38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1">
        <f>P14</f>
        <v>0</v>
      </c>
      <c r="I36" s="8" t="s">
        <v>8</v>
      </c>
      <c r="J36" s="8"/>
      <c r="K36" s="30"/>
      <c r="L36" s="127"/>
      <c r="M36" s="58"/>
      <c r="N36" s="41"/>
      <c r="O36" s="51"/>
      <c r="P36" s="10"/>
      <c r="Q36" s="38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I29+H35-H36</f>
        <v>1198179727</v>
      </c>
      <c r="J37" s="9"/>
      <c r="K37" s="30"/>
      <c r="L37" s="127"/>
      <c r="M37" s="58"/>
      <c r="N37" s="41"/>
      <c r="O37" s="51"/>
      <c r="Q37" s="38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/>
      <c r="L38" s="127"/>
      <c r="M38" s="58"/>
      <c r="N38" s="41"/>
      <c r="O38" s="51"/>
      <c r="Q38" s="38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49">
        <v>12023986</v>
      </c>
      <c r="J39" s="9"/>
      <c r="K39" s="30"/>
      <c r="L39" s="127"/>
      <c r="M39" s="58"/>
      <c r="N39" s="41"/>
      <c r="O39" s="51"/>
      <c r="Q39" s="38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103113641</v>
      </c>
      <c r="I40" s="9"/>
      <c r="J40" s="9"/>
      <c r="K40" s="30"/>
      <c r="L40" s="127"/>
      <c r="M40" s="58"/>
      <c r="N40" s="41"/>
      <c r="O40" s="51"/>
      <c r="Q40" s="38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2">
        <v>7338361</v>
      </c>
      <c r="I41" s="9"/>
      <c r="J41" s="9"/>
      <c r="K41" s="30"/>
      <c r="L41" s="127"/>
      <c r="M41" s="58"/>
      <c r="N41" s="41"/>
      <c r="O41" s="51"/>
      <c r="Q41" s="38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122475988</v>
      </c>
      <c r="J42" s="9"/>
      <c r="L42" s="127"/>
      <c r="M42" s="58"/>
      <c r="N42" s="41"/>
      <c r="O42" s="51"/>
      <c r="Q42" s="38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1320655715</v>
      </c>
      <c r="J43" s="9"/>
      <c r="L43" s="127"/>
      <c r="M43" s="58"/>
      <c r="N43" s="41"/>
      <c r="O43" s="51"/>
      <c r="Q43" s="38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127"/>
      <c r="M44" s="58"/>
      <c r="N44" s="41"/>
      <c r="O44" s="51"/>
      <c r="P44" s="65"/>
      <c r="Q44" s="32"/>
      <c r="R44" s="66"/>
      <c r="S44" s="66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M131</f>
        <v>86323500</v>
      </c>
      <c r="I45" s="9"/>
      <c r="J45" s="9"/>
      <c r="L45" s="127"/>
      <c r="M45" s="60"/>
      <c r="N45" s="41"/>
      <c r="O45" s="51"/>
      <c r="P45" s="65"/>
      <c r="Q45" s="32"/>
      <c r="R45" s="67"/>
      <c r="S45" s="66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68">
        <f>+E89</f>
        <v>0</v>
      </c>
      <c r="I46" s="9" t="s">
        <v>8</v>
      </c>
      <c r="J46" s="9"/>
      <c r="L46" s="127"/>
      <c r="M46" s="60"/>
      <c r="N46" s="41"/>
      <c r="O46" s="51"/>
      <c r="P46" s="65"/>
      <c r="Q46" s="32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2" t="s">
        <v>8</v>
      </c>
      <c r="H47" s="69"/>
      <c r="I47" s="9">
        <f>H45+H46</f>
        <v>86323500</v>
      </c>
      <c r="J47" s="9"/>
      <c r="L47" s="127"/>
      <c r="M47" s="60"/>
      <c r="N47" s="41"/>
      <c r="O47" s="51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2"/>
      <c r="H48" s="70"/>
      <c r="I48" s="9" t="s">
        <v>8</v>
      </c>
      <c r="J48" s="9"/>
      <c r="L48" s="127"/>
      <c r="M48" s="60"/>
      <c r="N48" s="41"/>
      <c r="O48" s="51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49">
        <f>L131</f>
        <v>48750000</v>
      </c>
      <c r="I49" s="9">
        <v>0</v>
      </c>
      <c r="L49" s="127"/>
      <c r="N49" s="41"/>
      <c r="O49" s="51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1">
        <f>A89</f>
        <v>71450</v>
      </c>
      <c r="I50" s="9"/>
      <c r="J50" s="72"/>
      <c r="L50" s="57"/>
      <c r="N50" s="41"/>
      <c r="O50" s="51"/>
      <c r="P50" s="73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1">
        <f>SUM(H49:H50)</f>
        <v>48821450</v>
      </c>
      <c r="J51" s="49"/>
      <c r="L51" s="57"/>
      <c r="N51" s="41"/>
      <c r="O51" s="51"/>
      <c r="P51" s="74"/>
      <c r="Q51" s="59"/>
      <c r="R51" s="74"/>
      <c r="S51" s="59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I30-I47+I51</f>
        <v>3203750</v>
      </c>
      <c r="J52" s="75"/>
      <c r="L52" s="57"/>
      <c r="N52" s="41"/>
      <c r="O52" s="51"/>
      <c r="P52" s="74"/>
      <c r="Q52" s="59"/>
      <c r="R52" s="74"/>
      <c r="S52" s="59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3203750</v>
      </c>
      <c r="J53" s="75"/>
      <c r="L53" s="57"/>
      <c r="N53" s="41"/>
      <c r="O53" s="51"/>
      <c r="P53" s="74"/>
      <c r="Q53" s="59"/>
      <c r="R53" s="74"/>
      <c r="S53" s="59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8</v>
      </c>
      <c r="I54" s="61">
        <v>0</v>
      </c>
      <c r="J54" s="76"/>
      <c r="L54" s="57"/>
      <c r="N54" s="41"/>
      <c r="O54" s="51"/>
      <c r="P54" s="74"/>
      <c r="Q54" s="59"/>
      <c r="R54" s="74"/>
      <c r="S54" s="77"/>
    </row>
    <row r="55" spans="1:19" x14ac:dyDescent="0.2">
      <c r="A55" s="8"/>
      <c r="B55" s="8"/>
      <c r="C55" s="8"/>
      <c r="D55" s="8"/>
      <c r="E55" s="8" t="s">
        <v>43</v>
      </c>
      <c r="F55" s="8"/>
      <c r="G55" s="8"/>
      <c r="H55" s="9"/>
      <c r="I55" s="9">
        <f>+I53-I52</f>
        <v>0</v>
      </c>
      <c r="J55" s="75"/>
      <c r="L55" s="57"/>
      <c r="N55" s="41"/>
      <c r="O55" s="51"/>
      <c r="P55" s="74"/>
      <c r="Q55" s="59"/>
      <c r="R55" s="74"/>
      <c r="S55" s="74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5"/>
      <c r="L56" s="57"/>
      <c r="N56" s="41"/>
      <c r="O56" s="51"/>
      <c r="P56" s="74"/>
      <c r="Q56" s="59"/>
      <c r="R56" s="74"/>
      <c r="S56" s="74"/>
    </row>
    <row r="57" spans="1:19" x14ac:dyDescent="0.2">
      <c r="A57" s="8" t="s">
        <v>44</v>
      </c>
      <c r="B57" s="8"/>
      <c r="C57" s="8"/>
      <c r="D57" s="8"/>
      <c r="E57" s="8"/>
      <c r="F57" s="8"/>
      <c r="G57" s="8"/>
      <c r="H57" s="9"/>
      <c r="I57" s="56"/>
      <c r="J57" s="78"/>
      <c r="L57" s="57"/>
      <c r="N57" s="41"/>
      <c r="O57" s="51"/>
      <c r="P57" s="74"/>
      <c r="Q57" s="59"/>
      <c r="R57" s="74"/>
      <c r="S57" s="74"/>
    </row>
    <row r="58" spans="1:19" x14ac:dyDescent="0.2">
      <c r="A58" s="8" t="s">
        <v>45</v>
      </c>
      <c r="B58" s="8"/>
      <c r="C58" s="8"/>
      <c r="D58" s="8"/>
      <c r="E58" s="8" t="s">
        <v>8</v>
      </c>
      <c r="F58" s="8"/>
      <c r="G58" s="8" t="s">
        <v>46</v>
      </c>
      <c r="H58" s="9"/>
      <c r="I58" s="21"/>
      <c r="J58" s="79"/>
      <c r="L58" s="57"/>
      <c r="N58" s="41"/>
      <c r="O58" s="51"/>
      <c r="P58" s="74"/>
      <c r="Q58" s="59"/>
      <c r="R58" s="74"/>
      <c r="S58" s="74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8</v>
      </c>
      <c r="I59" s="21"/>
      <c r="J59" s="79"/>
      <c r="L59" s="57"/>
      <c r="N59" s="41"/>
      <c r="O59" s="51"/>
      <c r="Q59" s="38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79"/>
      <c r="L60" s="57"/>
      <c r="N60" s="41"/>
      <c r="O60" s="51"/>
      <c r="Q60" s="38"/>
    </row>
    <row r="61" spans="1:19" x14ac:dyDescent="0.2">
      <c r="A61" s="80"/>
      <c r="B61" s="81"/>
      <c r="C61" s="81"/>
      <c r="D61" s="82"/>
      <c r="E61" s="82" t="s">
        <v>8</v>
      </c>
      <c r="F61" s="82"/>
      <c r="G61" s="82"/>
      <c r="H61" s="10"/>
      <c r="J61" s="83"/>
      <c r="L61" s="57"/>
      <c r="N61" s="41"/>
      <c r="O61" s="51"/>
      <c r="Q61" s="10"/>
      <c r="R61" s="84"/>
    </row>
    <row r="62" spans="1:19" x14ac:dyDescent="0.2">
      <c r="A62" s="85" t="s">
        <v>64</v>
      </c>
      <c r="B62" s="81"/>
      <c r="C62" s="81"/>
      <c r="D62" s="82"/>
      <c r="E62" s="82"/>
      <c r="F62" s="82"/>
      <c r="G62" s="10" t="s">
        <v>48</v>
      </c>
      <c r="J62" s="83"/>
      <c r="L62" s="57"/>
      <c r="N62" s="41"/>
      <c r="O62" s="51"/>
      <c r="Q62" s="10"/>
      <c r="R62" s="84"/>
    </row>
    <row r="63" spans="1:19" x14ac:dyDescent="0.2">
      <c r="A63" s="80"/>
      <c r="B63" s="81"/>
      <c r="C63" s="81"/>
      <c r="D63" s="82"/>
      <c r="E63" s="82"/>
      <c r="F63" s="82"/>
      <c r="G63" s="82"/>
      <c r="H63" s="82"/>
      <c r="J63" s="83"/>
      <c r="L63" s="86"/>
      <c r="N63" s="41"/>
      <c r="O63" s="51"/>
    </row>
    <row r="64" spans="1:19" x14ac:dyDescent="0.2">
      <c r="A64" s="2" t="s">
        <v>50</v>
      </c>
      <c r="B64" s="2"/>
      <c r="C64" s="2"/>
      <c r="D64" s="2"/>
      <c r="E64" s="2"/>
      <c r="F64" s="2"/>
      <c r="H64" s="10" t="s">
        <v>51</v>
      </c>
      <c r="I64" s="2"/>
      <c r="J64" s="87"/>
      <c r="L64" s="86"/>
      <c r="M64" s="60"/>
      <c r="N64" s="41"/>
      <c r="O64" s="51"/>
      <c r="Q64" s="73"/>
    </row>
    <row r="65" spans="1:15" x14ac:dyDescent="0.2">
      <c r="A65" s="2"/>
      <c r="B65" s="2"/>
      <c r="C65" s="2"/>
      <c r="D65" s="2"/>
      <c r="E65" s="2"/>
      <c r="F65" s="2"/>
      <c r="G65" s="82" t="s">
        <v>52</v>
      </c>
      <c r="H65" s="2"/>
      <c r="I65" s="2"/>
      <c r="J65" s="87"/>
      <c r="L65" s="86"/>
      <c r="M65" s="60"/>
      <c r="N65" s="41"/>
      <c r="O65" s="51"/>
    </row>
    <row r="66" spans="1:15" x14ac:dyDescent="0.2">
      <c r="A66" s="2"/>
      <c r="B66" s="2"/>
      <c r="C66" s="2"/>
      <c r="D66" s="2"/>
      <c r="E66" s="2"/>
      <c r="F66" s="2"/>
      <c r="G66" s="82"/>
      <c r="H66" s="2"/>
      <c r="I66" s="2"/>
      <c r="J66" s="87"/>
      <c r="L66" s="86"/>
      <c r="M66" s="60"/>
      <c r="N66" s="41"/>
      <c r="O66" s="51"/>
    </row>
    <row r="67" spans="1:15" x14ac:dyDescent="0.2">
      <c r="A67" s="2"/>
      <c r="B67" s="2"/>
      <c r="C67" s="2"/>
      <c r="D67" s="2"/>
      <c r="E67" s="2" t="s">
        <v>53</v>
      </c>
      <c r="F67" s="2"/>
      <c r="G67" s="2"/>
      <c r="H67" s="2"/>
      <c r="I67" s="2"/>
      <c r="J67" s="87"/>
      <c r="L67" s="86"/>
      <c r="M67" s="88"/>
      <c r="N67" s="41"/>
      <c r="O67" s="51"/>
    </row>
    <row r="68" spans="1:15" x14ac:dyDescent="0.2">
      <c r="A68" s="2"/>
      <c r="B68" s="2"/>
      <c r="C68" s="2"/>
      <c r="D68" s="2"/>
      <c r="E68" s="2" t="s">
        <v>53</v>
      </c>
      <c r="F68" s="2"/>
      <c r="G68" s="2"/>
      <c r="H68" s="2"/>
      <c r="I68" s="89"/>
      <c r="J68" s="87"/>
      <c r="L68" s="86"/>
      <c r="M68" s="88"/>
      <c r="N68" s="41"/>
      <c r="O68" s="51"/>
    </row>
    <row r="69" spans="1:15" x14ac:dyDescent="0.2">
      <c r="A69" s="82"/>
      <c r="B69" s="82"/>
      <c r="C69" s="82"/>
      <c r="D69" s="82"/>
      <c r="E69" s="82"/>
      <c r="F69" s="82"/>
      <c r="G69" s="90"/>
      <c r="H69" s="91"/>
      <c r="I69" s="82"/>
      <c r="J69" s="83"/>
      <c r="L69" s="86"/>
      <c r="M69" s="92"/>
      <c r="N69" s="41"/>
      <c r="O69" s="51"/>
    </row>
    <row r="70" spans="1:15" x14ac:dyDescent="0.2">
      <c r="A70" s="82"/>
      <c r="B70" s="82"/>
      <c r="C70" s="82"/>
      <c r="D70" s="82"/>
      <c r="E70" s="82"/>
      <c r="F70" s="82"/>
      <c r="G70" s="90" t="s">
        <v>54</v>
      </c>
      <c r="H70" s="93"/>
      <c r="I70" s="82"/>
      <c r="J70" s="83"/>
      <c r="L70" s="86"/>
      <c r="M70" s="60"/>
      <c r="N70" s="41"/>
      <c r="O70" s="51"/>
    </row>
    <row r="71" spans="1:15" x14ac:dyDescent="0.2">
      <c r="A71" s="94" t="s">
        <v>38</v>
      </c>
      <c r="B71" s="95"/>
      <c r="C71" s="95"/>
      <c r="D71" s="95"/>
      <c r="E71" s="96" t="s">
        <v>55</v>
      </c>
      <c r="F71" s="2"/>
      <c r="G71" s="2"/>
      <c r="H71" s="59"/>
      <c r="I71" s="2"/>
      <c r="J71" s="87"/>
      <c r="L71" s="86"/>
      <c r="M71" s="92"/>
      <c r="N71" s="41"/>
      <c r="O71" s="97"/>
    </row>
    <row r="72" spans="1:15" x14ac:dyDescent="0.2">
      <c r="A72" s="94">
        <v>16250</v>
      </c>
      <c r="B72" s="95"/>
      <c r="C72" s="95"/>
      <c r="D72" s="95"/>
      <c r="E72" s="96"/>
      <c r="F72" s="2"/>
      <c r="G72" s="2"/>
      <c r="H72" s="59"/>
      <c r="I72" s="2"/>
      <c r="J72" s="2"/>
      <c r="L72" s="86"/>
      <c r="M72" s="92"/>
      <c r="N72" s="41"/>
      <c r="O72" s="97"/>
    </row>
    <row r="73" spans="1:15" x14ac:dyDescent="0.2">
      <c r="A73" s="98">
        <v>11600</v>
      </c>
      <c r="B73" s="95"/>
      <c r="C73" s="95"/>
      <c r="D73" s="95"/>
      <c r="E73" s="96"/>
      <c r="F73" s="2"/>
      <c r="G73" s="2"/>
      <c r="H73" s="59"/>
      <c r="I73" s="2"/>
      <c r="J73" s="2"/>
      <c r="L73" s="86"/>
      <c r="M73" s="92"/>
      <c r="N73" s="41"/>
      <c r="O73" s="97"/>
    </row>
    <row r="74" spans="1:15" x14ac:dyDescent="0.2">
      <c r="A74" s="98">
        <v>26500</v>
      </c>
      <c r="B74" s="95"/>
      <c r="C74" s="99"/>
      <c r="D74" s="95"/>
      <c r="E74" s="100"/>
      <c r="F74" s="2"/>
      <c r="G74" s="2"/>
      <c r="H74" s="59"/>
      <c r="I74" s="2"/>
      <c r="J74" s="2"/>
      <c r="L74" s="86"/>
      <c r="M74" s="92"/>
      <c r="N74" s="41"/>
      <c r="O74" s="97"/>
    </row>
    <row r="75" spans="1:15" x14ac:dyDescent="0.2">
      <c r="A75" s="96">
        <v>17100</v>
      </c>
      <c r="B75" s="95"/>
      <c r="C75" s="99"/>
      <c r="D75" s="99"/>
      <c r="E75" s="101"/>
      <c r="F75" s="73"/>
      <c r="H75" s="74"/>
      <c r="L75" s="86"/>
      <c r="M75" s="92"/>
      <c r="N75" s="41"/>
      <c r="O75" s="97"/>
    </row>
    <row r="76" spans="1:15" x14ac:dyDescent="0.2">
      <c r="A76" s="102">
        <v>0</v>
      </c>
      <c r="B76" s="95"/>
      <c r="C76" s="103"/>
      <c r="D76" s="103"/>
      <c r="E76" s="101"/>
      <c r="H76" s="74"/>
      <c r="L76" s="86"/>
      <c r="M76" s="104"/>
      <c r="N76" s="41"/>
      <c r="O76" s="97"/>
    </row>
    <row r="77" spans="1:15" x14ac:dyDescent="0.2">
      <c r="A77" s="105"/>
      <c r="B77" s="95"/>
      <c r="C77" s="103"/>
      <c r="D77" s="103"/>
      <c r="E77" s="101"/>
      <c r="H77" s="74"/>
      <c r="L77" s="86"/>
      <c r="M77" s="106"/>
      <c r="N77" s="41"/>
      <c r="O77" s="107"/>
    </row>
    <row r="78" spans="1:15" x14ac:dyDescent="0.2">
      <c r="A78" s="105"/>
      <c r="B78" s="95"/>
      <c r="C78" s="103"/>
      <c r="D78" s="103"/>
      <c r="E78" s="101"/>
      <c r="H78" s="74"/>
      <c r="L78" s="86"/>
      <c r="N78" s="41"/>
      <c r="O78" s="107"/>
    </row>
    <row r="79" spans="1:15" x14ac:dyDescent="0.2">
      <c r="A79" s="102"/>
      <c r="B79" s="103"/>
      <c r="C79" s="103"/>
      <c r="D79" s="103"/>
      <c r="E79" s="101"/>
      <c r="H79" s="74"/>
      <c r="L79" s="86"/>
      <c r="N79" s="41"/>
      <c r="O79" s="107"/>
    </row>
    <row r="80" spans="1:15" x14ac:dyDescent="0.2">
      <c r="A80" s="102"/>
      <c r="B80" s="103"/>
      <c r="C80" s="103"/>
      <c r="D80" s="103"/>
      <c r="E80" s="101"/>
      <c r="H80" s="74"/>
      <c r="L80" s="86"/>
      <c r="N80" s="41"/>
      <c r="O80" s="107"/>
    </row>
    <row r="81" spans="1:15" x14ac:dyDescent="0.2">
      <c r="A81" s="102"/>
      <c r="B81" s="108"/>
      <c r="E81" s="74"/>
      <c r="H81" s="74"/>
      <c r="K81" s="30"/>
      <c r="L81" s="86"/>
      <c r="N81" s="41"/>
      <c r="O81" s="107"/>
    </row>
    <row r="82" spans="1:15" x14ac:dyDescent="0.2">
      <c r="A82" s="102"/>
      <c r="B82" s="108"/>
      <c r="H82" s="74"/>
      <c r="K82" s="30"/>
      <c r="L82" s="86"/>
      <c r="M82" s="92"/>
      <c r="N82" s="41"/>
      <c r="O82" s="107"/>
    </row>
    <row r="83" spans="1:15" x14ac:dyDescent="0.2">
      <c r="A83" s="102"/>
      <c r="B83" s="108"/>
      <c r="K83" s="30"/>
      <c r="L83" s="86"/>
      <c r="N83" s="41"/>
      <c r="O83" s="97"/>
    </row>
    <row r="84" spans="1:15" x14ac:dyDescent="0.2">
      <c r="A84" s="102"/>
      <c r="B84" s="108"/>
      <c r="K84" s="30"/>
      <c r="L84" s="86"/>
      <c r="N84" s="41"/>
      <c r="O84" s="97"/>
    </row>
    <row r="85" spans="1:15" x14ac:dyDescent="0.2">
      <c r="A85" s="74"/>
      <c r="B85" s="108"/>
      <c r="K85" s="30"/>
      <c r="L85" s="86"/>
      <c r="N85" s="41"/>
      <c r="O85" s="97"/>
    </row>
    <row r="86" spans="1:15" x14ac:dyDescent="0.2">
      <c r="K86" s="30"/>
      <c r="L86" s="86"/>
      <c r="N86" s="41"/>
      <c r="O86" s="97"/>
    </row>
    <row r="87" spans="1:15" x14ac:dyDescent="0.2">
      <c r="K87" s="30"/>
      <c r="L87" s="86"/>
      <c r="N87" s="41"/>
      <c r="O87" s="97"/>
    </row>
    <row r="88" spans="1:15" x14ac:dyDescent="0.2">
      <c r="K88" s="30"/>
      <c r="L88" s="109"/>
      <c r="N88" s="41"/>
      <c r="O88" s="97"/>
    </row>
    <row r="89" spans="1:15" x14ac:dyDescent="0.2">
      <c r="A89" s="84">
        <f>SUM(A71:A88)</f>
        <v>71450</v>
      </c>
      <c r="E89" s="74">
        <f>SUM(E71:E88)</f>
        <v>0</v>
      </c>
      <c r="H89" s="74">
        <f>SUM(H71:H88)</f>
        <v>0</v>
      </c>
      <c r="K89" s="30"/>
      <c r="L89" s="109"/>
      <c r="N89" s="41"/>
      <c r="O89" s="97"/>
    </row>
    <row r="90" spans="1:15" x14ac:dyDescent="0.2">
      <c r="K90" s="30"/>
      <c r="L90" s="109"/>
      <c r="N90" s="41"/>
      <c r="O90" s="97"/>
    </row>
    <row r="91" spans="1:15" x14ac:dyDescent="0.2">
      <c r="K91" s="30"/>
      <c r="L91" s="109"/>
      <c r="N91" s="41"/>
      <c r="O91" s="97"/>
    </row>
    <row r="92" spans="1:15" x14ac:dyDescent="0.2">
      <c r="K92" s="30"/>
      <c r="L92" s="109"/>
      <c r="N92" s="41"/>
      <c r="O92" s="97"/>
    </row>
    <row r="93" spans="1:15" x14ac:dyDescent="0.2">
      <c r="K93" s="30"/>
      <c r="L93" s="109"/>
      <c r="N93" s="41"/>
      <c r="O93" s="97"/>
    </row>
    <row r="94" spans="1:15" x14ac:dyDescent="0.2">
      <c r="K94" s="30"/>
      <c r="L94" s="109"/>
      <c r="N94" s="41"/>
      <c r="O94" s="97"/>
    </row>
    <row r="95" spans="1:15" x14ac:dyDescent="0.2">
      <c r="K95" s="30"/>
      <c r="L95" s="109"/>
      <c r="N95" s="41"/>
      <c r="O95" s="97"/>
    </row>
    <row r="96" spans="1:15" x14ac:dyDescent="0.2">
      <c r="K96" s="30"/>
      <c r="L96" s="109"/>
      <c r="N96" s="41"/>
      <c r="O96" s="97"/>
    </row>
    <row r="97" spans="1:19" x14ac:dyDescent="0.2">
      <c r="K97" s="30"/>
      <c r="L97" s="109"/>
      <c r="N97" s="41"/>
      <c r="O97" s="97"/>
    </row>
    <row r="98" spans="1:19" x14ac:dyDescent="0.2">
      <c r="K98" s="30"/>
      <c r="L98" s="109"/>
      <c r="N98" s="41"/>
      <c r="O98" s="97"/>
    </row>
    <row r="99" spans="1:19" x14ac:dyDescent="0.2">
      <c r="K99" s="30"/>
      <c r="L99" s="109"/>
      <c r="N99" s="41"/>
      <c r="O99" s="97"/>
    </row>
    <row r="100" spans="1:19" x14ac:dyDescent="0.2">
      <c r="K100" s="30"/>
      <c r="L100" s="109"/>
      <c r="N100" s="41"/>
      <c r="O100" s="97"/>
    </row>
    <row r="101" spans="1:19" x14ac:dyDescent="0.2">
      <c r="K101" s="30"/>
      <c r="L101" s="109"/>
      <c r="N101" s="41"/>
      <c r="O101" s="97"/>
    </row>
    <row r="102" spans="1:19" x14ac:dyDescent="0.2">
      <c r="K102" s="30"/>
      <c r="L102" s="109"/>
      <c r="N102" s="41"/>
      <c r="O102" s="97"/>
    </row>
    <row r="103" spans="1:19" x14ac:dyDescent="0.2">
      <c r="K103" s="30"/>
      <c r="L103" s="109"/>
      <c r="O103" s="97"/>
    </row>
    <row r="104" spans="1:19" x14ac:dyDescent="0.2">
      <c r="K104" s="30"/>
      <c r="L104" s="109"/>
      <c r="O104" s="97"/>
    </row>
    <row r="105" spans="1:19" x14ac:dyDescent="0.2">
      <c r="K105" s="30"/>
      <c r="L105" s="109"/>
    </row>
    <row r="106" spans="1:19" x14ac:dyDescent="0.2">
      <c r="K106" s="30"/>
      <c r="L106" s="109"/>
    </row>
    <row r="107" spans="1:19" x14ac:dyDescent="0.2">
      <c r="K107" s="30"/>
      <c r="L107" s="109"/>
    </row>
    <row r="108" spans="1:19" x14ac:dyDescent="0.2">
      <c r="K108" s="30"/>
      <c r="L108" s="109"/>
      <c r="O108" s="92">
        <f>SUM(O13:O107)</f>
        <v>83000000</v>
      </c>
    </row>
    <row r="109" spans="1:19" x14ac:dyDescent="0.2">
      <c r="K109" s="30"/>
      <c r="L109" s="109"/>
    </row>
    <row r="110" spans="1:19" x14ac:dyDescent="0.2">
      <c r="K110" s="30"/>
      <c r="L110" s="109"/>
    </row>
    <row r="111" spans="1:19" s="31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09"/>
      <c r="N111" s="110"/>
      <c r="O111" s="111"/>
      <c r="P111" s="7"/>
      <c r="Q111" s="7"/>
      <c r="R111" s="7"/>
      <c r="S111" s="7"/>
    </row>
    <row r="112" spans="1:19" s="31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09"/>
      <c r="N112" s="110"/>
      <c r="O112" s="111"/>
      <c r="P112" s="7"/>
      <c r="Q112" s="7"/>
      <c r="R112" s="7"/>
      <c r="S112" s="7"/>
    </row>
    <row r="113" spans="1:19" s="31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09"/>
      <c r="N113" s="110"/>
      <c r="O113" s="111"/>
      <c r="P113" s="7"/>
      <c r="Q113" s="7"/>
      <c r="R113" s="7"/>
      <c r="S113" s="7"/>
    </row>
    <row r="114" spans="1:19" s="31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09"/>
      <c r="N114" s="110"/>
      <c r="O114" s="111"/>
      <c r="P114" s="7"/>
      <c r="Q114" s="7"/>
      <c r="R114" s="7"/>
      <c r="S114" s="7"/>
    </row>
    <row r="115" spans="1:19" s="31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09"/>
      <c r="N115" s="110"/>
      <c r="O115" s="111"/>
      <c r="P115" s="7"/>
      <c r="Q115" s="7"/>
      <c r="R115" s="7"/>
      <c r="S115" s="7"/>
    </row>
    <row r="116" spans="1:19" s="31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09"/>
      <c r="N116" s="110"/>
      <c r="O116" s="111"/>
      <c r="P116" s="7"/>
      <c r="Q116" s="7"/>
      <c r="R116" s="7"/>
      <c r="S116" s="7"/>
    </row>
    <row r="117" spans="1:19" s="31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09"/>
      <c r="N117" s="110"/>
      <c r="O117" s="111"/>
      <c r="P117" s="7"/>
      <c r="Q117" s="7"/>
      <c r="R117" s="7"/>
      <c r="S117" s="7"/>
    </row>
    <row r="118" spans="1:19" s="31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09"/>
      <c r="N118" s="110"/>
      <c r="O118" s="111"/>
      <c r="P118" s="7"/>
      <c r="Q118" s="7"/>
      <c r="R118" s="7"/>
      <c r="S118" s="7"/>
    </row>
    <row r="119" spans="1:19" s="31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09"/>
      <c r="N119" s="110"/>
      <c r="O119" s="111"/>
      <c r="P119" s="7"/>
      <c r="Q119" s="7"/>
      <c r="R119" s="7"/>
      <c r="S119" s="7"/>
    </row>
    <row r="120" spans="1:19" s="31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09"/>
      <c r="N120" s="110"/>
      <c r="O120" s="111"/>
      <c r="P120" s="7"/>
      <c r="Q120" s="7"/>
      <c r="R120" s="7"/>
      <c r="S120" s="7"/>
    </row>
    <row r="121" spans="1:19" s="31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09"/>
      <c r="N121" s="110"/>
      <c r="O121" s="111"/>
      <c r="P121" s="7"/>
      <c r="Q121" s="7"/>
      <c r="R121" s="7"/>
      <c r="S121" s="7"/>
    </row>
    <row r="122" spans="1:19" s="31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09"/>
      <c r="N122" s="110"/>
      <c r="O122" s="111"/>
      <c r="P122" s="7"/>
      <c r="Q122" s="7"/>
      <c r="R122" s="7"/>
      <c r="S122" s="7"/>
    </row>
    <row r="123" spans="1:19" s="31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09"/>
      <c r="N123" s="110"/>
      <c r="O123" s="111"/>
      <c r="P123" s="7"/>
      <c r="Q123" s="7"/>
      <c r="R123" s="7"/>
      <c r="S123" s="7"/>
    </row>
    <row r="124" spans="1:19" s="31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09"/>
      <c r="N124" s="110"/>
      <c r="O124" s="111"/>
      <c r="P124" s="7"/>
      <c r="Q124" s="7"/>
      <c r="R124" s="7"/>
      <c r="S124" s="7"/>
    </row>
    <row r="125" spans="1:19" s="31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09"/>
      <c r="N125" s="110"/>
      <c r="O125" s="111"/>
      <c r="P125" s="7"/>
      <c r="Q125" s="7"/>
      <c r="R125" s="7"/>
      <c r="S125" s="7"/>
    </row>
    <row r="126" spans="1:19" s="31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09"/>
      <c r="N126" s="110"/>
      <c r="O126" s="111"/>
      <c r="P126" s="7"/>
      <c r="Q126" s="7"/>
      <c r="R126" s="7"/>
      <c r="S126" s="7"/>
    </row>
    <row r="127" spans="1:19" s="31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09"/>
      <c r="N127" s="110"/>
      <c r="O127" s="111"/>
      <c r="P127" s="7"/>
      <c r="Q127" s="7"/>
      <c r="R127" s="7"/>
      <c r="S127" s="7"/>
    </row>
    <row r="128" spans="1:19" s="31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09"/>
      <c r="N128" s="110"/>
      <c r="O128" s="111"/>
      <c r="P128" s="7"/>
      <c r="Q128" s="7"/>
      <c r="R128" s="7"/>
      <c r="S128" s="7"/>
    </row>
    <row r="129" spans="1:19" s="31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09"/>
      <c r="N129" s="110"/>
      <c r="O129" s="111"/>
      <c r="P129" s="7"/>
      <c r="Q129" s="7"/>
      <c r="R129" s="7"/>
      <c r="S129" s="7"/>
    </row>
    <row r="130" spans="1:19" s="31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09"/>
      <c r="N130" s="110"/>
      <c r="O130" s="111"/>
      <c r="P130" s="7"/>
      <c r="Q130" s="7"/>
      <c r="R130" s="7"/>
      <c r="S130" s="7"/>
    </row>
    <row r="131" spans="1:19" s="31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2">
        <f>SUM(L13:L130)</f>
        <v>48750000</v>
      </c>
      <c r="M131" s="112">
        <f>SUM(M13:M130)</f>
        <v>86323500</v>
      </c>
      <c r="N131" s="110"/>
      <c r="O131" s="111"/>
      <c r="P131" s="7"/>
      <c r="Q131" s="7"/>
      <c r="R131" s="7"/>
      <c r="S131" s="7"/>
    </row>
    <row r="132" spans="1:19" s="31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3"/>
      <c r="N132" s="110"/>
      <c r="O132" s="111"/>
      <c r="P132" s="7"/>
      <c r="Q132" s="7"/>
      <c r="R132" s="7"/>
      <c r="S132" s="7"/>
    </row>
    <row r="133" spans="1:19" s="31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3"/>
      <c r="N133" s="110"/>
      <c r="O133" s="111"/>
      <c r="P133" s="7"/>
      <c r="Q133" s="7"/>
      <c r="R133" s="7"/>
      <c r="S133" s="7"/>
    </row>
    <row r="134" spans="1:19" s="31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3"/>
      <c r="N134" s="110"/>
      <c r="O134" s="111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17" zoomScale="84" zoomScaleNormal="100" zoomScaleSheetLayoutView="84" workbookViewId="0">
      <selection activeCell="J38" sqref="J38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3" bestFit="1" customWidth="1"/>
    <col min="13" max="13" width="16.140625" style="31" bestFit="1" customWidth="1"/>
    <col min="14" max="14" width="15.5703125" style="110" customWidth="1"/>
    <col min="15" max="15" width="20" style="111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4" t="s">
        <v>0</v>
      </c>
      <c r="B1" s="144"/>
      <c r="C1" s="144"/>
      <c r="D1" s="144"/>
      <c r="E1" s="144"/>
      <c r="F1" s="144"/>
      <c r="G1" s="144"/>
      <c r="H1" s="144"/>
      <c r="I1" s="144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56</v>
      </c>
      <c r="C3" s="10"/>
      <c r="D3" s="8"/>
      <c r="E3" s="8"/>
      <c r="F3" s="8"/>
      <c r="G3" s="8"/>
      <c r="H3" s="8" t="s">
        <v>3</v>
      </c>
      <c r="I3" s="11">
        <v>42885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/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7</v>
      </c>
      <c r="B6" s="8"/>
      <c r="C6" s="8"/>
      <c r="D6" s="8"/>
      <c r="E6" s="8"/>
      <c r="F6" s="8"/>
      <c r="G6" s="8" t="s">
        <v>8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v>14</v>
      </c>
      <c r="F8" s="22"/>
      <c r="G8" s="17">
        <f>C8*E8</f>
        <v>1400000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153</v>
      </c>
      <c r="F9" s="22"/>
      <c r="G9" s="17">
        <f t="shared" ref="G9:G16" si="0">C9*E9</f>
        <v>7650000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3</v>
      </c>
      <c r="F10" s="22"/>
      <c r="G10" s="17">
        <f t="shared" si="0"/>
        <v>60000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2</v>
      </c>
      <c r="F11" s="22"/>
      <c r="G11" s="17">
        <f t="shared" si="0"/>
        <v>20000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0</v>
      </c>
      <c r="F12" s="22"/>
      <c r="G12" s="17">
        <f>C12*E12</f>
        <v>0</v>
      </c>
      <c r="H12" s="9"/>
      <c r="I12" s="17"/>
      <c r="J12" s="17"/>
      <c r="K12" s="25" t="s">
        <v>8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0</v>
      </c>
      <c r="F13" s="22"/>
      <c r="G13" s="17">
        <f t="shared" si="0"/>
        <v>0</v>
      </c>
      <c r="H13" s="9"/>
      <c r="I13" s="17"/>
      <c r="J13" s="17"/>
      <c r="K13" s="30">
        <v>40979</v>
      </c>
      <c r="L13" s="115">
        <v>450000</v>
      </c>
      <c r="M13" s="31">
        <v>90000</v>
      </c>
      <c r="N13" s="32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40980</v>
      </c>
      <c r="L14" s="52">
        <v>500000</v>
      </c>
      <c r="M14" s="33">
        <v>1000000</v>
      </c>
      <c r="N14" s="32"/>
      <c r="O14" s="34">
        <v>20000000</v>
      </c>
      <c r="P14" s="35"/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40981</v>
      </c>
      <c r="L15" s="115">
        <v>9450000</v>
      </c>
      <c r="M15" s="33">
        <v>30000</v>
      </c>
      <c r="N15" s="32"/>
      <c r="O15" s="34"/>
      <c r="P15" s="35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6"/>
      <c r="K16" s="30">
        <v>40982</v>
      </c>
      <c r="L16" s="52">
        <v>2000000</v>
      </c>
      <c r="M16" s="37">
        <v>150000</v>
      </c>
      <c r="N16" s="32"/>
      <c r="O16" s="34"/>
      <c r="P16" s="35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9130000</v>
      </c>
      <c r="I17" s="10"/>
      <c r="J17" s="36"/>
      <c r="K17" s="30">
        <v>40983</v>
      </c>
      <c r="L17" s="52">
        <v>2200000</v>
      </c>
      <c r="M17" s="33">
        <v>50000</v>
      </c>
      <c r="N17" s="32"/>
      <c r="O17" s="34"/>
      <c r="P17" s="35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6"/>
      <c r="K18" s="30">
        <v>40984</v>
      </c>
      <c r="L18" s="52">
        <v>1150000</v>
      </c>
      <c r="M18" s="32">
        <v>690000</v>
      </c>
      <c r="N18" s="38"/>
      <c r="O18" s="34"/>
      <c r="P18" s="39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6"/>
      <c r="K19" s="30">
        <v>40985</v>
      </c>
      <c r="L19" s="115">
        <v>1000000</v>
      </c>
      <c r="M19" s="40">
        <v>57500</v>
      </c>
      <c r="N19" s="41"/>
      <c r="O19" s="34"/>
      <c r="P19" s="39"/>
    </row>
    <row r="20" spans="1:19" x14ac:dyDescent="0.2">
      <c r="A20" s="8"/>
      <c r="B20" s="8"/>
      <c r="C20" s="21">
        <v>1000</v>
      </c>
      <c r="D20" s="8"/>
      <c r="E20" s="8">
        <v>0</v>
      </c>
      <c r="F20" s="8"/>
      <c r="G20" s="21">
        <f>C20*E20</f>
        <v>0</v>
      </c>
      <c r="H20" s="9"/>
      <c r="I20" s="21"/>
      <c r="J20" s="22"/>
      <c r="K20" s="30">
        <v>40986</v>
      </c>
      <c r="L20" s="52">
        <v>800000</v>
      </c>
      <c r="M20" s="42">
        <v>200000</v>
      </c>
      <c r="N20" s="41"/>
      <c r="O20" s="34"/>
      <c r="P20" s="39"/>
    </row>
    <row r="21" spans="1:19" x14ac:dyDescent="0.2">
      <c r="A21" s="8"/>
      <c r="B21" s="8"/>
      <c r="C21" s="21">
        <v>500</v>
      </c>
      <c r="D21" s="8"/>
      <c r="E21" s="8">
        <v>0</v>
      </c>
      <c r="F21" s="8"/>
      <c r="G21" s="21">
        <f>C21*E21</f>
        <v>0</v>
      </c>
      <c r="H21" s="9"/>
      <c r="I21" s="21"/>
      <c r="J21" s="36"/>
      <c r="K21" s="30">
        <v>40987</v>
      </c>
      <c r="L21" s="115">
        <v>3500000</v>
      </c>
      <c r="M21" s="42">
        <v>39664000</v>
      </c>
      <c r="N21" s="43"/>
      <c r="O21" s="44"/>
      <c r="P21" s="44"/>
    </row>
    <row r="22" spans="1:19" x14ac:dyDescent="0.2">
      <c r="A22" s="8"/>
      <c r="B22" s="8"/>
      <c r="C22" s="21">
        <v>200</v>
      </c>
      <c r="D22" s="8"/>
      <c r="E22" s="8">
        <v>0</v>
      </c>
      <c r="F22" s="8"/>
      <c r="G22" s="21">
        <f>C22*E22</f>
        <v>0</v>
      </c>
      <c r="H22" s="9"/>
      <c r="I22" s="10"/>
      <c r="K22" s="30">
        <v>40988</v>
      </c>
      <c r="L22" s="52">
        <v>500000</v>
      </c>
      <c r="M22" s="42">
        <v>11000000</v>
      </c>
      <c r="N22" s="43"/>
      <c r="O22" s="9"/>
      <c r="P22" s="32"/>
      <c r="Q22" s="38"/>
      <c r="R22" s="44"/>
      <c r="S22" s="44"/>
    </row>
    <row r="23" spans="1:19" x14ac:dyDescent="0.2">
      <c r="A23" s="8"/>
      <c r="B23" s="8"/>
      <c r="C23" s="21">
        <v>100</v>
      </c>
      <c r="D23" s="8"/>
      <c r="E23" s="8">
        <v>4</v>
      </c>
      <c r="F23" s="8"/>
      <c r="G23" s="21">
        <f>C23*E23</f>
        <v>400</v>
      </c>
      <c r="H23" s="9"/>
      <c r="I23" s="10"/>
      <c r="K23" s="30">
        <v>40989</v>
      </c>
      <c r="L23" s="52">
        <v>445000</v>
      </c>
      <c r="M23" s="31">
        <v>85000</v>
      </c>
      <c r="N23" s="41"/>
      <c r="O23" s="45"/>
      <c r="P23" s="32"/>
      <c r="Q23" s="38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40990</v>
      </c>
      <c r="L24" s="52">
        <v>500000</v>
      </c>
      <c r="M24" s="31">
        <v>140000</v>
      </c>
      <c r="N24" s="41"/>
      <c r="O24" s="45"/>
      <c r="P24" s="32"/>
      <c r="Q24" s="38"/>
      <c r="R24" s="46" t="s">
        <v>22</v>
      </c>
      <c r="S24" s="38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47">
        <v>0</v>
      </c>
      <c r="H25" s="9"/>
      <c r="I25" s="8" t="s">
        <v>8</v>
      </c>
      <c r="K25" s="30">
        <v>40991</v>
      </c>
      <c r="L25" s="52">
        <v>1000000</v>
      </c>
      <c r="M25" s="48">
        <v>202000</v>
      </c>
      <c r="N25" s="41"/>
      <c r="O25" s="45"/>
      <c r="P25" s="32"/>
      <c r="Q25" s="38"/>
      <c r="R25" s="46"/>
      <c r="S25" s="38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49">
        <f>SUM(G20:G25)</f>
        <v>400</v>
      </c>
      <c r="I26" s="9"/>
      <c r="K26" s="30">
        <v>40992</v>
      </c>
      <c r="L26" s="52">
        <v>4000000</v>
      </c>
      <c r="M26" s="33">
        <v>50000</v>
      </c>
      <c r="N26" s="50"/>
      <c r="O26" s="51"/>
      <c r="P26" s="32"/>
      <c r="Q26" s="38"/>
      <c r="R26" s="46"/>
      <c r="S26" s="38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9130400</v>
      </c>
      <c r="K27" s="30">
        <v>40993</v>
      </c>
      <c r="L27" s="52">
        <v>1000000</v>
      </c>
      <c r="M27" s="33">
        <v>150000</v>
      </c>
      <c r="N27" s="32"/>
      <c r="O27" s="51"/>
      <c r="P27" s="32"/>
      <c r="Q27" s="38"/>
      <c r="R27" s="46"/>
      <c r="S27" s="38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40994</v>
      </c>
      <c r="L28" s="53">
        <v>3000000</v>
      </c>
      <c r="M28" s="54">
        <v>832000</v>
      </c>
      <c r="N28" s="32"/>
      <c r="O28" s="51"/>
      <c r="P28" s="32"/>
      <c r="Q28" s="38"/>
      <c r="R28" s="46"/>
      <c r="S28" s="38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8</v>
      </c>
      <c r="H29" s="9"/>
      <c r="I29" s="9">
        <f>'29 Mei 17'!I37</f>
        <v>1407689727</v>
      </c>
      <c r="K29" s="30">
        <v>40995</v>
      </c>
      <c r="L29" s="53">
        <v>2500000</v>
      </c>
      <c r="M29" s="31">
        <v>20000000</v>
      </c>
      <c r="N29" s="32"/>
      <c r="O29" s="51"/>
      <c r="P29" s="32"/>
      <c r="Q29" s="38"/>
      <c r="R29" s="55"/>
      <c r="S29" s="38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6">
        <f>'29 Mei 17'!I52</f>
        <v>37660000</v>
      </c>
      <c r="K30" s="30">
        <v>40996</v>
      </c>
      <c r="L30" s="53">
        <v>800000</v>
      </c>
      <c r="M30" s="33"/>
      <c r="N30" s="32"/>
      <c r="O30" s="51"/>
      <c r="P30" s="32"/>
      <c r="Q30" s="38"/>
      <c r="R30" s="46"/>
      <c r="S30" s="38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K31" s="30">
        <v>40997</v>
      </c>
      <c r="L31" s="53">
        <v>536000</v>
      </c>
      <c r="N31" s="41"/>
      <c r="O31" s="51"/>
      <c r="P31" s="2"/>
      <c r="Q31" s="38"/>
      <c r="R31" s="2"/>
      <c r="S31" s="38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2"/>
      <c r="J32" s="32"/>
      <c r="K32" s="30">
        <v>40998</v>
      </c>
      <c r="L32" s="57">
        <v>611000</v>
      </c>
      <c r="M32" s="58"/>
      <c r="N32" s="41"/>
      <c r="O32" s="51"/>
      <c r="P32" s="2"/>
      <c r="Q32" s="38"/>
      <c r="R32" s="2"/>
      <c r="S32" s="38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40999</v>
      </c>
      <c r="L33" s="57">
        <v>2100000</v>
      </c>
      <c r="M33" s="58"/>
      <c r="N33" s="41"/>
      <c r="O33" s="51"/>
      <c r="P33" s="2"/>
      <c r="Q33" s="38"/>
      <c r="R33" s="2"/>
      <c r="S33" s="38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41000</v>
      </c>
      <c r="L34" s="57">
        <v>575000</v>
      </c>
      <c r="M34" s="58"/>
      <c r="N34" s="41"/>
      <c r="O34" s="51"/>
      <c r="P34" s="2"/>
      <c r="Q34" s="38"/>
      <c r="R34" s="59"/>
      <c r="S34" s="38"/>
    </row>
    <row r="35" spans="1:19" x14ac:dyDescent="0.2">
      <c r="A35" s="8"/>
      <c r="B35" s="8"/>
      <c r="C35" s="8" t="s">
        <v>29</v>
      </c>
      <c r="D35" s="8"/>
      <c r="E35" s="8"/>
      <c r="F35" s="8"/>
      <c r="G35" s="21"/>
      <c r="H35" s="49">
        <f>O14</f>
        <v>20000000</v>
      </c>
      <c r="I35" s="9"/>
      <c r="J35" s="9"/>
      <c r="K35" s="30">
        <v>41001</v>
      </c>
      <c r="L35" s="57">
        <v>500000</v>
      </c>
      <c r="M35" s="60"/>
      <c r="N35" s="41"/>
      <c r="O35" s="51"/>
      <c r="P35" s="38"/>
      <c r="Q35" s="38"/>
      <c r="R35" s="2"/>
      <c r="S35" s="38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1">
        <f>P14</f>
        <v>0</v>
      </c>
      <c r="I36" s="8" t="s">
        <v>8</v>
      </c>
      <c r="J36" s="8"/>
      <c r="K36" s="30">
        <v>41002</v>
      </c>
      <c r="L36" s="57">
        <v>500000</v>
      </c>
      <c r="M36" s="58"/>
      <c r="N36" s="41"/>
      <c r="O36" s="51"/>
      <c r="P36" s="10"/>
      <c r="Q36" s="38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I29+H35-H36</f>
        <v>1427689727</v>
      </c>
      <c r="J37" s="9"/>
      <c r="K37" s="30">
        <v>41003</v>
      </c>
      <c r="L37" s="57">
        <v>833400</v>
      </c>
      <c r="M37" s="58"/>
      <c r="N37" s="41"/>
      <c r="O37" s="51"/>
      <c r="Q37" s="38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41004</v>
      </c>
      <c r="L38" s="57">
        <v>100000</v>
      </c>
      <c r="M38" s="58"/>
      <c r="N38" s="41"/>
      <c r="O38" s="51"/>
      <c r="Q38" s="38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49">
        <v>12023986</v>
      </c>
      <c r="J39" s="9"/>
      <c r="K39" s="30">
        <v>41005</v>
      </c>
      <c r="L39" s="57">
        <v>450000</v>
      </c>
      <c r="M39" s="58"/>
      <c r="N39" s="41"/>
      <c r="O39" s="51"/>
      <c r="Q39" s="38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103113641</v>
      </c>
      <c r="I40" s="9"/>
      <c r="J40" s="9"/>
      <c r="K40" s="30">
        <v>41006</v>
      </c>
      <c r="L40" s="57">
        <v>500000</v>
      </c>
      <c r="M40" s="58"/>
      <c r="N40" s="41"/>
      <c r="O40" s="51"/>
      <c r="Q40" s="38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2">
        <v>32469655</v>
      </c>
      <c r="I41" s="9"/>
      <c r="J41" s="9"/>
      <c r="K41" s="30">
        <v>41007</v>
      </c>
      <c r="L41" s="57">
        <v>750000</v>
      </c>
      <c r="M41" s="58"/>
      <c r="N41" s="41"/>
      <c r="O41" s="51"/>
      <c r="Q41" s="38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147607282</v>
      </c>
      <c r="J42" s="9"/>
      <c r="K42" s="30">
        <v>41008</v>
      </c>
      <c r="L42" s="57">
        <v>150000</v>
      </c>
      <c r="M42" s="58"/>
      <c r="N42" s="41"/>
      <c r="O42" s="51"/>
      <c r="Q42" s="38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1575297009</v>
      </c>
      <c r="J43" s="9"/>
      <c r="K43" s="30">
        <v>41009</v>
      </c>
      <c r="L43" s="57">
        <v>750000</v>
      </c>
      <c r="M43" s="58"/>
      <c r="N43" s="41"/>
      <c r="O43" s="51"/>
      <c r="Q43" s="38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K44" s="30">
        <v>41010</v>
      </c>
      <c r="L44" s="57">
        <v>300000</v>
      </c>
      <c r="M44" s="58"/>
      <c r="N44" s="41"/>
      <c r="O44" s="51"/>
      <c r="P44" s="65"/>
      <c r="Q44" s="32"/>
      <c r="R44" s="66"/>
      <c r="S44" s="66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M90</f>
        <v>74390500</v>
      </c>
      <c r="I45" s="9"/>
      <c r="J45" s="9"/>
      <c r="K45" s="30">
        <v>41011</v>
      </c>
      <c r="L45" s="57">
        <v>600000</v>
      </c>
      <c r="M45" s="60"/>
      <c r="N45" s="41"/>
      <c r="O45" s="51"/>
      <c r="P45" s="65"/>
      <c r="Q45" s="32"/>
      <c r="R45" s="67"/>
      <c r="S45" s="66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68">
        <f>+E89</f>
        <v>10000</v>
      </c>
      <c r="I46" s="9" t="s">
        <v>8</v>
      </c>
      <c r="J46" s="9"/>
      <c r="K46" s="30">
        <v>41012</v>
      </c>
      <c r="L46" s="57">
        <v>300000</v>
      </c>
      <c r="M46" s="60"/>
      <c r="N46" s="41"/>
      <c r="O46" s="51"/>
      <c r="P46" s="65"/>
      <c r="Q46" s="32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2" t="s">
        <v>8</v>
      </c>
      <c r="H47" s="69"/>
      <c r="I47" s="9">
        <f>H45+H46</f>
        <v>74400500</v>
      </c>
      <c r="J47" s="9"/>
      <c r="K47" s="30">
        <v>41013</v>
      </c>
      <c r="L47" s="57">
        <v>600000</v>
      </c>
      <c r="M47" s="60"/>
      <c r="N47" s="41"/>
      <c r="O47" s="51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2"/>
      <c r="H48" s="70"/>
      <c r="I48" s="9" t="s">
        <v>8</v>
      </c>
      <c r="J48" s="9"/>
      <c r="K48" s="30">
        <v>41014</v>
      </c>
      <c r="L48" s="57">
        <v>350000</v>
      </c>
      <c r="M48" s="60"/>
      <c r="N48" s="41"/>
      <c r="O48" s="51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49">
        <f>L131</f>
        <v>45850400</v>
      </c>
      <c r="I49" s="9">
        <v>0</v>
      </c>
      <c r="K49" s="30">
        <v>41015</v>
      </c>
      <c r="L49" s="57">
        <v>300000</v>
      </c>
      <c r="N49" s="41"/>
      <c r="O49" s="51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1">
        <f>A89</f>
        <v>20500</v>
      </c>
      <c r="I50" s="9"/>
      <c r="J50" s="72"/>
      <c r="K50" s="30">
        <v>41016</v>
      </c>
      <c r="L50" s="57">
        <v>250000</v>
      </c>
      <c r="N50" s="41"/>
      <c r="O50" s="51"/>
      <c r="P50" s="73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1">
        <f>SUM(H49:H50)</f>
        <v>45870900</v>
      </c>
      <c r="J51" s="49"/>
      <c r="K51" s="30">
        <v>41017</v>
      </c>
      <c r="L51" s="57"/>
      <c r="N51" s="41"/>
      <c r="O51" s="51"/>
      <c r="P51" s="74"/>
      <c r="Q51" s="59"/>
      <c r="R51" s="74"/>
      <c r="S51" s="59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I30-I47+I51</f>
        <v>9130400</v>
      </c>
      <c r="J52" s="75"/>
      <c r="L52" s="57"/>
      <c r="N52" s="41"/>
      <c r="O52" s="51"/>
      <c r="P52" s="74"/>
      <c r="Q52" s="59"/>
      <c r="R52" s="74"/>
      <c r="S52" s="59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9130400</v>
      </c>
      <c r="J53" s="75"/>
      <c r="L53" s="57"/>
      <c r="N53" s="41"/>
      <c r="O53" s="51"/>
      <c r="P53" s="74"/>
      <c r="Q53" s="59"/>
      <c r="R53" s="74"/>
      <c r="S53" s="59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8</v>
      </c>
      <c r="I54" s="61">
        <v>0</v>
      </c>
      <c r="J54" s="76"/>
      <c r="L54" s="57"/>
      <c r="M54" s="31" t="s">
        <v>42</v>
      </c>
      <c r="N54" s="41"/>
      <c r="O54" s="51"/>
      <c r="P54" s="74"/>
      <c r="Q54" s="59"/>
      <c r="R54" s="74"/>
      <c r="S54" s="77"/>
    </row>
    <row r="55" spans="1:19" x14ac:dyDescent="0.2">
      <c r="A55" s="8"/>
      <c r="B55" s="8"/>
      <c r="C55" s="8"/>
      <c r="D55" s="8"/>
      <c r="E55" s="8" t="s">
        <v>43</v>
      </c>
      <c r="F55" s="8"/>
      <c r="G55" s="8"/>
      <c r="H55" s="9"/>
      <c r="I55" s="9">
        <f>+I53-I52</f>
        <v>0</v>
      </c>
      <c r="J55" s="75"/>
      <c r="L55" s="57"/>
      <c r="N55" s="41"/>
      <c r="O55" s="51"/>
      <c r="P55" s="74"/>
      <c r="Q55" s="59"/>
      <c r="R55" s="74"/>
      <c r="S55" s="74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5"/>
      <c r="L56" s="57"/>
      <c r="N56" s="41"/>
      <c r="O56" s="51"/>
      <c r="P56" s="74"/>
      <c r="Q56" s="59"/>
      <c r="R56" s="74"/>
      <c r="S56" s="74"/>
    </row>
    <row r="57" spans="1:19" x14ac:dyDescent="0.2">
      <c r="A57" s="8" t="s">
        <v>44</v>
      </c>
      <c r="B57" s="8"/>
      <c r="C57" s="8"/>
      <c r="D57" s="8"/>
      <c r="E57" s="8"/>
      <c r="F57" s="8"/>
      <c r="G57" s="8"/>
      <c r="H57" s="9"/>
      <c r="I57" s="56"/>
      <c r="J57" s="78"/>
      <c r="L57" s="57"/>
      <c r="N57" s="41"/>
      <c r="O57" s="51"/>
      <c r="P57" s="74"/>
      <c r="Q57" s="59"/>
      <c r="R57" s="74"/>
      <c r="S57" s="74"/>
    </row>
    <row r="58" spans="1:19" x14ac:dyDescent="0.2">
      <c r="A58" s="8" t="s">
        <v>45</v>
      </c>
      <c r="B58" s="8"/>
      <c r="C58" s="8"/>
      <c r="D58" s="8"/>
      <c r="E58" s="8" t="s">
        <v>8</v>
      </c>
      <c r="F58" s="8"/>
      <c r="G58" s="8" t="s">
        <v>46</v>
      </c>
      <c r="H58" s="9"/>
      <c r="I58" s="21"/>
      <c r="J58" s="79"/>
      <c r="L58" s="57"/>
      <c r="N58" s="41"/>
      <c r="O58" s="51"/>
      <c r="P58" s="74"/>
      <c r="Q58" s="59"/>
      <c r="R58" s="74"/>
      <c r="S58" s="74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8</v>
      </c>
      <c r="I59" s="21"/>
      <c r="J59" s="79"/>
      <c r="L59" s="57"/>
      <c r="N59" s="41"/>
      <c r="O59" s="51"/>
      <c r="Q59" s="38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79"/>
      <c r="L60" s="57"/>
      <c r="N60" s="41"/>
      <c r="O60" s="51"/>
      <c r="Q60" s="38"/>
    </row>
    <row r="61" spans="1:19" x14ac:dyDescent="0.2">
      <c r="A61" s="80"/>
      <c r="B61" s="81"/>
      <c r="C61" s="81"/>
      <c r="D61" s="82"/>
      <c r="E61" s="82"/>
      <c r="F61" s="82"/>
      <c r="G61" s="82"/>
      <c r="H61" s="10"/>
      <c r="J61" s="83"/>
      <c r="L61" s="57"/>
      <c r="N61" s="41"/>
      <c r="O61" s="51"/>
      <c r="Q61" s="10"/>
      <c r="R61" s="84"/>
    </row>
    <row r="62" spans="1:19" x14ac:dyDescent="0.2">
      <c r="A62" s="85" t="s">
        <v>47</v>
      </c>
      <c r="B62" s="81"/>
      <c r="C62" s="81"/>
      <c r="D62" s="82"/>
      <c r="E62" s="82"/>
      <c r="F62" s="82"/>
      <c r="G62" s="10" t="s">
        <v>48</v>
      </c>
      <c r="J62" s="83"/>
      <c r="L62" s="57"/>
      <c r="M62" s="31" t="s">
        <v>49</v>
      </c>
      <c r="N62" s="41"/>
      <c r="O62" s="51"/>
      <c r="Q62" s="10"/>
      <c r="R62" s="84"/>
    </row>
    <row r="63" spans="1:19" x14ac:dyDescent="0.2">
      <c r="A63" s="80"/>
      <c r="B63" s="81"/>
      <c r="C63" s="81"/>
      <c r="D63" s="82"/>
      <c r="E63" s="82"/>
      <c r="F63" s="82"/>
      <c r="G63" s="82"/>
      <c r="H63" s="82"/>
      <c r="J63" s="83"/>
      <c r="L63" s="86"/>
      <c r="N63" s="41"/>
      <c r="O63" s="51"/>
    </row>
    <row r="64" spans="1:19" x14ac:dyDescent="0.2">
      <c r="A64" s="2" t="s">
        <v>50</v>
      </c>
      <c r="B64" s="2"/>
      <c r="C64" s="2"/>
      <c r="D64" s="2"/>
      <c r="E64" s="2"/>
      <c r="F64" s="2"/>
      <c r="H64" s="10" t="s">
        <v>51</v>
      </c>
      <c r="I64" s="2"/>
      <c r="J64" s="87"/>
      <c r="L64" s="86"/>
      <c r="M64" s="60"/>
      <c r="N64" s="41"/>
      <c r="O64" s="51"/>
      <c r="Q64" s="73"/>
    </row>
    <row r="65" spans="1:15" x14ac:dyDescent="0.2">
      <c r="A65" s="2"/>
      <c r="B65" s="2"/>
      <c r="C65" s="2"/>
      <c r="D65" s="2"/>
      <c r="E65" s="2"/>
      <c r="F65" s="2"/>
      <c r="G65" s="82" t="s">
        <v>52</v>
      </c>
      <c r="H65" s="2"/>
      <c r="I65" s="2"/>
      <c r="J65" s="87"/>
      <c r="L65" s="86"/>
      <c r="M65" s="60"/>
      <c r="N65" s="41"/>
      <c r="O65" s="51"/>
    </row>
    <row r="66" spans="1:15" x14ac:dyDescent="0.2">
      <c r="A66" s="2"/>
      <c r="B66" s="2"/>
      <c r="C66" s="2"/>
      <c r="D66" s="2"/>
      <c r="E66" s="2"/>
      <c r="F66" s="2"/>
      <c r="G66" s="82"/>
      <c r="H66" s="2"/>
      <c r="I66" s="2"/>
      <c r="J66" s="87"/>
      <c r="L66" s="86"/>
      <c r="M66" s="60"/>
      <c r="N66" s="41"/>
      <c r="O66" s="51"/>
    </row>
    <row r="67" spans="1:15" x14ac:dyDescent="0.2">
      <c r="A67" s="2"/>
      <c r="B67" s="2"/>
      <c r="C67" s="2"/>
      <c r="D67" s="2"/>
      <c r="E67" s="2" t="s">
        <v>53</v>
      </c>
      <c r="F67" s="2"/>
      <c r="G67" s="2"/>
      <c r="H67" s="2"/>
      <c r="I67" s="2"/>
      <c r="J67" s="87"/>
      <c r="L67" s="86"/>
      <c r="M67" s="88"/>
      <c r="N67" s="41"/>
      <c r="O67" s="51"/>
    </row>
    <row r="68" spans="1:15" x14ac:dyDescent="0.2">
      <c r="A68" s="2"/>
      <c r="B68" s="2"/>
      <c r="C68" s="2"/>
      <c r="D68" s="2"/>
      <c r="E68" s="2"/>
      <c r="F68" s="2"/>
      <c r="G68" s="2"/>
      <c r="H68" s="2"/>
      <c r="I68" s="89"/>
      <c r="J68" s="87"/>
      <c r="L68" s="86"/>
      <c r="M68" s="88"/>
      <c r="N68" s="41"/>
      <c r="O68" s="51"/>
    </row>
    <row r="69" spans="1:15" x14ac:dyDescent="0.2">
      <c r="A69" s="82"/>
      <c r="B69" s="82"/>
      <c r="C69" s="82"/>
      <c r="D69" s="82"/>
      <c r="E69" s="82"/>
      <c r="F69" s="82"/>
      <c r="G69" s="90"/>
      <c r="H69" s="91"/>
      <c r="I69" s="82"/>
      <c r="J69" s="83"/>
      <c r="L69" s="86"/>
      <c r="M69" s="92"/>
      <c r="N69" s="41"/>
      <c r="O69" s="51"/>
    </row>
    <row r="70" spans="1:15" x14ac:dyDescent="0.2">
      <c r="A70" s="82"/>
      <c r="B70" s="82"/>
      <c r="C70" s="82"/>
      <c r="D70" s="82"/>
      <c r="E70" s="82"/>
      <c r="F70" s="82"/>
      <c r="G70" s="90" t="s">
        <v>54</v>
      </c>
      <c r="H70" s="93"/>
      <c r="I70" s="82"/>
      <c r="J70" s="83"/>
      <c r="L70" s="86"/>
      <c r="M70" s="60"/>
      <c r="N70" s="41"/>
      <c r="O70" s="51"/>
    </row>
    <row r="71" spans="1:15" x14ac:dyDescent="0.2">
      <c r="A71" s="94" t="s">
        <v>38</v>
      </c>
      <c r="B71" s="95"/>
      <c r="C71" s="95"/>
      <c r="D71" s="95"/>
      <c r="E71" s="96" t="s">
        <v>55</v>
      </c>
      <c r="F71" s="2"/>
      <c r="G71" s="2"/>
      <c r="H71" s="59"/>
      <c r="I71" s="2"/>
      <c r="J71" s="87"/>
      <c r="L71" s="86"/>
      <c r="M71" s="92"/>
      <c r="N71" s="41"/>
      <c r="O71" s="97"/>
    </row>
    <row r="72" spans="1:15" x14ac:dyDescent="0.2">
      <c r="A72" s="94">
        <v>15000</v>
      </c>
      <c r="B72" s="95"/>
      <c r="C72" s="95"/>
      <c r="D72" s="95"/>
      <c r="E72" s="96">
        <v>10000</v>
      </c>
      <c r="F72" s="2"/>
      <c r="G72" s="2"/>
      <c r="H72" s="59"/>
      <c r="I72" s="2"/>
      <c r="J72" s="2"/>
      <c r="L72" s="86"/>
      <c r="M72" s="92"/>
      <c r="N72" s="41"/>
      <c r="O72" s="97"/>
    </row>
    <row r="73" spans="1:15" x14ac:dyDescent="0.2">
      <c r="A73" s="98">
        <v>5500</v>
      </c>
      <c r="B73" s="95"/>
      <c r="C73" s="95"/>
      <c r="D73" s="95"/>
      <c r="E73" s="96"/>
      <c r="F73" s="2"/>
      <c r="G73" s="2"/>
      <c r="H73" s="59"/>
      <c r="I73" s="2"/>
      <c r="J73" s="2"/>
      <c r="L73" s="86"/>
      <c r="M73" s="92"/>
      <c r="N73" s="41"/>
      <c r="O73" s="97"/>
    </row>
    <row r="74" spans="1:15" x14ac:dyDescent="0.2">
      <c r="A74" s="98"/>
      <c r="B74" s="95"/>
      <c r="C74" s="99"/>
      <c r="D74" s="95"/>
      <c r="E74" s="100"/>
      <c r="F74" s="2"/>
      <c r="G74" s="2"/>
      <c r="H74" s="59"/>
      <c r="I74" s="2"/>
      <c r="J74" s="2"/>
      <c r="L74" s="86"/>
      <c r="M74" s="92"/>
      <c r="N74" s="41"/>
      <c r="O74" s="97"/>
    </row>
    <row r="75" spans="1:15" x14ac:dyDescent="0.2">
      <c r="A75" s="96"/>
      <c r="B75" s="95"/>
      <c r="C75" s="99"/>
      <c r="D75" s="99"/>
      <c r="E75" s="101"/>
      <c r="F75" s="73"/>
      <c r="H75" s="74"/>
      <c r="L75" s="86"/>
      <c r="M75" s="92"/>
      <c r="N75" s="41"/>
      <c r="O75" s="97"/>
    </row>
    <row r="76" spans="1:15" x14ac:dyDescent="0.2">
      <c r="A76" s="102"/>
      <c r="B76" s="95"/>
      <c r="C76" s="103"/>
      <c r="D76" s="103"/>
      <c r="E76" s="101"/>
      <c r="H76" s="74"/>
      <c r="L76" s="86"/>
      <c r="M76" s="104"/>
      <c r="N76" s="41"/>
      <c r="O76" s="97"/>
    </row>
    <row r="77" spans="1:15" x14ac:dyDescent="0.2">
      <c r="A77" s="105"/>
      <c r="B77" s="95"/>
      <c r="C77" s="103"/>
      <c r="D77" s="103"/>
      <c r="E77" s="101"/>
      <c r="H77" s="74"/>
      <c r="L77" s="86"/>
      <c r="M77" s="106"/>
      <c r="N77" s="41"/>
      <c r="O77" s="107"/>
    </row>
    <row r="78" spans="1:15" x14ac:dyDescent="0.2">
      <c r="A78" s="105"/>
      <c r="B78" s="95"/>
      <c r="C78" s="103"/>
      <c r="D78" s="103"/>
      <c r="E78" s="101"/>
      <c r="H78" s="74"/>
      <c r="K78" s="30"/>
      <c r="L78" s="86"/>
      <c r="N78" s="41"/>
      <c r="O78" s="107"/>
    </row>
    <row r="79" spans="1:15" x14ac:dyDescent="0.2">
      <c r="A79" s="102"/>
      <c r="B79" s="103"/>
      <c r="C79" s="103"/>
      <c r="D79" s="103"/>
      <c r="E79" s="101"/>
      <c r="H79" s="74"/>
      <c r="K79" s="30"/>
      <c r="L79" s="86"/>
      <c r="N79" s="41"/>
      <c r="O79" s="97"/>
    </row>
    <row r="80" spans="1:15" x14ac:dyDescent="0.2">
      <c r="A80" s="102"/>
      <c r="B80" s="103"/>
      <c r="C80" s="103"/>
      <c r="D80" s="103"/>
      <c r="E80" s="101"/>
      <c r="H80" s="74"/>
      <c r="K80" s="30"/>
      <c r="L80" s="86"/>
      <c r="N80" s="41"/>
      <c r="O80" s="97"/>
    </row>
    <row r="81" spans="1:15" x14ac:dyDescent="0.2">
      <c r="A81" s="102"/>
      <c r="B81" s="108"/>
      <c r="E81" s="74"/>
      <c r="H81" s="74"/>
      <c r="K81" s="30"/>
      <c r="L81" s="86"/>
      <c r="N81" s="41"/>
      <c r="O81" s="97"/>
    </row>
    <row r="82" spans="1:15" x14ac:dyDescent="0.2">
      <c r="A82" s="102"/>
      <c r="B82" s="108"/>
      <c r="H82" s="74"/>
      <c r="K82" s="30"/>
      <c r="L82" s="86"/>
      <c r="M82" s="92"/>
      <c r="N82" s="41"/>
      <c r="O82" s="97"/>
    </row>
    <row r="83" spans="1:15" x14ac:dyDescent="0.2">
      <c r="A83" s="102"/>
      <c r="B83" s="108"/>
      <c r="K83" s="30"/>
      <c r="L83" s="86"/>
      <c r="N83" s="41"/>
      <c r="O83" s="97"/>
    </row>
    <row r="84" spans="1:15" x14ac:dyDescent="0.2">
      <c r="A84" s="102"/>
      <c r="B84" s="108"/>
      <c r="K84" s="30"/>
      <c r="L84" s="86"/>
      <c r="N84" s="41"/>
      <c r="O84" s="97"/>
    </row>
    <row r="85" spans="1:15" x14ac:dyDescent="0.2">
      <c r="A85" s="74"/>
      <c r="B85" s="108"/>
      <c r="K85" s="30"/>
      <c r="L85" s="86"/>
      <c r="N85" s="41"/>
      <c r="O85" s="97"/>
    </row>
    <row r="86" spans="1:15" x14ac:dyDescent="0.2">
      <c r="K86" s="30"/>
      <c r="L86" s="86"/>
      <c r="N86" s="41"/>
      <c r="O86" s="97"/>
    </row>
    <row r="87" spans="1:15" x14ac:dyDescent="0.2">
      <c r="K87" s="30"/>
      <c r="L87" s="86"/>
      <c r="N87" s="41"/>
      <c r="O87" s="97"/>
    </row>
    <row r="88" spans="1:15" x14ac:dyDescent="0.2">
      <c r="K88" s="30"/>
      <c r="L88" s="109"/>
      <c r="N88" s="41"/>
      <c r="O88" s="97"/>
    </row>
    <row r="89" spans="1:15" x14ac:dyDescent="0.2">
      <c r="A89" s="84">
        <f>SUM(A71:A88)</f>
        <v>20500</v>
      </c>
      <c r="E89" s="74">
        <f>SUM(E71:E88)</f>
        <v>10000</v>
      </c>
      <c r="H89" s="74">
        <f>SUM(H71:H88)</f>
        <v>0</v>
      </c>
      <c r="K89" s="30"/>
      <c r="L89" s="109"/>
      <c r="N89" s="41"/>
      <c r="O89" s="97"/>
    </row>
    <row r="90" spans="1:15" x14ac:dyDescent="0.2">
      <c r="K90" s="30"/>
      <c r="L90" s="109"/>
      <c r="M90" s="31">
        <f>SUM(M13:M89)</f>
        <v>74390500</v>
      </c>
      <c r="N90" s="41"/>
      <c r="O90" s="97"/>
    </row>
    <row r="91" spans="1:15" x14ac:dyDescent="0.2">
      <c r="K91" s="30"/>
      <c r="L91" s="109"/>
      <c r="N91" s="41"/>
      <c r="O91" s="97"/>
    </row>
    <row r="92" spans="1:15" x14ac:dyDescent="0.2">
      <c r="K92" s="30"/>
      <c r="L92" s="109"/>
      <c r="N92" s="41"/>
      <c r="O92" s="97"/>
    </row>
    <row r="93" spans="1:15" x14ac:dyDescent="0.2">
      <c r="K93" s="30"/>
      <c r="L93" s="109"/>
      <c r="N93" s="41"/>
      <c r="O93" s="97"/>
    </row>
    <row r="94" spans="1:15" x14ac:dyDescent="0.2">
      <c r="K94" s="30"/>
      <c r="L94" s="109"/>
      <c r="N94" s="41"/>
      <c r="O94" s="97"/>
    </row>
    <row r="95" spans="1:15" x14ac:dyDescent="0.2">
      <c r="K95" s="30"/>
      <c r="L95" s="109"/>
      <c r="N95" s="41"/>
      <c r="O95" s="97"/>
    </row>
    <row r="96" spans="1:15" x14ac:dyDescent="0.2">
      <c r="K96" s="30"/>
      <c r="L96" s="109"/>
      <c r="N96" s="41"/>
      <c r="O96" s="97"/>
    </row>
    <row r="97" spans="1:19" x14ac:dyDescent="0.2">
      <c r="K97" s="30"/>
      <c r="L97" s="109"/>
      <c r="N97" s="41"/>
      <c r="O97" s="97"/>
    </row>
    <row r="98" spans="1:19" x14ac:dyDescent="0.2">
      <c r="K98" s="30"/>
      <c r="L98" s="109"/>
      <c r="N98" s="41"/>
      <c r="O98" s="97"/>
    </row>
    <row r="99" spans="1:19" x14ac:dyDescent="0.2">
      <c r="K99" s="30"/>
      <c r="L99" s="109"/>
      <c r="N99" s="41"/>
      <c r="O99" s="97"/>
    </row>
    <row r="100" spans="1:19" x14ac:dyDescent="0.2">
      <c r="K100" s="30"/>
      <c r="L100" s="109"/>
      <c r="N100" s="41"/>
      <c r="O100" s="97"/>
    </row>
    <row r="101" spans="1:19" x14ac:dyDescent="0.2">
      <c r="K101" s="30"/>
      <c r="L101" s="109"/>
      <c r="N101" s="41"/>
      <c r="O101" s="97"/>
    </row>
    <row r="102" spans="1:19" x14ac:dyDescent="0.2">
      <c r="K102" s="30"/>
      <c r="L102" s="109"/>
      <c r="N102" s="41"/>
      <c r="O102" s="97"/>
    </row>
    <row r="103" spans="1:19" x14ac:dyDescent="0.2">
      <c r="K103" s="30"/>
      <c r="L103" s="109"/>
      <c r="O103" s="97"/>
    </row>
    <row r="104" spans="1:19" x14ac:dyDescent="0.2">
      <c r="K104" s="30"/>
      <c r="L104" s="109"/>
      <c r="O104" s="97"/>
    </row>
    <row r="105" spans="1:19" x14ac:dyDescent="0.2">
      <c r="K105" s="30"/>
      <c r="L105" s="109"/>
    </row>
    <row r="106" spans="1:19" x14ac:dyDescent="0.2">
      <c r="K106" s="30"/>
      <c r="L106" s="109"/>
    </row>
    <row r="107" spans="1:19" x14ac:dyDescent="0.2">
      <c r="K107" s="30"/>
      <c r="L107" s="109"/>
    </row>
    <row r="108" spans="1:19" x14ac:dyDescent="0.2">
      <c r="K108" s="30"/>
      <c r="L108" s="109"/>
      <c r="O108" s="92">
        <f>SUM(O13:O107)</f>
        <v>20000000</v>
      </c>
    </row>
    <row r="109" spans="1:19" x14ac:dyDescent="0.2">
      <c r="K109" s="30"/>
      <c r="L109" s="109"/>
    </row>
    <row r="110" spans="1:19" x14ac:dyDescent="0.2">
      <c r="K110" s="30"/>
      <c r="L110" s="109"/>
    </row>
    <row r="111" spans="1:19" s="31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09"/>
      <c r="N111" s="110"/>
      <c r="O111" s="111"/>
      <c r="P111" s="7"/>
      <c r="Q111" s="7"/>
      <c r="R111" s="7"/>
      <c r="S111" s="7"/>
    </row>
    <row r="112" spans="1:19" s="31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09"/>
      <c r="N112" s="110"/>
      <c r="O112" s="111"/>
      <c r="P112" s="7"/>
      <c r="Q112" s="7"/>
      <c r="R112" s="7"/>
      <c r="S112" s="7"/>
    </row>
    <row r="113" spans="1:19" s="31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09"/>
      <c r="N113" s="110"/>
      <c r="O113" s="111"/>
      <c r="P113" s="7"/>
      <c r="Q113" s="7"/>
      <c r="R113" s="7"/>
      <c r="S113" s="7"/>
    </row>
    <row r="114" spans="1:19" s="31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09"/>
      <c r="N114" s="110"/>
      <c r="O114" s="111"/>
      <c r="P114" s="7"/>
      <c r="Q114" s="7"/>
      <c r="R114" s="7"/>
      <c r="S114" s="7"/>
    </row>
    <row r="115" spans="1:19" s="31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09"/>
      <c r="N115" s="110"/>
      <c r="O115" s="111"/>
      <c r="P115" s="7"/>
      <c r="Q115" s="7"/>
      <c r="R115" s="7"/>
      <c r="S115" s="7"/>
    </row>
    <row r="116" spans="1:19" s="31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09"/>
      <c r="N116" s="110"/>
      <c r="O116" s="111"/>
      <c r="P116" s="7"/>
      <c r="Q116" s="7"/>
      <c r="R116" s="7"/>
      <c r="S116" s="7"/>
    </row>
    <row r="117" spans="1:19" s="31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09"/>
      <c r="N117" s="110"/>
      <c r="O117" s="111"/>
      <c r="P117" s="7"/>
      <c r="Q117" s="7"/>
      <c r="R117" s="7"/>
      <c r="S117" s="7"/>
    </row>
    <row r="118" spans="1:19" s="31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09"/>
      <c r="N118" s="110"/>
      <c r="O118" s="111"/>
      <c r="P118" s="7"/>
      <c r="Q118" s="7"/>
      <c r="R118" s="7"/>
      <c r="S118" s="7"/>
    </row>
    <row r="119" spans="1:19" s="31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09"/>
      <c r="N119" s="110"/>
      <c r="O119" s="111"/>
      <c r="P119" s="7"/>
      <c r="Q119" s="7"/>
      <c r="R119" s="7"/>
      <c r="S119" s="7"/>
    </row>
    <row r="120" spans="1:19" s="31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09"/>
      <c r="N120" s="110"/>
      <c r="O120" s="111"/>
      <c r="P120" s="7"/>
      <c r="Q120" s="7"/>
      <c r="R120" s="7"/>
      <c r="S120" s="7"/>
    </row>
    <row r="121" spans="1:19" s="31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09"/>
      <c r="N121" s="110"/>
      <c r="O121" s="111"/>
      <c r="P121" s="7"/>
      <c r="Q121" s="7"/>
      <c r="R121" s="7"/>
      <c r="S121" s="7"/>
    </row>
    <row r="122" spans="1:19" s="31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09"/>
      <c r="N122" s="110"/>
      <c r="O122" s="111"/>
      <c r="P122" s="7"/>
      <c r="Q122" s="7"/>
      <c r="R122" s="7"/>
      <c r="S122" s="7"/>
    </row>
    <row r="123" spans="1:19" s="31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09"/>
      <c r="N123" s="110"/>
      <c r="O123" s="111"/>
      <c r="P123" s="7"/>
      <c r="Q123" s="7"/>
      <c r="R123" s="7"/>
      <c r="S123" s="7"/>
    </row>
    <row r="124" spans="1:19" s="31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09"/>
      <c r="N124" s="110"/>
      <c r="O124" s="111"/>
      <c r="P124" s="7"/>
      <c r="Q124" s="7"/>
      <c r="R124" s="7"/>
      <c r="S124" s="7"/>
    </row>
    <row r="125" spans="1:19" s="31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09"/>
      <c r="N125" s="110"/>
      <c r="O125" s="111"/>
      <c r="P125" s="7"/>
      <c r="Q125" s="7"/>
      <c r="R125" s="7"/>
      <c r="S125" s="7"/>
    </row>
    <row r="126" spans="1:19" s="31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09"/>
      <c r="N126" s="110"/>
      <c r="O126" s="111"/>
      <c r="P126" s="7"/>
      <c r="Q126" s="7"/>
      <c r="R126" s="7"/>
      <c r="S126" s="7"/>
    </row>
    <row r="127" spans="1:19" s="31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09"/>
      <c r="N127" s="110"/>
      <c r="O127" s="111"/>
      <c r="P127" s="7"/>
      <c r="Q127" s="7"/>
      <c r="R127" s="7"/>
      <c r="S127" s="7"/>
    </row>
    <row r="128" spans="1:19" s="31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09"/>
      <c r="N128" s="110"/>
      <c r="O128" s="111"/>
      <c r="P128" s="7"/>
      <c r="Q128" s="7"/>
      <c r="R128" s="7"/>
      <c r="S128" s="7"/>
    </row>
    <row r="129" spans="1:19" s="31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09"/>
      <c r="N129" s="110"/>
      <c r="O129" s="111"/>
      <c r="P129" s="7"/>
      <c r="Q129" s="7"/>
      <c r="R129" s="7"/>
      <c r="S129" s="7"/>
    </row>
    <row r="130" spans="1:19" s="31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09"/>
      <c r="N130" s="110"/>
      <c r="O130" s="111"/>
      <c r="P130" s="7"/>
      <c r="Q130" s="7"/>
      <c r="R130" s="7"/>
      <c r="S130" s="7"/>
    </row>
    <row r="131" spans="1:19" s="31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2">
        <f>SUM(L13:L130)</f>
        <v>45850400</v>
      </c>
      <c r="N131" s="110"/>
      <c r="O131" s="111"/>
      <c r="P131" s="7"/>
      <c r="Q131" s="7"/>
      <c r="R131" s="7"/>
      <c r="S131" s="7"/>
    </row>
    <row r="132" spans="1:19" s="31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3"/>
      <c r="N132" s="110"/>
      <c r="O132" s="111"/>
      <c r="P132" s="7"/>
      <c r="Q132" s="7"/>
      <c r="R132" s="7"/>
      <c r="S132" s="7"/>
    </row>
    <row r="133" spans="1:19" s="31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3"/>
      <c r="N133" s="110"/>
      <c r="O133" s="111"/>
      <c r="P133" s="7"/>
      <c r="Q133" s="7"/>
      <c r="R133" s="7"/>
      <c r="S133" s="7"/>
    </row>
    <row r="134" spans="1:19" s="31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3"/>
      <c r="N134" s="110"/>
      <c r="O134" s="111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7" zoomScale="84" zoomScaleNormal="100" zoomScaleSheetLayoutView="84" workbookViewId="0">
      <selection activeCell="L18" sqref="L18:L27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3" bestFit="1" customWidth="1"/>
    <col min="13" max="13" width="16.140625" style="31" bestFit="1" customWidth="1"/>
    <col min="14" max="14" width="15.5703125" style="110" customWidth="1"/>
    <col min="15" max="15" width="20" style="111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4" t="s">
        <v>0</v>
      </c>
      <c r="B1" s="144"/>
      <c r="C1" s="144"/>
      <c r="D1" s="144"/>
      <c r="E1" s="144"/>
      <c r="F1" s="144"/>
      <c r="G1" s="144"/>
      <c r="H1" s="144"/>
      <c r="I1" s="144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56</v>
      </c>
      <c r="C3" s="10"/>
      <c r="D3" s="8"/>
      <c r="E3" s="8"/>
      <c r="F3" s="8"/>
      <c r="G3" s="8"/>
      <c r="H3" s="8" t="s">
        <v>3</v>
      </c>
      <c r="I3" s="11">
        <v>42886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/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7</v>
      </c>
      <c r="B6" s="8"/>
      <c r="C6" s="8"/>
      <c r="D6" s="8"/>
      <c r="E6" s="8"/>
      <c r="F6" s="8"/>
      <c r="G6" s="8" t="s">
        <v>8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v>225</v>
      </c>
      <c r="F8" s="22"/>
      <c r="G8" s="17">
        <f>C8*E8</f>
        <v>22500000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198</v>
      </c>
      <c r="F9" s="22"/>
      <c r="G9" s="17">
        <f t="shared" ref="G9:G16" si="0">C9*E9</f>
        <v>9900000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4</v>
      </c>
      <c r="F10" s="22"/>
      <c r="G10" s="17">
        <f t="shared" si="0"/>
        <v>80000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0</v>
      </c>
      <c r="F11" s="22"/>
      <c r="G11" s="17">
        <f t="shared" si="0"/>
        <v>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1</v>
      </c>
      <c r="F12" s="22"/>
      <c r="G12" s="17">
        <f>C12*E12</f>
        <v>5000</v>
      </c>
      <c r="H12" s="9"/>
      <c r="I12" s="17"/>
      <c r="J12" s="17"/>
      <c r="K12" s="25" t="s">
        <v>8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0</v>
      </c>
      <c r="F13" s="22"/>
      <c r="G13" s="17">
        <f t="shared" si="0"/>
        <v>0</v>
      </c>
      <c r="H13" s="9"/>
      <c r="I13" s="17"/>
      <c r="J13" s="17"/>
      <c r="K13" s="30">
        <v>41017</v>
      </c>
      <c r="L13" s="115"/>
      <c r="M13" s="31">
        <v>1500000</v>
      </c>
      <c r="N13" s="32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41018</v>
      </c>
      <c r="L14" s="52"/>
      <c r="M14" s="33">
        <v>20000</v>
      </c>
      <c r="N14" s="32"/>
      <c r="O14" s="34"/>
      <c r="P14" s="35"/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41019</v>
      </c>
      <c r="L15" s="115"/>
      <c r="M15" s="33">
        <v>1050000</v>
      </c>
      <c r="N15" s="32"/>
      <c r="O15" s="34"/>
      <c r="P15" s="35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6"/>
      <c r="K16" s="30">
        <v>41020</v>
      </c>
      <c r="L16" s="52">
        <v>800000</v>
      </c>
      <c r="M16" s="37">
        <v>25000</v>
      </c>
      <c r="N16" s="32"/>
      <c r="O16" s="34"/>
      <c r="P16" s="35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32485000</v>
      </c>
      <c r="I17" s="10"/>
      <c r="J17" s="36"/>
      <c r="K17" s="30">
        <v>41021</v>
      </c>
      <c r="L17" s="52">
        <v>0</v>
      </c>
      <c r="M17" s="33">
        <v>4605000</v>
      </c>
      <c r="N17" s="32"/>
      <c r="O17" s="34"/>
      <c r="P17" s="35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6"/>
      <c r="K18" s="30">
        <v>41022</v>
      </c>
      <c r="L18" s="52">
        <v>2000000</v>
      </c>
      <c r="M18" s="32">
        <v>30000</v>
      </c>
      <c r="N18" s="38"/>
      <c r="O18" s="34"/>
      <c r="P18" s="39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6"/>
      <c r="K19" s="30">
        <v>41023</v>
      </c>
      <c r="L19" s="115">
        <v>5000000</v>
      </c>
      <c r="M19" s="40">
        <v>965000</v>
      </c>
      <c r="N19" s="41"/>
      <c r="O19" s="34"/>
      <c r="P19" s="39"/>
    </row>
    <row r="20" spans="1:19" x14ac:dyDescent="0.2">
      <c r="A20" s="8"/>
      <c r="B20" s="8"/>
      <c r="C20" s="21">
        <v>1000</v>
      </c>
      <c r="D20" s="8"/>
      <c r="E20" s="8">
        <v>0</v>
      </c>
      <c r="F20" s="8"/>
      <c r="G20" s="21">
        <f>C20*E20</f>
        <v>0</v>
      </c>
      <c r="H20" s="9"/>
      <c r="I20" s="21"/>
      <c r="J20" s="22"/>
      <c r="K20" s="30">
        <v>41024</v>
      </c>
      <c r="L20" s="52">
        <v>800000</v>
      </c>
      <c r="M20" s="42">
        <v>150000</v>
      </c>
      <c r="N20" s="41"/>
      <c r="O20" s="34"/>
      <c r="P20" s="39"/>
    </row>
    <row r="21" spans="1:19" x14ac:dyDescent="0.2">
      <c r="A21" s="8"/>
      <c r="B21" s="8"/>
      <c r="C21" s="21">
        <v>500</v>
      </c>
      <c r="D21" s="8"/>
      <c r="E21" s="8">
        <v>0</v>
      </c>
      <c r="F21" s="8"/>
      <c r="G21" s="21">
        <f>C21*E21</f>
        <v>0</v>
      </c>
      <c r="H21" s="9"/>
      <c r="I21" s="21"/>
      <c r="J21" s="36"/>
      <c r="K21" s="30">
        <v>41025</v>
      </c>
      <c r="L21" s="115">
        <v>2000000</v>
      </c>
      <c r="M21" s="42"/>
      <c r="N21" s="43"/>
      <c r="O21" s="44"/>
      <c r="P21" s="44"/>
    </row>
    <row r="22" spans="1:19" x14ac:dyDescent="0.2">
      <c r="A22" s="8"/>
      <c r="B22" s="8"/>
      <c r="C22" s="21">
        <v>200</v>
      </c>
      <c r="D22" s="8"/>
      <c r="E22" s="8">
        <v>0</v>
      </c>
      <c r="F22" s="8"/>
      <c r="G22" s="21">
        <f>C22*E22</f>
        <v>0</v>
      </c>
      <c r="H22" s="9"/>
      <c r="I22" s="10"/>
      <c r="K22" s="30">
        <v>41026</v>
      </c>
      <c r="L22" s="52">
        <v>1000000</v>
      </c>
      <c r="M22" s="42"/>
      <c r="N22" s="43"/>
      <c r="O22" s="9"/>
      <c r="P22" s="32"/>
      <c r="Q22" s="38"/>
      <c r="R22" s="44"/>
      <c r="S22" s="44"/>
    </row>
    <row r="23" spans="1:19" x14ac:dyDescent="0.2">
      <c r="A23" s="8"/>
      <c r="B23" s="8"/>
      <c r="C23" s="21">
        <v>100</v>
      </c>
      <c r="D23" s="8"/>
      <c r="E23" s="8">
        <v>4</v>
      </c>
      <c r="F23" s="8"/>
      <c r="G23" s="21">
        <f>C23*E23</f>
        <v>400</v>
      </c>
      <c r="H23" s="9"/>
      <c r="I23" s="10"/>
      <c r="K23" s="30">
        <v>41027</v>
      </c>
      <c r="L23" s="52">
        <v>1000000</v>
      </c>
      <c r="N23" s="41"/>
      <c r="O23" s="45"/>
      <c r="P23" s="32"/>
      <c r="Q23" s="38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41028</v>
      </c>
      <c r="L24" s="52">
        <v>2000000</v>
      </c>
      <c r="N24" s="41"/>
      <c r="O24" s="45"/>
      <c r="P24" s="32"/>
      <c r="Q24" s="38"/>
      <c r="R24" s="46" t="s">
        <v>22</v>
      </c>
      <c r="S24" s="38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47">
        <v>0</v>
      </c>
      <c r="H25" s="9"/>
      <c r="I25" s="8" t="s">
        <v>8</v>
      </c>
      <c r="K25" s="30">
        <v>41029</v>
      </c>
      <c r="L25" s="52">
        <v>12150000</v>
      </c>
      <c r="M25" s="48"/>
      <c r="N25" s="41"/>
      <c r="O25" s="45"/>
      <c r="P25" s="32"/>
      <c r="Q25" s="38"/>
      <c r="R25" s="46"/>
      <c r="S25" s="38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49">
        <f>SUM(G20:G25)</f>
        <v>400</v>
      </c>
      <c r="I26" s="9"/>
      <c r="K26" s="30">
        <v>41030</v>
      </c>
      <c r="L26" s="52">
        <v>1000000</v>
      </c>
      <c r="M26" s="33"/>
      <c r="N26" s="50"/>
      <c r="O26" s="51"/>
      <c r="P26" s="32"/>
      <c r="Q26" s="38"/>
      <c r="R26" s="46"/>
      <c r="S26" s="38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32485400</v>
      </c>
      <c r="K27" s="30">
        <v>41031</v>
      </c>
      <c r="L27" s="52">
        <v>2500000</v>
      </c>
      <c r="M27" s="33"/>
      <c r="N27" s="32"/>
      <c r="O27" s="51"/>
      <c r="P27" s="32"/>
      <c r="Q27" s="38"/>
      <c r="R27" s="46"/>
      <c r="S27" s="38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41032</v>
      </c>
      <c r="L28" s="53"/>
      <c r="M28" s="54"/>
      <c r="N28" s="32"/>
      <c r="O28" s="51"/>
      <c r="P28" s="32"/>
      <c r="Q28" s="38"/>
      <c r="R28" s="46"/>
      <c r="S28" s="38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8</v>
      </c>
      <c r="H29" s="9"/>
      <c r="I29" s="9">
        <f>'30 Mei 17'!I37</f>
        <v>1427689727</v>
      </c>
      <c r="K29" s="30">
        <v>41033</v>
      </c>
      <c r="L29" s="53"/>
      <c r="N29" s="32"/>
      <c r="O29" s="51"/>
      <c r="P29" s="32"/>
      <c r="Q29" s="38"/>
      <c r="R29" s="55"/>
      <c r="S29" s="38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6">
        <f>'30 Mei 17'!I52</f>
        <v>9130400</v>
      </c>
      <c r="K30" s="30">
        <v>41034</v>
      </c>
      <c r="L30" s="53"/>
      <c r="M30" s="33"/>
      <c r="N30" s="32"/>
      <c r="O30" s="51"/>
      <c r="P30" s="32"/>
      <c r="Q30" s="38"/>
      <c r="R30" s="46"/>
      <c r="S30" s="38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K31" s="30">
        <v>41035</v>
      </c>
      <c r="L31" s="53"/>
      <c r="N31" s="41"/>
      <c r="O31" s="51"/>
      <c r="P31" s="2"/>
      <c r="Q31" s="38"/>
      <c r="R31" s="2"/>
      <c r="S31" s="38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2"/>
      <c r="J32" s="32"/>
      <c r="K32" s="30">
        <v>41036</v>
      </c>
      <c r="L32" s="57"/>
      <c r="M32" s="58"/>
      <c r="N32" s="41"/>
      <c r="O32" s="51"/>
      <c r="P32" s="2"/>
      <c r="Q32" s="38"/>
      <c r="R32" s="2"/>
      <c r="S32" s="38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41037</v>
      </c>
      <c r="L33" s="57"/>
      <c r="M33" s="58"/>
      <c r="N33" s="41"/>
      <c r="O33" s="51"/>
      <c r="P33" s="2"/>
      <c r="Q33" s="38"/>
      <c r="R33" s="2"/>
      <c r="S33" s="38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41038</v>
      </c>
      <c r="L34" s="57"/>
      <c r="M34" s="58"/>
      <c r="N34" s="41"/>
      <c r="O34" s="51"/>
      <c r="P34" s="2"/>
      <c r="Q34" s="38"/>
      <c r="R34" s="59"/>
      <c r="S34" s="38"/>
    </row>
    <row r="35" spans="1:19" x14ac:dyDescent="0.2">
      <c r="A35" s="8"/>
      <c r="B35" s="8"/>
      <c r="C35" s="8" t="s">
        <v>29</v>
      </c>
      <c r="D35" s="8"/>
      <c r="E35" s="8"/>
      <c r="F35" s="8"/>
      <c r="G35" s="21"/>
      <c r="H35" s="49">
        <f>O14</f>
        <v>0</v>
      </c>
      <c r="I35" s="9"/>
      <c r="J35" s="9"/>
      <c r="K35" s="30">
        <v>41039</v>
      </c>
      <c r="L35" s="57"/>
      <c r="M35" s="60"/>
      <c r="N35" s="41"/>
      <c r="O35" s="51"/>
      <c r="P35" s="38"/>
      <c r="Q35" s="38"/>
      <c r="R35" s="2"/>
      <c r="S35" s="38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1">
        <f>P14</f>
        <v>0</v>
      </c>
      <c r="I36" s="8" t="s">
        <v>8</v>
      </c>
      <c r="J36" s="8"/>
      <c r="K36" s="30">
        <v>41040</v>
      </c>
      <c r="L36" s="57"/>
      <c r="M36" s="58"/>
      <c r="N36" s="41"/>
      <c r="O36" s="51"/>
      <c r="P36" s="10"/>
      <c r="Q36" s="38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I29+H35-H36</f>
        <v>1427689727</v>
      </c>
      <c r="J37" s="9"/>
      <c r="K37" s="30">
        <v>41041</v>
      </c>
      <c r="L37" s="57"/>
      <c r="M37" s="58"/>
      <c r="N37" s="41"/>
      <c r="O37" s="51"/>
      <c r="Q37" s="38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41042</v>
      </c>
      <c r="L38" s="57"/>
      <c r="M38" s="58"/>
      <c r="N38" s="41"/>
      <c r="O38" s="51"/>
      <c r="Q38" s="38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49">
        <v>12023986</v>
      </c>
      <c r="J39" s="9"/>
      <c r="K39" s="30">
        <v>41043</v>
      </c>
      <c r="L39" s="57"/>
      <c r="M39" s="58"/>
      <c r="N39" s="41"/>
      <c r="O39" s="51"/>
      <c r="Q39" s="38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103113641</v>
      </c>
      <c r="I40" s="9"/>
      <c r="J40" s="9"/>
      <c r="K40" s="30">
        <v>41044</v>
      </c>
      <c r="L40" s="57"/>
      <c r="M40" s="58"/>
      <c r="N40" s="41"/>
      <c r="O40" s="51"/>
      <c r="Q40" s="38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2">
        <v>32469655</v>
      </c>
      <c r="I41" s="9"/>
      <c r="J41" s="9"/>
      <c r="K41" s="30">
        <v>41045</v>
      </c>
      <c r="L41" s="57"/>
      <c r="M41" s="58"/>
      <c r="N41" s="41"/>
      <c r="O41" s="51"/>
      <c r="Q41" s="38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147607282</v>
      </c>
      <c r="J42" s="9"/>
      <c r="K42" s="30">
        <v>41046</v>
      </c>
      <c r="L42" s="57"/>
      <c r="M42" s="58"/>
      <c r="N42" s="41"/>
      <c r="O42" s="51"/>
      <c r="Q42" s="38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1575297009</v>
      </c>
      <c r="J43" s="9"/>
      <c r="K43" s="30">
        <v>41047</v>
      </c>
      <c r="L43" s="57"/>
      <c r="M43" s="58"/>
      <c r="N43" s="41"/>
      <c r="O43" s="51"/>
      <c r="Q43" s="38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K44" s="30">
        <v>41048</v>
      </c>
      <c r="L44" s="57"/>
      <c r="M44" s="58"/>
      <c r="N44" s="41"/>
      <c r="O44" s="51"/>
      <c r="P44" s="65"/>
      <c r="Q44" s="32"/>
      <c r="R44" s="66"/>
      <c r="S44" s="66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M90</f>
        <v>8345000</v>
      </c>
      <c r="I45" s="9"/>
      <c r="J45" s="9"/>
      <c r="K45" s="30">
        <v>41049</v>
      </c>
      <c r="L45" s="57"/>
      <c r="M45" s="60"/>
      <c r="N45" s="41"/>
      <c r="O45" s="51"/>
      <c r="P45" s="65"/>
      <c r="Q45" s="32"/>
      <c r="R45" s="67"/>
      <c r="S45" s="66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68">
        <f>+E89</f>
        <v>0</v>
      </c>
      <c r="I46" s="9" t="s">
        <v>8</v>
      </c>
      <c r="J46" s="9"/>
      <c r="K46" s="30">
        <v>41050</v>
      </c>
      <c r="L46" s="57"/>
      <c r="M46" s="60"/>
      <c r="N46" s="41"/>
      <c r="O46" s="51"/>
      <c r="P46" s="65"/>
      <c r="Q46" s="32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2" t="s">
        <v>8</v>
      </c>
      <c r="H47" s="69"/>
      <c r="I47" s="9">
        <f>H45+H46</f>
        <v>8345000</v>
      </c>
      <c r="J47" s="9"/>
      <c r="K47" s="30">
        <v>41051</v>
      </c>
      <c r="L47" s="57"/>
      <c r="M47" s="60"/>
      <c r="N47" s="41"/>
      <c r="O47" s="51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2"/>
      <c r="H48" s="70"/>
      <c r="I48" s="9" t="s">
        <v>8</v>
      </c>
      <c r="J48" s="9"/>
      <c r="K48" s="30">
        <v>41052</v>
      </c>
      <c r="L48" s="57"/>
      <c r="M48" s="60"/>
      <c r="N48" s="41"/>
      <c r="O48" s="51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49">
        <f>L131</f>
        <v>30250000</v>
      </c>
      <c r="I49" s="9">
        <v>0</v>
      </c>
      <c r="K49" s="30">
        <v>41053</v>
      </c>
      <c r="L49" s="57"/>
      <c r="N49" s="41"/>
      <c r="O49" s="51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1">
        <f>A89</f>
        <v>1450000</v>
      </c>
      <c r="I50" s="9"/>
      <c r="J50" s="72"/>
      <c r="K50" s="30">
        <v>41054</v>
      </c>
      <c r="L50" s="57"/>
      <c r="N50" s="41"/>
      <c r="O50" s="51"/>
      <c r="P50" s="73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1">
        <f>SUM(H49:H50)</f>
        <v>31700000</v>
      </c>
      <c r="J51" s="49"/>
      <c r="L51" s="57"/>
      <c r="N51" s="41"/>
      <c r="O51" s="51"/>
      <c r="P51" s="74"/>
      <c r="Q51" s="59"/>
      <c r="R51" s="74"/>
      <c r="S51" s="59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I30-I47+I51</f>
        <v>32485400</v>
      </c>
      <c r="J52" s="75"/>
      <c r="L52" s="57"/>
      <c r="N52" s="41"/>
      <c r="O52" s="51"/>
      <c r="P52" s="74"/>
      <c r="Q52" s="59"/>
      <c r="R52" s="74"/>
      <c r="S52" s="59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32485400</v>
      </c>
      <c r="J53" s="75"/>
      <c r="L53" s="57"/>
      <c r="N53" s="41"/>
      <c r="O53" s="51"/>
      <c r="P53" s="74"/>
      <c r="Q53" s="59"/>
      <c r="R53" s="74"/>
      <c r="S53" s="59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8</v>
      </c>
      <c r="I54" s="61">
        <v>0</v>
      </c>
      <c r="J54" s="76"/>
      <c r="L54" s="57"/>
      <c r="M54" s="31" t="s">
        <v>42</v>
      </c>
      <c r="N54" s="41"/>
      <c r="O54" s="51"/>
      <c r="P54" s="74"/>
      <c r="Q54" s="59"/>
      <c r="R54" s="74"/>
      <c r="S54" s="77"/>
    </row>
    <row r="55" spans="1:19" x14ac:dyDescent="0.2">
      <c r="A55" s="8"/>
      <c r="B55" s="8"/>
      <c r="C55" s="8"/>
      <c r="D55" s="8"/>
      <c r="E55" s="8" t="s">
        <v>43</v>
      </c>
      <c r="F55" s="8"/>
      <c r="G55" s="8"/>
      <c r="H55" s="9"/>
      <c r="I55" s="9">
        <f>+I53-I52</f>
        <v>0</v>
      </c>
      <c r="J55" s="75"/>
      <c r="L55" s="57"/>
      <c r="N55" s="41"/>
      <c r="O55" s="51"/>
      <c r="P55" s="74"/>
      <c r="Q55" s="59"/>
      <c r="R55" s="74"/>
      <c r="S55" s="74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5"/>
      <c r="L56" s="57"/>
      <c r="N56" s="41"/>
      <c r="O56" s="51"/>
      <c r="P56" s="74"/>
      <c r="Q56" s="59"/>
      <c r="R56" s="74"/>
      <c r="S56" s="74"/>
    </row>
    <row r="57" spans="1:19" x14ac:dyDescent="0.2">
      <c r="A57" s="8" t="s">
        <v>44</v>
      </c>
      <c r="B57" s="8"/>
      <c r="C57" s="8"/>
      <c r="D57" s="8"/>
      <c r="E57" s="8"/>
      <c r="F57" s="8"/>
      <c r="G57" s="8"/>
      <c r="H57" s="9"/>
      <c r="I57" s="56"/>
      <c r="J57" s="78"/>
      <c r="L57" s="57"/>
      <c r="N57" s="41"/>
      <c r="O57" s="51"/>
      <c r="P57" s="74"/>
      <c r="Q57" s="59"/>
      <c r="R57" s="74"/>
      <c r="S57" s="74"/>
    </row>
    <row r="58" spans="1:19" x14ac:dyDescent="0.2">
      <c r="A58" s="8" t="s">
        <v>45</v>
      </c>
      <c r="B58" s="8"/>
      <c r="C58" s="8"/>
      <c r="D58" s="8"/>
      <c r="E58" s="8" t="s">
        <v>8</v>
      </c>
      <c r="F58" s="8"/>
      <c r="G58" s="8" t="s">
        <v>46</v>
      </c>
      <c r="H58" s="9"/>
      <c r="I58" s="21"/>
      <c r="J58" s="79"/>
      <c r="L58" s="57"/>
      <c r="N58" s="41"/>
      <c r="O58" s="51"/>
      <c r="P58" s="74"/>
      <c r="Q58" s="59"/>
      <c r="R58" s="74"/>
      <c r="S58" s="74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8</v>
      </c>
      <c r="I59" s="21"/>
      <c r="J59" s="79"/>
      <c r="L59" s="57"/>
      <c r="N59" s="41"/>
      <c r="O59" s="51"/>
      <c r="Q59" s="38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79"/>
      <c r="L60" s="57"/>
      <c r="N60" s="41"/>
      <c r="O60" s="51"/>
      <c r="Q60" s="38"/>
    </row>
    <row r="61" spans="1:19" x14ac:dyDescent="0.2">
      <c r="A61" s="80"/>
      <c r="B61" s="81"/>
      <c r="C61" s="81"/>
      <c r="D61" s="82"/>
      <c r="E61" s="82"/>
      <c r="F61" s="82"/>
      <c r="G61" s="82"/>
      <c r="H61" s="10"/>
      <c r="J61" s="83"/>
      <c r="L61" s="57"/>
      <c r="N61" s="41"/>
      <c r="O61" s="51"/>
      <c r="Q61" s="10"/>
      <c r="R61" s="84"/>
    </row>
    <row r="62" spans="1:19" x14ac:dyDescent="0.2">
      <c r="A62" s="85" t="s">
        <v>47</v>
      </c>
      <c r="B62" s="81"/>
      <c r="C62" s="81"/>
      <c r="D62" s="82"/>
      <c r="E62" s="82"/>
      <c r="F62" s="82"/>
      <c r="G62" s="10" t="s">
        <v>48</v>
      </c>
      <c r="J62" s="83"/>
      <c r="L62" s="57"/>
      <c r="M62" s="31" t="s">
        <v>49</v>
      </c>
      <c r="N62" s="41"/>
      <c r="O62" s="51"/>
      <c r="Q62" s="10"/>
      <c r="R62" s="84"/>
    </row>
    <row r="63" spans="1:19" x14ac:dyDescent="0.2">
      <c r="A63" s="80"/>
      <c r="B63" s="81"/>
      <c r="C63" s="81"/>
      <c r="D63" s="82"/>
      <c r="E63" s="82"/>
      <c r="F63" s="82"/>
      <c r="G63" s="82"/>
      <c r="H63" s="82"/>
      <c r="J63" s="83"/>
      <c r="L63" s="86"/>
      <c r="N63" s="41"/>
      <c r="O63" s="51"/>
    </row>
    <row r="64" spans="1:19" x14ac:dyDescent="0.2">
      <c r="A64" s="2" t="s">
        <v>50</v>
      </c>
      <c r="B64" s="2"/>
      <c r="C64" s="2"/>
      <c r="D64" s="2"/>
      <c r="E64" s="2"/>
      <c r="F64" s="2"/>
      <c r="H64" s="10" t="s">
        <v>51</v>
      </c>
      <c r="I64" s="2"/>
      <c r="J64" s="87"/>
      <c r="L64" s="86"/>
      <c r="M64" s="60"/>
      <c r="N64" s="41"/>
      <c r="O64" s="51"/>
      <c r="Q64" s="73"/>
    </row>
    <row r="65" spans="1:15" x14ac:dyDescent="0.2">
      <c r="A65" s="2"/>
      <c r="B65" s="2"/>
      <c r="C65" s="2"/>
      <c r="D65" s="2"/>
      <c r="E65" s="2"/>
      <c r="F65" s="2"/>
      <c r="G65" s="82" t="s">
        <v>52</v>
      </c>
      <c r="H65" s="2"/>
      <c r="I65" s="2"/>
      <c r="J65" s="87"/>
      <c r="L65" s="86"/>
      <c r="M65" s="60"/>
      <c r="N65" s="41"/>
      <c r="O65" s="51"/>
    </row>
    <row r="66" spans="1:15" x14ac:dyDescent="0.2">
      <c r="A66" s="2"/>
      <c r="B66" s="2"/>
      <c r="C66" s="2"/>
      <c r="D66" s="2"/>
      <c r="E66" s="2"/>
      <c r="F66" s="2"/>
      <c r="G66" s="82"/>
      <c r="H66" s="2"/>
      <c r="I66" s="2"/>
      <c r="J66" s="87"/>
      <c r="L66" s="86"/>
      <c r="M66" s="60"/>
      <c r="N66" s="41"/>
      <c r="O66" s="51"/>
    </row>
    <row r="67" spans="1:15" x14ac:dyDescent="0.2">
      <c r="A67" s="2"/>
      <c r="B67" s="2"/>
      <c r="C67" s="2"/>
      <c r="D67" s="2"/>
      <c r="E67" s="2" t="s">
        <v>53</v>
      </c>
      <c r="F67" s="2"/>
      <c r="G67" s="2"/>
      <c r="H67" s="2"/>
      <c r="I67" s="2"/>
      <c r="J67" s="87"/>
      <c r="L67" s="86"/>
      <c r="M67" s="88"/>
      <c r="N67" s="41"/>
      <c r="O67" s="51"/>
    </row>
    <row r="68" spans="1:15" x14ac:dyDescent="0.2">
      <c r="A68" s="2"/>
      <c r="B68" s="2"/>
      <c r="C68" s="2"/>
      <c r="D68" s="2"/>
      <c r="E68" s="2"/>
      <c r="F68" s="2"/>
      <c r="G68" s="2"/>
      <c r="H68" s="2"/>
      <c r="I68" s="89"/>
      <c r="J68" s="87"/>
      <c r="L68" s="86"/>
      <c r="M68" s="88"/>
      <c r="N68" s="41"/>
      <c r="O68" s="51"/>
    </row>
    <row r="69" spans="1:15" x14ac:dyDescent="0.2">
      <c r="A69" s="82"/>
      <c r="B69" s="82"/>
      <c r="C69" s="82"/>
      <c r="D69" s="82"/>
      <c r="E69" s="82"/>
      <c r="F69" s="82"/>
      <c r="G69" s="90"/>
      <c r="H69" s="91"/>
      <c r="I69" s="82"/>
      <c r="J69" s="83"/>
      <c r="L69" s="86"/>
      <c r="M69" s="92"/>
      <c r="N69" s="41"/>
      <c r="O69" s="51"/>
    </row>
    <row r="70" spans="1:15" x14ac:dyDescent="0.2">
      <c r="A70" s="82"/>
      <c r="B70" s="82"/>
      <c r="C70" s="82"/>
      <c r="D70" s="82"/>
      <c r="E70" s="82"/>
      <c r="F70" s="82"/>
      <c r="G70" s="90" t="s">
        <v>54</v>
      </c>
      <c r="H70" s="93"/>
      <c r="I70" s="82"/>
      <c r="J70" s="83"/>
      <c r="L70" s="86"/>
      <c r="M70" s="60"/>
      <c r="N70" s="41"/>
      <c r="O70" s="51"/>
    </row>
    <row r="71" spans="1:15" x14ac:dyDescent="0.2">
      <c r="A71" s="94" t="s">
        <v>38</v>
      </c>
      <c r="B71" s="95"/>
      <c r="C71" s="95"/>
      <c r="D71" s="95"/>
      <c r="E71" s="96" t="s">
        <v>55</v>
      </c>
      <c r="F71" s="2"/>
      <c r="G71" s="2"/>
      <c r="H71" s="59"/>
      <c r="I71" s="2"/>
      <c r="J71" s="87"/>
      <c r="L71" s="86"/>
      <c r="M71" s="92"/>
      <c r="N71" s="41"/>
      <c r="O71" s="97"/>
    </row>
    <row r="72" spans="1:15" x14ac:dyDescent="0.2">
      <c r="A72" s="94">
        <v>1450000</v>
      </c>
      <c r="B72" s="95"/>
      <c r="C72" s="95"/>
      <c r="D72" s="95"/>
      <c r="E72" s="96"/>
      <c r="F72" s="2"/>
      <c r="G72" s="2"/>
      <c r="H72" s="59"/>
      <c r="I72" s="2"/>
      <c r="J72" s="2"/>
      <c r="L72" s="86"/>
      <c r="M72" s="92"/>
      <c r="N72" s="41"/>
      <c r="O72" s="97"/>
    </row>
    <row r="73" spans="1:15" x14ac:dyDescent="0.2">
      <c r="A73" s="98"/>
      <c r="B73" s="95"/>
      <c r="C73" s="95"/>
      <c r="D73" s="95"/>
      <c r="E73" s="96"/>
      <c r="F73" s="2"/>
      <c r="G73" s="2"/>
      <c r="H73" s="59"/>
      <c r="I73" s="2"/>
      <c r="J73" s="2"/>
      <c r="L73" s="86"/>
      <c r="M73" s="92"/>
      <c r="N73" s="41"/>
      <c r="O73" s="97"/>
    </row>
    <row r="74" spans="1:15" x14ac:dyDescent="0.2">
      <c r="A74" s="98"/>
      <c r="B74" s="95"/>
      <c r="C74" s="99"/>
      <c r="D74" s="95"/>
      <c r="E74" s="100"/>
      <c r="F74" s="2"/>
      <c r="G74" s="2"/>
      <c r="H74" s="59"/>
      <c r="I74" s="2"/>
      <c r="J74" s="2"/>
      <c r="L74" s="86"/>
      <c r="M74" s="92"/>
      <c r="N74" s="41"/>
      <c r="O74" s="97"/>
    </row>
    <row r="75" spans="1:15" x14ac:dyDescent="0.2">
      <c r="A75" s="96"/>
      <c r="B75" s="95"/>
      <c r="C75" s="99"/>
      <c r="D75" s="99"/>
      <c r="E75" s="101"/>
      <c r="F75" s="73"/>
      <c r="H75" s="74"/>
      <c r="L75" s="86"/>
      <c r="M75" s="92"/>
      <c r="N75" s="41"/>
      <c r="O75" s="97"/>
    </row>
    <row r="76" spans="1:15" x14ac:dyDescent="0.2">
      <c r="A76" s="102"/>
      <c r="B76" s="95"/>
      <c r="C76" s="103"/>
      <c r="D76" s="103"/>
      <c r="E76" s="101"/>
      <c r="H76" s="74"/>
      <c r="L76" s="86"/>
      <c r="M76" s="104"/>
      <c r="N76" s="41"/>
      <c r="O76" s="97"/>
    </row>
    <row r="77" spans="1:15" x14ac:dyDescent="0.2">
      <c r="A77" s="105"/>
      <c r="B77" s="95"/>
      <c r="C77" s="103"/>
      <c r="D77" s="103"/>
      <c r="E77" s="101"/>
      <c r="H77" s="74"/>
      <c r="L77" s="86"/>
      <c r="M77" s="106"/>
      <c r="N77" s="41"/>
      <c r="O77" s="107"/>
    </row>
    <row r="78" spans="1:15" x14ac:dyDescent="0.2">
      <c r="A78" s="105"/>
      <c r="B78" s="95"/>
      <c r="C78" s="103"/>
      <c r="D78" s="103"/>
      <c r="E78" s="101"/>
      <c r="H78" s="74"/>
      <c r="K78" s="30"/>
      <c r="L78" s="86"/>
      <c r="N78" s="41"/>
      <c r="O78" s="107"/>
    </row>
    <row r="79" spans="1:15" x14ac:dyDescent="0.2">
      <c r="A79" s="102"/>
      <c r="B79" s="103"/>
      <c r="C79" s="103"/>
      <c r="D79" s="103"/>
      <c r="E79" s="101"/>
      <c r="H79" s="74"/>
      <c r="K79" s="30"/>
      <c r="L79" s="86"/>
      <c r="N79" s="41"/>
      <c r="O79" s="97"/>
    </row>
    <row r="80" spans="1:15" x14ac:dyDescent="0.2">
      <c r="A80" s="102"/>
      <c r="B80" s="103"/>
      <c r="C80" s="103"/>
      <c r="D80" s="103"/>
      <c r="E80" s="101"/>
      <c r="H80" s="74"/>
      <c r="K80" s="30"/>
      <c r="L80" s="86"/>
      <c r="N80" s="41"/>
      <c r="O80" s="97"/>
    </row>
    <row r="81" spans="1:15" x14ac:dyDescent="0.2">
      <c r="A81" s="102"/>
      <c r="B81" s="108"/>
      <c r="E81" s="74"/>
      <c r="H81" s="74"/>
      <c r="K81" s="30"/>
      <c r="L81" s="86"/>
      <c r="N81" s="41"/>
      <c r="O81" s="97"/>
    </row>
    <row r="82" spans="1:15" x14ac:dyDescent="0.2">
      <c r="A82" s="102"/>
      <c r="B82" s="108"/>
      <c r="H82" s="74"/>
      <c r="K82" s="30"/>
      <c r="L82" s="86"/>
      <c r="M82" s="92"/>
      <c r="N82" s="41"/>
      <c r="O82" s="97"/>
    </row>
    <row r="83" spans="1:15" x14ac:dyDescent="0.2">
      <c r="A83" s="102"/>
      <c r="B83" s="108"/>
      <c r="K83" s="30"/>
      <c r="L83" s="86"/>
      <c r="N83" s="41"/>
      <c r="O83" s="97"/>
    </row>
    <row r="84" spans="1:15" x14ac:dyDescent="0.2">
      <c r="A84" s="102"/>
      <c r="B84" s="108"/>
      <c r="K84" s="30"/>
      <c r="L84" s="86"/>
      <c r="N84" s="41"/>
      <c r="O84" s="97"/>
    </row>
    <row r="85" spans="1:15" x14ac:dyDescent="0.2">
      <c r="A85" s="74"/>
      <c r="B85" s="108"/>
      <c r="K85" s="30"/>
      <c r="L85" s="86"/>
      <c r="N85" s="41"/>
      <c r="O85" s="97"/>
    </row>
    <row r="86" spans="1:15" x14ac:dyDescent="0.2">
      <c r="K86" s="30"/>
      <c r="L86" s="86"/>
      <c r="N86" s="41"/>
      <c r="O86" s="97"/>
    </row>
    <row r="87" spans="1:15" x14ac:dyDescent="0.2">
      <c r="K87" s="30"/>
      <c r="L87" s="86"/>
      <c r="N87" s="41"/>
      <c r="O87" s="97"/>
    </row>
    <row r="88" spans="1:15" x14ac:dyDescent="0.2">
      <c r="K88" s="30"/>
      <c r="L88" s="109"/>
      <c r="N88" s="41"/>
      <c r="O88" s="97"/>
    </row>
    <row r="89" spans="1:15" x14ac:dyDescent="0.2">
      <c r="A89" s="84">
        <f>SUM(A71:A88)</f>
        <v>1450000</v>
      </c>
      <c r="E89" s="74">
        <f>SUM(E71:E88)</f>
        <v>0</v>
      </c>
      <c r="H89" s="74">
        <f>SUM(H71:H88)</f>
        <v>0</v>
      </c>
      <c r="K89" s="30"/>
      <c r="L89" s="109"/>
      <c r="N89" s="41"/>
      <c r="O89" s="97"/>
    </row>
    <row r="90" spans="1:15" x14ac:dyDescent="0.2">
      <c r="K90" s="30"/>
      <c r="L90" s="109"/>
      <c r="M90" s="31">
        <f>SUM(M13:M89)</f>
        <v>8345000</v>
      </c>
      <c r="N90" s="41"/>
      <c r="O90" s="97"/>
    </row>
    <row r="91" spans="1:15" x14ac:dyDescent="0.2">
      <c r="K91" s="30"/>
      <c r="L91" s="109"/>
      <c r="N91" s="41"/>
      <c r="O91" s="97"/>
    </row>
    <row r="92" spans="1:15" x14ac:dyDescent="0.2">
      <c r="K92" s="30"/>
      <c r="L92" s="109"/>
      <c r="N92" s="41"/>
      <c r="O92" s="97"/>
    </row>
    <row r="93" spans="1:15" x14ac:dyDescent="0.2">
      <c r="K93" s="30"/>
      <c r="L93" s="109"/>
      <c r="N93" s="41"/>
      <c r="O93" s="97"/>
    </row>
    <row r="94" spans="1:15" x14ac:dyDescent="0.2">
      <c r="K94" s="30"/>
      <c r="L94" s="109"/>
      <c r="N94" s="41"/>
      <c r="O94" s="97"/>
    </row>
    <row r="95" spans="1:15" x14ac:dyDescent="0.2">
      <c r="K95" s="30"/>
      <c r="L95" s="109"/>
      <c r="N95" s="41"/>
      <c r="O95" s="97"/>
    </row>
    <row r="96" spans="1:15" x14ac:dyDescent="0.2">
      <c r="K96" s="30"/>
      <c r="L96" s="109"/>
      <c r="N96" s="41"/>
      <c r="O96" s="97"/>
    </row>
    <row r="97" spans="1:19" x14ac:dyDescent="0.2">
      <c r="K97" s="30"/>
      <c r="L97" s="109"/>
      <c r="N97" s="41"/>
      <c r="O97" s="97"/>
    </row>
    <row r="98" spans="1:19" x14ac:dyDescent="0.2">
      <c r="K98" s="30"/>
      <c r="L98" s="109"/>
      <c r="N98" s="41"/>
      <c r="O98" s="97"/>
    </row>
    <row r="99" spans="1:19" x14ac:dyDescent="0.2">
      <c r="K99" s="30"/>
      <c r="L99" s="109"/>
      <c r="N99" s="41"/>
      <c r="O99" s="97"/>
    </row>
    <row r="100" spans="1:19" x14ac:dyDescent="0.2">
      <c r="K100" s="30"/>
      <c r="L100" s="109"/>
      <c r="N100" s="41"/>
      <c r="O100" s="97"/>
    </row>
    <row r="101" spans="1:19" x14ac:dyDescent="0.2">
      <c r="K101" s="30"/>
      <c r="L101" s="109"/>
      <c r="N101" s="41"/>
      <c r="O101" s="97"/>
    </row>
    <row r="102" spans="1:19" x14ac:dyDescent="0.2">
      <c r="K102" s="30"/>
      <c r="L102" s="109"/>
      <c r="N102" s="41"/>
      <c r="O102" s="97"/>
    </row>
    <row r="103" spans="1:19" x14ac:dyDescent="0.2">
      <c r="K103" s="30"/>
      <c r="L103" s="109"/>
      <c r="O103" s="97"/>
    </row>
    <row r="104" spans="1:19" x14ac:dyDescent="0.2">
      <c r="K104" s="30"/>
      <c r="L104" s="109"/>
      <c r="O104" s="97"/>
    </row>
    <row r="105" spans="1:19" x14ac:dyDescent="0.2">
      <c r="K105" s="30"/>
      <c r="L105" s="109"/>
    </row>
    <row r="106" spans="1:19" x14ac:dyDescent="0.2">
      <c r="K106" s="30"/>
      <c r="L106" s="109"/>
    </row>
    <row r="107" spans="1:19" x14ac:dyDescent="0.2">
      <c r="K107" s="30"/>
      <c r="L107" s="109"/>
    </row>
    <row r="108" spans="1:19" x14ac:dyDescent="0.2">
      <c r="K108" s="30"/>
      <c r="L108" s="109"/>
      <c r="O108" s="92">
        <f>SUM(O13:O107)</f>
        <v>0</v>
      </c>
    </row>
    <row r="109" spans="1:19" x14ac:dyDescent="0.2">
      <c r="K109" s="30"/>
      <c r="L109" s="109"/>
    </row>
    <row r="110" spans="1:19" x14ac:dyDescent="0.2">
      <c r="K110" s="30"/>
      <c r="L110" s="109"/>
    </row>
    <row r="111" spans="1:19" s="31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09"/>
      <c r="N111" s="110"/>
      <c r="O111" s="111"/>
      <c r="P111" s="7"/>
      <c r="Q111" s="7"/>
      <c r="R111" s="7"/>
      <c r="S111" s="7"/>
    </row>
    <row r="112" spans="1:19" s="31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09"/>
      <c r="N112" s="110"/>
      <c r="O112" s="111"/>
      <c r="P112" s="7"/>
      <c r="Q112" s="7"/>
      <c r="R112" s="7"/>
      <c r="S112" s="7"/>
    </row>
    <row r="113" spans="1:19" s="31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09"/>
      <c r="N113" s="110"/>
      <c r="O113" s="111"/>
      <c r="P113" s="7"/>
      <c r="Q113" s="7"/>
      <c r="R113" s="7"/>
      <c r="S113" s="7"/>
    </row>
    <row r="114" spans="1:19" s="31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09"/>
      <c r="N114" s="110"/>
      <c r="O114" s="111"/>
      <c r="P114" s="7"/>
      <c r="Q114" s="7"/>
      <c r="R114" s="7"/>
      <c r="S114" s="7"/>
    </row>
    <row r="115" spans="1:19" s="31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09"/>
      <c r="N115" s="110"/>
      <c r="O115" s="111"/>
      <c r="P115" s="7"/>
      <c r="Q115" s="7"/>
      <c r="R115" s="7"/>
      <c r="S115" s="7"/>
    </row>
    <row r="116" spans="1:19" s="31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09"/>
      <c r="N116" s="110"/>
      <c r="O116" s="111"/>
      <c r="P116" s="7"/>
      <c r="Q116" s="7"/>
      <c r="R116" s="7"/>
      <c r="S116" s="7"/>
    </row>
    <row r="117" spans="1:19" s="31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09"/>
      <c r="N117" s="110"/>
      <c r="O117" s="111"/>
      <c r="P117" s="7"/>
      <c r="Q117" s="7"/>
      <c r="R117" s="7"/>
      <c r="S117" s="7"/>
    </row>
    <row r="118" spans="1:19" s="31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09"/>
      <c r="N118" s="110"/>
      <c r="O118" s="111"/>
      <c r="P118" s="7"/>
      <c r="Q118" s="7"/>
      <c r="R118" s="7"/>
      <c r="S118" s="7"/>
    </row>
    <row r="119" spans="1:19" s="31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09"/>
      <c r="N119" s="110"/>
      <c r="O119" s="111"/>
      <c r="P119" s="7"/>
      <c r="Q119" s="7"/>
      <c r="R119" s="7"/>
      <c r="S119" s="7"/>
    </row>
    <row r="120" spans="1:19" s="31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09"/>
      <c r="N120" s="110"/>
      <c r="O120" s="111"/>
      <c r="P120" s="7"/>
      <c r="Q120" s="7"/>
      <c r="R120" s="7"/>
      <c r="S120" s="7"/>
    </row>
    <row r="121" spans="1:19" s="31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09"/>
      <c r="N121" s="110"/>
      <c r="O121" s="111"/>
      <c r="P121" s="7"/>
      <c r="Q121" s="7"/>
      <c r="R121" s="7"/>
      <c r="S121" s="7"/>
    </row>
    <row r="122" spans="1:19" s="31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09"/>
      <c r="N122" s="110"/>
      <c r="O122" s="111"/>
      <c r="P122" s="7"/>
      <c r="Q122" s="7"/>
      <c r="R122" s="7"/>
      <c r="S122" s="7"/>
    </row>
    <row r="123" spans="1:19" s="31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09"/>
      <c r="N123" s="110"/>
      <c r="O123" s="111"/>
      <c r="P123" s="7"/>
      <c r="Q123" s="7"/>
      <c r="R123" s="7"/>
      <c r="S123" s="7"/>
    </row>
    <row r="124" spans="1:19" s="31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09"/>
      <c r="N124" s="110"/>
      <c r="O124" s="111"/>
      <c r="P124" s="7"/>
      <c r="Q124" s="7"/>
      <c r="R124" s="7"/>
      <c r="S124" s="7"/>
    </row>
    <row r="125" spans="1:19" s="31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09"/>
      <c r="N125" s="110"/>
      <c r="O125" s="111"/>
      <c r="P125" s="7"/>
      <c r="Q125" s="7"/>
      <c r="R125" s="7"/>
      <c r="S125" s="7"/>
    </row>
    <row r="126" spans="1:19" s="31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09"/>
      <c r="N126" s="110"/>
      <c r="O126" s="111"/>
      <c r="P126" s="7"/>
      <c r="Q126" s="7"/>
      <c r="R126" s="7"/>
      <c r="S126" s="7"/>
    </row>
    <row r="127" spans="1:19" s="31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09"/>
      <c r="N127" s="110"/>
      <c r="O127" s="111"/>
      <c r="P127" s="7"/>
      <c r="Q127" s="7"/>
      <c r="R127" s="7"/>
      <c r="S127" s="7"/>
    </row>
    <row r="128" spans="1:19" s="31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09"/>
      <c r="N128" s="110"/>
      <c r="O128" s="111"/>
      <c r="P128" s="7"/>
      <c r="Q128" s="7"/>
      <c r="R128" s="7"/>
      <c r="S128" s="7"/>
    </row>
    <row r="129" spans="1:19" s="31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09"/>
      <c r="N129" s="110"/>
      <c r="O129" s="111"/>
      <c r="P129" s="7"/>
      <c r="Q129" s="7"/>
      <c r="R129" s="7"/>
      <c r="S129" s="7"/>
    </row>
    <row r="130" spans="1:19" s="31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09"/>
      <c r="N130" s="110"/>
      <c r="O130" s="111"/>
      <c r="P130" s="7"/>
      <c r="Q130" s="7"/>
      <c r="R130" s="7"/>
      <c r="S130" s="7"/>
    </row>
    <row r="131" spans="1:19" s="31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2">
        <f>SUM(L13:L130)</f>
        <v>30250000</v>
      </c>
      <c r="N131" s="110"/>
      <c r="O131" s="111"/>
      <c r="P131" s="7"/>
      <c r="Q131" s="7"/>
      <c r="R131" s="7"/>
      <c r="S131" s="7"/>
    </row>
    <row r="132" spans="1:19" s="31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3"/>
      <c r="N132" s="110"/>
      <c r="O132" s="111"/>
      <c r="P132" s="7"/>
      <c r="Q132" s="7"/>
      <c r="R132" s="7"/>
      <c r="S132" s="7"/>
    </row>
    <row r="133" spans="1:19" s="31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3"/>
      <c r="N133" s="110"/>
      <c r="O133" s="111"/>
      <c r="P133" s="7"/>
      <c r="Q133" s="7"/>
      <c r="R133" s="7"/>
      <c r="S133" s="7"/>
    </row>
    <row r="134" spans="1:19" s="31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3"/>
      <c r="N134" s="110"/>
      <c r="O134" s="111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B34" zoomScale="84" zoomScaleNormal="100" zoomScaleSheetLayoutView="84" workbookViewId="0">
      <selection activeCell="M24" sqref="M24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3" bestFit="1" customWidth="1"/>
    <col min="13" max="13" width="16.140625" style="31" bestFit="1" customWidth="1"/>
    <col min="14" max="14" width="15.5703125" style="110" customWidth="1"/>
    <col min="15" max="15" width="20" style="111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4" t="s">
        <v>0</v>
      </c>
      <c r="B1" s="144"/>
      <c r="C1" s="144"/>
      <c r="D1" s="144"/>
      <c r="E1" s="144"/>
      <c r="F1" s="144"/>
      <c r="G1" s="144"/>
      <c r="H1" s="144"/>
      <c r="I1" s="144"/>
      <c r="J1" s="116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57</v>
      </c>
      <c r="C3" s="10"/>
      <c r="D3" s="8"/>
      <c r="E3" s="8"/>
      <c r="F3" s="8"/>
      <c r="G3" s="8"/>
      <c r="H3" s="8" t="s">
        <v>3</v>
      </c>
      <c r="I3" s="11">
        <v>42888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/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7</v>
      </c>
      <c r="B6" s="8"/>
      <c r="C6" s="8"/>
      <c r="D6" s="8"/>
      <c r="E6" s="8"/>
      <c r="F6" s="8"/>
      <c r="G6" s="8" t="s">
        <v>8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v>119</v>
      </c>
      <c r="F8" s="22"/>
      <c r="G8" s="17">
        <f>C8*E8</f>
        <v>11900000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166</v>
      </c>
      <c r="F9" s="22"/>
      <c r="G9" s="17">
        <f t="shared" ref="G9:G16" si="0">C9*E9</f>
        <v>8300000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17</v>
      </c>
      <c r="F10" s="22"/>
      <c r="G10" s="17">
        <f t="shared" si="0"/>
        <v>340000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60</v>
      </c>
      <c r="F11" s="22"/>
      <c r="G11" s="17">
        <f t="shared" si="0"/>
        <v>600000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24</v>
      </c>
      <c r="F12" s="22"/>
      <c r="G12" s="17">
        <f>C12*E12</f>
        <v>120000</v>
      </c>
      <c r="H12" s="9"/>
      <c r="I12" s="17"/>
      <c r="J12" s="17"/>
      <c r="K12" s="25" t="s">
        <v>8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55</v>
      </c>
      <c r="F13" s="22"/>
      <c r="G13" s="17">
        <f t="shared" si="0"/>
        <v>110000</v>
      </c>
      <c r="H13" s="9"/>
      <c r="I13" s="17"/>
      <c r="J13" s="17"/>
      <c r="K13" s="30">
        <v>41017</v>
      </c>
      <c r="L13" s="115">
        <v>1000000</v>
      </c>
      <c r="M13" s="31">
        <v>2440000</v>
      </c>
      <c r="N13" s="32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41018</v>
      </c>
      <c r="L14" s="52">
        <v>1000000</v>
      </c>
      <c r="M14" s="33">
        <v>25000</v>
      </c>
      <c r="N14" s="32"/>
      <c r="O14" s="34"/>
      <c r="P14" s="35"/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41019</v>
      </c>
      <c r="L15" s="115">
        <v>2000000</v>
      </c>
      <c r="M15" s="33">
        <v>2797500</v>
      </c>
      <c r="N15" s="32"/>
      <c r="O15" s="34"/>
      <c r="P15" s="35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6"/>
      <c r="K16" s="30">
        <v>41021</v>
      </c>
      <c r="L16" s="52">
        <v>1050000</v>
      </c>
      <c r="M16" s="37">
        <v>1056500</v>
      </c>
      <c r="N16" s="32"/>
      <c r="O16" s="34"/>
      <c r="P16" s="35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21370000</v>
      </c>
      <c r="I17" s="10"/>
      <c r="J17" s="36"/>
      <c r="K17" s="30">
        <v>41032</v>
      </c>
      <c r="L17" s="52">
        <v>800000</v>
      </c>
      <c r="M17" s="33">
        <v>25000000</v>
      </c>
      <c r="N17" s="32"/>
      <c r="O17" s="34"/>
      <c r="P17" s="35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6"/>
      <c r="K18" s="30">
        <v>41033</v>
      </c>
      <c r="L18" s="52">
        <v>840000</v>
      </c>
      <c r="M18" s="32">
        <v>80000</v>
      </c>
      <c r="N18" s="38"/>
      <c r="O18" s="34"/>
      <c r="P18" s="39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6"/>
      <c r="K19" s="30">
        <v>41034</v>
      </c>
      <c r="L19" s="115">
        <v>1000000</v>
      </c>
      <c r="M19" s="40">
        <v>150000</v>
      </c>
      <c r="N19" s="41"/>
      <c r="O19" s="34"/>
      <c r="P19" s="39"/>
    </row>
    <row r="20" spans="1:19" x14ac:dyDescent="0.2">
      <c r="A20" s="8"/>
      <c r="B20" s="8"/>
      <c r="C20" s="21">
        <v>1000</v>
      </c>
      <c r="D20" s="8"/>
      <c r="E20" s="8">
        <v>0</v>
      </c>
      <c r="F20" s="8"/>
      <c r="G20" s="21">
        <f>C20*E20</f>
        <v>0</v>
      </c>
      <c r="H20" s="9"/>
      <c r="I20" s="21"/>
      <c r="J20" s="22"/>
      <c r="K20" s="30">
        <v>41035</v>
      </c>
      <c r="L20" s="52">
        <v>800000</v>
      </c>
      <c r="M20" s="42">
        <v>600000</v>
      </c>
      <c r="N20" s="41"/>
      <c r="O20" s="34"/>
      <c r="P20" s="39"/>
    </row>
    <row r="21" spans="1:19" x14ac:dyDescent="0.2">
      <c r="A21" s="8"/>
      <c r="B21" s="8"/>
      <c r="C21" s="21">
        <v>500</v>
      </c>
      <c r="D21" s="8"/>
      <c r="E21" s="8">
        <v>56</v>
      </c>
      <c r="F21" s="8"/>
      <c r="G21" s="21">
        <f>C21*E21</f>
        <v>28000</v>
      </c>
      <c r="H21" s="9"/>
      <c r="I21" s="21"/>
      <c r="J21" s="36"/>
      <c r="K21" s="30">
        <v>41036</v>
      </c>
      <c r="L21" s="115">
        <v>875000</v>
      </c>
      <c r="M21" s="42">
        <v>50000</v>
      </c>
      <c r="N21" s="43"/>
      <c r="O21" s="44"/>
      <c r="P21" s="44"/>
    </row>
    <row r="22" spans="1:19" x14ac:dyDescent="0.2">
      <c r="A22" s="8"/>
      <c r="B22" s="8"/>
      <c r="C22" s="21">
        <v>200</v>
      </c>
      <c r="D22" s="8"/>
      <c r="E22" s="8">
        <v>0</v>
      </c>
      <c r="F22" s="8"/>
      <c r="G22" s="21">
        <f>C22*E22</f>
        <v>0</v>
      </c>
      <c r="H22" s="9"/>
      <c r="I22" s="10"/>
      <c r="K22" s="30">
        <v>41037</v>
      </c>
      <c r="L22" s="52">
        <v>1600000</v>
      </c>
      <c r="M22" s="42">
        <v>600000</v>
      </c>
      <c r="N22" s="43"/>
      <c r="O22" s="9"/>
      <c r="P22" s="32"/>
      <c r="Q22" s="38"/>
      <c r="R22" s="44"/>
      <c r="S22" s="44"/>
    </row>
    <row r="23" spans="1:19" x14ac:dyDescent="0.2">
      <c r="A23" s="8"/>
      <c r="B23" s="8"/>
      <c r="C23" s="21">
        <v>100</v>
      </c>
      <c r="D23" s="8"/>
      <c r="E23" s="8">
        <v>4</v>
      </c>
      <c r="F23" s="8"/>
      <c r="G23" s="21">
        <f>C23*E23</f>
        <v>400</v>
      </c>
      <c r="H23" s="9"/>
      <c r="I23" s="10"/>
      <c r="K23" s="30">
        <v>41038</v>
      </c>
      <c r="L23" s="52">
        <v>1100000</v>
      </c>
      <c r="M23" s="31">
        <v>150000</v>
      </c>
      <c r="N23" s="41"/>
      <c r="O23" s="45"/>
      <c r="P23" s="32"/>
      <c r="Q23" s="38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41039</v>
      </c>
      <c r="L24" s="52">
        <v>400000</v>
      </c>
      <c r="M24" s="124">
        <v>2400000</v>
      </c>
      <c r="N24" s="41"/>
      <c r="O24" s="45"/>
      <c r="P24" s="32"/>
      <c r="Q24" s="38"/>
      <c r="R24" s="46" t="s">
        <v>22</v>
      </c>
      <c r="S24" s="38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47">
        <v>0</v>
      </c>
      <c r="H25" s="9"/>
      <c r="I25" s="8" t="s">
        <v>8</v>
      </c>
      <c r="K25" s="30">
        <v>41040</v>
      </c>
      <c r="L25" s="52">
        <v>2340000</v>
      </c>
      <c r="M25" s="48"/>
      <c r="N25" s="41"/>
      <c r="O25" s="45"/>
      <c r="P25" s="32"/>
      <c r="Q25" s="38"/>
      <c r="R25" s="46"/>
      <c r="S25" s="38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49">
        <f>SUM(G20:G25)</f>
        <v>28400</v>
      </c>
      <c r="I26" s="9"/>
      <c r="K26" s="30">
        <v>41041</v>
      </c>
      <c r="L26" s="52">
        <v>1000000</v>
      </c>
      <c r="M26" s="33"/>
      <c r="N26" s="50"/>
      <c r="O26" s="51"/>
      <c r="P26" s="32"/>
      <c r="Q26" s="38"/>
      <c r="R26" s="46"/>
      <c r="S26" s="38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21398400</v>
      </c>
      <c r="K27" s="30">
        <v>41042</v>
      </c>
      <c r="L27" s="52">
        <v>1310000</v>
      </c>
      <c r="M27" s="33"/>
      <c r="N27" s="32"/>
      <c r="O27" s="51"/>
      <c r="P27" s="32"/>
      <c r="Q27" s="38"/>
      <c r="R27" s="46"/>
      <c r="S27" s="38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41043</v>
      </c>
      <c r="L28" s="53">
        <v>1700000</v>
      </c>
      <c r="M28" s="54"/>
      <c r="N28" s="32"/>
      <c r="O28" s="51"/>
      <c r="P28" s="32"/>
      <c r="Q28" s="38"/>
      <c r="R28" s="46"/>
      <c r="S28" s="38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8</v>
      </c>
      <c r="H29" s="9"/>
      <c r="I29" s="9">
        <f>'30 Mei 17'!I37</f>
        <v>1427689727</v>
      </c>
      <c r="K29" s="30">
        <v>41044</v>
      </c>
      <c r="L29" s="53">
        <v>800000</v>
      </c>
      <c r="N29" s="32"/>
      <c r="O29" s="51"/>
      <c r="P29" s="32"/>
      <c r="Q29" s="38"/>
      <c r="R29" s="55"/>
      <c r="S29" s="38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6">
        <f>'31 Mei 17'!I52</f>
        <v>32485400</v>
      </c>
      <c r="K30" s="30">
        <v>41045</v>
      </c>
      <c r="L30" s="53">
        <v>1600000</v>
      </c>
      <c r="M30" s="33"/>
      <c r="N30" s="32"/>
      <c r="O30" s="51"/>
      <c r="P30" s="32"/>
      <c r="Q30" s="38"/>
      <c r="R30" s="46"/>
      <c r="S30" s="38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K31" s="30">
        <v>41046</v>
      </c>
      <c r="L31" s="53">
        <v>1000000</v>
      </c>
      <c r="N31" s="41"/>
      <c r="O31" s="51"/>
      <c r="P31" s="2"/>
      <c r="Q31" s="38"/>
      <c r="R31" s="2"/>
      <c r="S31" s="38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2"/>
      <c r="J32" s="32"/>
      <c r="K32" s="30">
        <v>41047</v>
      </c>
      <c r="L32" s="57"/>
      <c r="M32" s="58"/>
      <c r="N32" s="41"/>
      <c r="O32" s="51"/>
      <c r="P32" s="2"/>
      <c r="Q32" s="38"/>
      <c r="R32" s="2"/>
      <c r="S32" s="38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41048</v>
      </c>
      <c r="L33" s="57"/>
      <c r="M33" s="58"/>
      <c r="N33" s="41"/>
      <c r="O33" s="51"/>
      <c r="P33" s="2"/>
      <c r="Q33" s="38"/>
      <c r="R33" s="2"/>
      <c r="S33" s="38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41049</v>
      </c>
      <c r="L34" s="57"/>
      <c r="M34" s="58"/>
      <c r="N34" s="41"/>
      <c r="O34" s="51"/>
      <c r="P34" s="2"/>
      <c r="Q34" s="38"/>
      <c r="R34" s="59"/>
      <c r="S34" s="38"/>
    </row>
    <row r="35" spans="1:19" x14ac:dyDescent="0.2">
      <c r="A35" s="8"/>
      <c r="B35" s="8"/>
      <c r="C35" s="8" t="s">
        <v>29</v>
      </c>
      <c r="D35" s="8"/>
      <c r="E35" s="8"/>
      <c r="F35" s="8"/>
      <c r="G35" s="21"/>
      <c r="H35" s="49">
        <f>O14</f>
        <v>0</v>
      </c>
      <c r="I35" s="9"/>
      <c r="J35" s="9"/>
      <c r="K35" s="30">
        <v>41050</v>
      </c>
      <c r="L35" s="57"/>
      <c r="M35" s="60"/>
      <c r="N35" s="41"/>
      <c r="O35" s="51"/>
      <c r="P35" s="38"/>
      <c r="Q35" s="38"/>
      <c r="R35" s="2"/>
      <c r="S35" s="38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1">
        <f>P14</f>
        <v>0</v>
      </c>
      <c r="I36" s="8" t="s">
        <v>8</v>
      </c>
      <c r="J36" s="8"/>
      <c r="K36" s="30">
        <v>41051</v>
      </c>
      <c r="L36" s="57"/>
      <c r="M36" s="58"/>
      <c r="N36" s="41"/>
      <c r="O36" s="51"/>
      <c r="P36" s="10"/>
      <c r="Q36" s="38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I29+H35-H36</f>
        <v>1427689727</v>
      </c>
      <c r="J37" s="9"/>
      <c r="K37" s="30">
        <v>41052</v>
      </c>
      <c r="L37" s="57"/>
      <c r="M37" s="58"/>
      <c r="N37" s="41"/>
      <c r="O37" s="51"/>
      <c r="Q37" s="38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41053</v>
      </c>
      <c r="L38" s="57"/>
      <c r="M38" s="58"/>
      <c r="N38" s="41"/>
      <c r="O38" s="51"/>
      <c r="Q38" s="38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49">
        <v>12023986</v>
      </c>
      <c r="J39" s="9"/>
      <c r="K39" s="30">
        <v>41054</v>
      </c>
      <c r="L39" s="57"/>
      <c r="M39" s="58"/>
      <c r="N39" s="41"/>
      <c r="O39" s="51"/>
      <c r="Q39" s="38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103113641</v>
      </c>
      <c r="I40" s="9"/>
      <c r="J40" s="9"/>
      <c r="L40" s="57"/>
      <c r="M40" s="58"/>
      <c r="N40" s="41"/>
      <c r="O40" s="51"/>
      <c r="Q40" s="38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2">
        <v>32469655</v>
      </c>
      <c r="I41" s="9"/>
      <c r="J41" s="9"/>
      <c r="L41" s="57"/>
      <c r="M41" s="58"/>
      <c r="N41" s="41"/>
      <c r="O41" s="51"/>
      <c r="Q41" s="38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147607282</v>
      </c>
      <c r="J42" s="9"/>
      <c r="L42" s="57"/>
      <c r="M42" s="58"/>
      <c r="N42" s="41"/>
      <c r="O42" s="51"/>
      <c r="Q42" s="38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1575297009</v>
      </c>
      <c r="J43" s="9"/>
      <c r="L43" s="57"/>
      <c r="M43" s="58"/>
      <c r="N43" s="41"/>
      <c r="O43" s="51"/>
      <c r="Q43" s="38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57"/>
      <c r="M44" s="58"/>
      <c r="N44" s="41"/>
      <c r="O44" s="51"/>
      <c r="P44" s="65"/>
      <c r="Q44" s="32"/>
      <c r="R44" s="66"/>
      <c r="S44" s="66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M90</f>
        <v>35436000</v>
      </c>
      <c r="I45" s="9"/>
      <c r="J45" s="9"/>
      <c r="L45" s="57"/>
      <c r="M45" s="60"/>
      <c r="N45" s="41"/>
      <c r="O45" s="51"/>
      <c r="P45" s="65"/>
      <c r="Q45" s="32"/>
      <c r="R45" s="67"/>
      <c r="S45" s="66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68">
        <f>+E89</f>
        <v>16000</v>
      </c>
      <c r="I46" s="9" t="s">
        <v>8</v>
      </c>
      <c r="J46" s="9"/>
      <c r="L46" s="57"/>
      <c r="M46" s="60"/>
      <c r="N46" s="41"/>
      <c r="O46" s="51"/>
      <c r="P46" s="65"/>
      <c r="Q46" s="32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2" t="s">
        <v>8</v>
      </c>
      <c r="H47" s="69"/>
      <c r="I47" s="9">
        <f>H45+H46</f>
        <v>35452000</v>
      </c>
      <c r="J47" s="9"/>
      <c r="L47" s="57"/>
      <c r="M47" s="60"/>
      <c r="N47" s="41"/>
      <c r="O47" s="51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2"/>
      <c r="H48" s="70"/>
      <c r="I48" s="9" t="s">
        <v>8</v>
      </c>
      <c r="J48" s="9"/>
      <c r="L48" s="57"/>
      <c r="M48" s="60"/>
      <c r="N48" s="41"/>
      <c r="O48" s="51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49">
        <f>L131</f>
        <v>22215000</v>
      </c>
      <c r="I49" s="9">
        <v>0</v>
      </c>
      <c r="L49" s="57"/>
      <c r="N49" s="41"/>
      <c r="O49" s="51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1">
        <f>A89</f>
        <v>2150000</v>
      </c>
      <c r="I50" s="9"/>
      <c r="J50" s="72"/>
      <c r="L50" s="57"/>
      <c r="N50" s="41"/>
      <c r="O50" s="51"/>
      <c r="P50" s="73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1">
        <f>SUM(H49:H50)</f>
        <v>24365000</v>
      </c>
      <c r="J51" s="49"/>
      <c r="L51" s="57"/>
      <c r="N51" s="41"/>
      <c r="O51" s="51"/>
      <c r="P51" s="74"/>
      <c r="Q51" s="59"/>
      <c r="R51" s="74"/>
      <c r="S51" s="59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I30-I47+I51</f>
        <v>21398400</v>
      </c>
      <c r="J52" s="75"/>
      <c r="L52" s="57"/>
      <c r="N52" s="41"/>
      <c r="O52" s="51"/>
      <c r="P52" s="74"/>
      <c r="Q52" s="59"/>
      <c r="R52" s="74"/>
      <c r="S52" s="59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21398400</v>
      </c>
      <c r="J53" s="75"/>
      <c r="L53" s="57"/>
      <c r="N53" s="41"/>
      <c r="O53" s="51"/>
      <c r="P53" s="74"/>
      <c r="Q53" s="59"/>
      <c r="R53" s="74"/>
      <c r="S53" s="59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8</v>
      </c>
      <c r="I54" s="61">
        <v>0</v>
      </c>
      <c r="J54" s="76"/>
      <c r="L54" s="57"/>
      <c r="M54" s="31" t="s">
        <v>42</v>
      </c>
      <c r="N54" s="41"/>
      <c r="O54" s="51"/>
      <c r="P54" s="74"/>
      <c r="Q54" s="59"/>
      <c r="R54" s="74"/>
      <c r="S54" s="77"/>
    </row>
    <row r="55" spans="1:19" x14ac:dyDescent="0.2">
      <c r="A55" s="8"/>
      <c r="B55" s="8"/>
      <c r="C55" s="8"/>
      <c r="D55" s="8"/>
      <c r="E55" s="8" t="s">
        <v>43</v>
      </c>
      <c r="F55" s="8"/>
      <c r="G55" s="8"/>
      <c r="H55" s="9"/>
      <c r="I55" s="9">
        <f>+I53-I52</f>
        <v>0</v>
      </c>
      <c r="J55" s="75"/>
      <c r="L55" s="57"/>
      <c r="N55" s="41"/>
      <c r="O55" s="51"/>
      <c r="P55" s="74"/>
      <c r="Q55" s="59"/>
      <c r="R55" s="74"/>
      <c r="S55" s="74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5"/>
      <c r="L56" s="57"/>
      <c r="N56" s="41"/>
      <c r="O56" s="51"/>
      <c r="P56" s="74"/>
      <c r="Q56" s="59"/>
      <c r="R56" s="74"/>
      <c r="S56" s="74"/>
    </row>
    <row r="57" spans="1:19" x14ac:dyDescent="0.2">
      <c r="A57" s="8" t="s">
        <v>44</v>
      </c>
      <c r="B57" s="8"/>
      <c r="C57" s="8"/>
      <c r="D57" s="8"/>
      <c r="E57" s="8"/>
      <c r="F57" s="8"/>
      <c r="G57" s="8"/>
      <c r="H57" s="9"/>
      <c r="I57" s="56"/>
      <c r="J57" s="78"/>
      <c r="L57" s="57"/>
      <c r="N57" s="41"/>
      <c r="O57" s="51"/>
      <c r="P57" s="74"/>
      <c r="Q57" s="59"/>
      <c r="R57" s="74"/>
      <c r="S57" s="74"/>
    </row>
    <row r="58" spans="1:19" x14ac:dyDescent="0.2">
      <c r="A58" s="8" t="s">
        <v>45</v>
      </c>
      <c r="B58" s="8"/>
      <c r="C58" s="8"/>
      <c r="D58" s="8"/>
      <c r="E58" s="8" t="s">
        <v>8</v>
      </c>
      <c r="F58" s="8"/>
      <c r="G58" s="8" t="s">
        <v>46</v>
      </c>
      <c r="H58" s="9"/>
      <c r="I58" s="21"/>
      <c r="J58" s="79"/>
      <c r="L58" s="57"/>
      <c r="N58" s="41"/>
      <c r="O58" s="51"/>
      <c r="P58" s="74"/>
      <c r="Q58" s="59"/>
      <c r="R58" s="74"/>
      <c r="S58" s="74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8</v>
      </c>
      <c r="I59" s="21"/>
      <c r="J59" s="79"/>
      <c r="L59" s="57"/>
      <c r="N59" s="41"/>
      <c r="O59" s="51"/>
      <c r="Q59" s="38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79"/>
      <c r="L60" s="57"/>
      <c r="N60" s="41"/>
      <c r="O60" s="51"/>
      <c r="Q60" s="38"/>
    </row>
    <row r="61" spans="1:19" x14ac:dyDescent="0.2">
      <c r="A61" s="80"/>
      <c r="B61" s="81"/>
      <c r="C61" s="81"/>
      <c r="D61" s="82"/>
      <c r="E61" s="82"/>
      <c r="F61" s="82"/>
      <c r="G61" s="82"/>
      <c r="H61" s="10"/>
      <c r="J61" s="83"/>
      <c r="L61" s="57"/>
      <c r="N61" s="41"/>
      <c r="O61" s="51"/>
      <c r="Q61" s="10"/>
      <c r="R61" s="84"/>
    </row>
    <row r="62" spans="1:19" x14ac:dyDescent="0.2">
      <c r="A62" s="85" t="s">
        <v>47</v>
      </c>
      <c r="B62" s="81"/>
      <c r="C62" s="81"/>
      <c r="D62" s="82"/>
      <c r="E62" s="82"/>
      <c r="F62" s="82"/>
      <c r="G62" s="10" t="s">
        <v>48</v>
      </c>
      <c r="J62" s="83"/>
      <c r="L62" s="57"/>
      <c r="M62" s="31" t="s">
        <v>49</v>
      </c>
      <c r="N62" s="41"/>
      <c r="O62" s="51"/>
      <c r="Q62" s="10"/>
      <c r="R62" s="84"/>
    </row>
    <row r="63" spans="1:19" x14ac:dyDescent="0.2">
      <c r="A63" s="80"/>
      <c r="B63" s="81"/>
      <c r="C63" s="81"/>
      <c r="D63" s="82"/>
      <c r="E63" s="82"/>
      <c r="F63" s="82"/>
      <c r="G63" s="82"/>
      <c r="H63" s="82"/>
      <c r="J63" s="83"/>
      <c r="L63" s="86"/>
      <c r="N63" s="41"/>
      <c r="O63" s="51"/>
    </row>
    <row r="64" spans="1:19" x14ac:dyDescent="0.2">
      <c r="A64" s="2" t="s">
        <v>50</v>
      </c>
      <c r="B64" s="2"/>
      <c r="C64" s="2"/>
      <c r="D64" s="2"/>
      <c r="E64" s="2"/>
      <c r="F64" s="2"/>
      <c r="H64" s="10" t="s">
        <v>51</v>
      </c>
      <c r="I64" s="2"/>
      <c r="J64" s="87"/>
      <c r="L64" s="86"/>
      <c r="M64" s="60"/>
      <c r="N64" s="41"/>
      <c r="O64" s="51"/>
      <c r="Q64" s="73"/>
    </row>
    <row r="65" spans="1:15" x14ac:dyDescent="0.2">
      <c r="A65" s="2"/>
      <c r="B65" s="2"/>
      <c r="C65" s="2"/>
      <c r="D65" s="2"/>
      <c r="E65" s="2"/>
      <c r="F65" s="2"/>
      <c r="G65" s="82" t="s">
        <v>52</v>
      </c>
      <c r="H65" s="2"/>
      <c r="I65" s="2"/>
      <c r="J65" s="87"/>
      <c r="L65" s="86"/>
      <c r="M65" s="60"/>
      <c r="N65" s="41"/>
      <c r="O65" s="51"/>
    </row>
    <row r="66" spans="1:15" x14ac:dyDescent="0.2">
      <c r="A66" s="2"/>
      <c r="B66" s="2"/>
      <c r="C66" s="2"/>
      <c r="D66" s="2"/>
      <c r="E66" s="2"/>
      <c r="F66" s="2"/>
      <c r="G66" s="82"/>
      <c r="H66" s="2"/>
      <c r="I66" s="2"/>
      <c r="J66" s="87"/>
      <c r="L66" s="86"/>
      <c r="M66" s="60"/>
      <c r="N66" s="41"/>
      <c r="O66" s="51"/>
    </row>
    <row r="67" spans="1:15" x14ac:dyDescent="0.2">
      <c r="A67" s="2"/>
      <c r="B67" s="2"/>
      <c r="C67" s="2"/>
      <c r="D67" s="2"/>
      <c r="E67" s="2" t="s">
        <v>53</v>
      </c>
      <c r="F67" s="2"/>
      <c r="G67" s="2"/>
      <c r="H67" s="2"/>
      <c r="I67" s="2"/>
      <c r="J67" s="87"/>
      <c r="L67" s="86"/>
      <c r="M67" s="88"/>
      <c r="N67" s="41"/>
      <c r="O67" s="51"/>
    </row>
    <row r="68" spans="1:15" x14ac:dyDescent="0.2">
      <c r="A68" s="2"/>
      <c r="B68" s="2"/>
      <c r="C68" s="2"/>
      <c r="D68" s="2"/>
      <c r="E68" s="2"/>
      <c r="F68" s="2"/>
      <c r="G68" s="2"/>
      <c r="H68" s="2"/>
      <c r="I68" s="89"/>
      <c r="J68" s="87"/>
      <c r="L68" s="86"/>
      <c r="M68" s="88"/>
      <c r="N68" s="41"/>
      <c r="O68" s="51"/>
    </row>
    <row r="69" spans="1:15" x14ac:dyDescent="0.2">
      <c r="A69" s="82"/>
      <c r="B69" s="82"/>
      <c r="C69" s="82"/>
      <c r="D69" s="82"/>
      <c r="E69" s="82"/>
      <c r="F69" s="82"/>
      <c r="G69" s="90"/>
      <c r="H69" s="91"/>
      <c r="I69" s="82"/>
      <c r="J69" s="83"/>
      <c r="L69" s="86"/>
      <c r="M69" s="92"/>
      <c r="N69" s="41"/>
      <c r="O69" s="51"/>
    </row>
    <row r="70" spans="1:15" x14ac:dyDescent="0.2">
      <c r="A70" s="82"/>
      <c r="B70" s="82"/>
      <c r="C70" s="82"/>
      <c r="D70" s="82"/>
      <c r="E70" s="82"/>
      <c r="F70" s="82"/>
      <c r="G70" s="90" t="s">
        <v>54</v>
      </c>
      <c r="H70" s="93"/>
      <c r="I70" s="82"/>
      <c r="J70" s="83"/>
      <c r="L70" s="86"/>
      <c r="M70" s="60"/>
      <c r="N70" s="41"/>
      <c r="O70" s="51"/>
    </row>
    <row r="71" spans="1:15" x14ac:dyDescent="0.2">
      <c r="A71" s="94" t="s">
        <v>38</v>
      </c>
      <c r="B71" s="95"/>
      <c r="C71" s="95"/>
      <c r="D71" s="95"/>
      <c r="E71" s="96" t="s">
        <v>55</v>
      </c>
      <c r="F71" s="2"/>
      <c r="G71" s="2"/>
      <c r="H71" s="59"/>
      <c r="I71" s="2"/>
      <c r="J71" s="87"/>
      <c r="L71" s="86"/>
      <c r="M71" s="92"/>
      <c r="N71" s="41"/>
      <c r="O71" s="97"/>
    </row>
    <row r="72" spans="1:15" x14ac:dyDescent="0.2">
      <c r="A72" s="94">
        <v>800000</v>
      </c>
      <c r="B72" s="95"/>
      <c r="C72" s="95"/>
      <c r="D72" s="95"/>
      <c r="E72" s="96">
        <v>16000</v>
      </c>
      <c r="F72" s="2"/>
      <c r="G72" s="2"/>
      <c r="H72" s="59"/>
      <c r="I72" s="2"/>
      <c r="J72" s="2"/>
      <c r="L72" s="86"/>
      <c r="M72" s="92"/>
      <c r="N72" s="41"/>
      <c r="O72" s="97"/>
    </row>
    <row r="73" spans="1:15" x14ac:dyDescent="0.2">
      <c r="A73" s="98">
        <v>1350000</v>
      </c>
      <c r="B73" s="95"/>
      <c r="C73" s="95"/>
      <c r="D73" s="95"/>
      <c r="E73" s="96"/>
      <c r="F73" s="2"/>
      <c r="G73" s="2"/>
      <c r="H73" s="59"/>
      <c r="I73" s="2"/>
      <c r="J73" s="2"/>
      <c r="L73" s="86"/>
      <c r="M73" s="92"/>
      <c r="N73" s="41"/>
      <c r="O73" s="97"/>
    </row>
    <row r="74" spans="1:15" x14ac:dyDescent="0.2">
      <c r="A74" s="98" t="s">
        <v>8</v>
      </c>
      <c r="B74" s="95"/>
      <c r="C74" s="99"/>
      <c r="D74" s="95"/>
      <c r="E74" s="100"/>
      <c r="F74" s="2"/>
      <c r="G74" s="2"/>
      <c r="H74" s="59"/>
      <c r="I74" s="2"/>
      <c r="J74" s="2"/>
      <c r="L74" s="86"/>
      <c r="M74" s="92"/>
      <c r="N74" s="41"/>
      <c r="O74" s="97"/>
    </row>
    <row r="75" spans="1:15" x14ac:dyDescent="0.2">
      <c r="A75" s="96"/>
      <c r="B75" s="95"/>
      <c r="C75" s="99"/>
      <c r="D75" s="99"/>
      <c r="E75" s="101"/>
      <c r="F75" s="73"/>
      <c r="H75" s="74"/>
      <c r="L75" s="86"/>
      <c r="M75" s="92"/>
      <c r="N75" s="41"/>
      <c r="O75" s="97"/>
    </row>
    <row r="76" spans="1:15" x14ac:dyDescent="0.2">
      <c r="A76" s="102"/>
      <c r="B76" s="95"/>
      <c r="C76" s="103"/>
      <c r="D76" s="103"/>
      <c r="E76" s="101"/>
      <c r="H76" s="74"/>
      <c r="L76" s="86"/>
      <c r="M76" s="104"/>
      <c r="N76" s="41"/>
      <c r="O76" s="97"/>
    </row>
    <row r="77" spans="1:15" x14ac:dyDescent="0.2">
      <c r="A77" s="105"/>
      <c r="B77" s="95"/>
      <c r="C77" s="103"/>
      <c r="D77" s="103"/>
      <c r="E77" s="101"/>
      <c r="H77" s="74"/>
      <c r="L77" s="86"/>
      <c r="M77" s="106"/>
      <c r="N77" s="41"/>
      <c r="O77" s="107"/>
    </row>
    <row r="78" spans="1:15" x14ac:dyDescent="0.2">
      <c r="A78" s="105"/>
      <c r="B78" s="95"/>
      <c r="C78" s="103"/>
      <c r="D78" s="103"/>
      <c r="E78" s="101"/>
      <c r="H78" s="74"/>
      <c r="K78" s="30"/>
      <c r="L78" s="86"/>
      <c r="M78" s="31">
        <v>50000</v>
      </c>
      <c r="N78" s="41">
        <v>21</v>
      </c>
      <c r="O78" s="107">
        <f>+N78*M78</f>
        <v>1050000</v>
      </c>
    </row>
    <row r="79" spans="1:15" x14ac:dyDescent="0.2">
      <c r="A79" s="102"/>
      <c r="B79" s="103"/>
      <c r="C79" s="103"/>
      <c r="D79" s="103"/>
      <c r="E79" s="101"/>
      <c r="H79" s="74"/>
      <c r="K79" s="30"/>
      <c r="L79" s="86"/>
      <c r="M79" s="31">
        <v>10000</v>
      </c>
      <c r="N79" s="41">
        <v>39</v>
      </c>
      <c r="O79" s="107">
        <f t="shared" ref="O79:O82" si="1">+N79*M79</f>
        <v>390000</v>
      </c>
    </row>
    <row r="80" spans="1:15" x14ac:dyDescent="0.2">
      <c r="A80" s="102"/>
      <c r="B80" s="103"/>
      <c r="C80" s="103"/>
      <c r="D80" s="103"/>
      <c r="E80" s="101"/>
      <c r="H80" s="74"/>
      <c r="K80" s="30"/>
      <c r="L80" s="86"/>
      <c r="M80" s="31">
        <v>20000</v>
      </c>
      <c r="N80" s="41">
        <v>50</v>
      </c>
      <c r="O80" s="107">
        <f t="shared" si="1"/>
        <v>1000000</v>
      </c>
    </row>
    <row r="81" spans="1:15" x14ac:dyDescent="0.2">
      <c r="A81" s="102"/>
      <c r="B81" s="108"/>
      <c r="E81" s="74"/>
      <c r="H81" s="74"/>
      <c r="K81" s="30"/>
      <c r="L81" s="86"/>
      <c r="M81" s="31">
        <v>5000</v>
      </c>
      <c r="N81" s="41">
        <v>41</v>
      </c>
      <c r="O81" s="107">
        <f t="shared" si="1"/>
        <v>205000</v>
      </c>
    </row>
    <row r="82" spans="1:15" x14ac:dyDescent="0.2">
      <c r="A82" s="102"/>
      <c r="B82" s="108"/>
      <c r="H82" s="74"/>
      <c r="K82" s="30"/>
      <c r="L82" s="86"/>
      <c r="M82" s="92">
        <v>2000</v>
      </c>
      <c r="N82" s="41">
        <v>41</v>
      </c>
      <c r="O82" s="107">
        <f t="shared" si="1"/>
        <v>82000</v>
      </c>
    </row>
    <row r="83" spans="1:15" x14ac:dyDescent="0.2">
      <c r="A83" s="102"/>
      <c r="B83" s="108"/>
      <c r="K83" s="30"/>
      <c r="L83" s="86"/>
      <c r="N83" s="41"/>
      <c r="O83" s="97"/>
    </row>
    <row r="84" spans="1:15" x14ac:dyDescent="0.2">
      <c r="A84" s="102"/>
      <c r="B84" s="108"/>
      <c r="K84" s="30"/>
      <c r="L84" s="86"/>
      <c r="N84" s="41"/>
      <c r="O84" s="97"/>
    </row>
    <row r="85" spans="1:15" x14ac:dyDescent="0.2">
      <c r="A85" s="74"/>
      <c r="B85" s="108"/>
      <c r="K85" s="30"/>
      <c r="L85" s="86"/>
      <c r="N85" s="41"/>
      <c r="O85" s="97"/>
    </row>
    <row r="86" spans="1:15" x14ac:dyDescent="0.2">
      <c r="K86" s="30"/>
      <c r="L86" s="86"/>
      <c r="N86" s="41"/>
      <c r="O86" s="97"/>
    </row>
    <row r="87" spans="1:15" x14ac:dyDescent="0.2">
      <c r="K87" s="30"/>
      <c r="L87" s="86"/>
      <c r="N87" s="41"/>
      <c r="O87" s="97"/>
    </row>
    <row r="88" spans="1:15" x14ac:dyDescent="0.2">
      <c r="K88" s="30"/>
      <c r="L88" s="109"/>
      <c r="N88" s="41"/>
      <c r="O88" s="97"/>
    </row>
    <row r="89" spans="1:15" x14ac:dyDescent="0.2">
      <c r="A89" s="84">
        <f>SUM(A71:A88)</f>
        <v>2150000</v>
      </c>
      <c r="E89" s="74">
        <f>SUM(E71:E88)</f>
        <v>16000</v>
      </c>
      <c r="H89" s="74">
        <f>SUM(H71:H88)</f>
        <v>0</v>
      </c>
      <c r="K89" s="30"/>
      <c r="L89" s="109"/>
      <c r="N89" s="41"/>
      <c r="O89" s="97"/>
    </row>
    <row r="90" spans="1:15" x14ac:dyDescent="0.2">
      <c r="K90" s="30"/>
      <c r="L90" s="109"/>
      <c r="M90" s="31">
        <f>SUM(M13:M89)</f>
        <v>35436000</v>
      </c>
      <c r="N90" s="41"/>
      <c r="O90" s="97"/>
    </row>
    <row r="91" spans="1:15" x14ac:dyDescent="0.2">
      <c r="K91" s="30"/>
      <c r="L91" s="109"/>
      <c r="N91" s="41"/>
      <c r="O91" s="97"/>
    </row>
    <row r="92" spans="1:15" x14ac:dyDescent="0.2">
      <c r="K92" s="30"/>
      <c r="L92" s="109"/>
      <c r="N92" s="41"/>
      <c r="O92" s="97"/>
    </row>
    <row r="93" spans="1:15" x14ac:dyDescent="0.2">
      <c r="K93" s="30"/>
      <c r="L93" s="109"/>
      <c r="N93" s="41"/>
      <c r="O93" s="97"/>
    </row>
    <row r="94" spans="1:15" x14ac:dyDescent="0.2">
      <c r="K94" s="30"/>
      <c r="L94" s="109"/>
      <c r="N94" s="41"/>
      <c r="O94" s="97"/>
    </row>
    <row r="95" spans="1:15" x14ac:dyDescent="0.2">
      <c r="K95" s="30"/>
      <c r="L95" s="109"/>
      <c r="N95" s="41"/>
      <c r="O95" s="97"/>
    </row>
    <row r="96" spans="1:15" x14ac:dyDescent="0.2">
      <c r="K96" s="30"/>
      <c r="L96" s="109"/>
      <c r="N96" s="41"/>
      <c r="O96" s="97"/>
    </row>
    <row r="97" spans="1:19" x14ac:dyDescent="0.2">
      <c r="K97" s="30"/>
      <c r="L97" s="109"/>
      <c r="N97" s="41"/>
      <c r="O97" s="97"/>
    </row>
    <row r="98" spans="1:19" x14ac:dyDescent="0.2">
      <c r="K98" s="30"/>
      <c r="L98" s="109"/>
      <c r="N98" s="41"/>
      <c r="O98" s="97"/>
    </row>
    <row r="99" spans="1:19" x14ac:dyDescent="0.2">
      <c r="K99" s="30"/>
      <c r="L99" s="109"/>
      <c r="N99" s="41"/>
      <c r="O99" s="97"/>
    </row>
    <row r="100" spans="1:19" x14ac:dyDescent="0.2">
      <c r="K100" s="30"/>
      <c r="L100" s="109"/>
      <c r="N100" s="41"/>
      <c r="O100" s="97"/>
    </row>
    <row r="101" spans="1:19" x14ac:dyDescent="0.2">
      <c r="K101" s="30"/>
      <c r="L101" s="109"/>
      <c r="N101" s="41"/>
      <c r="O101" s="97"/>
    </row>
    <row r="102" spans="1:19" x14ac:dyDescent="0.2">
      <c r="K102" s="30"/>
      <c r="L102" s="109"/>
      <c r="N102" s="41"/>
      <c r="O102" s="97"/>
    </row>
    <row r="103" spans="1:19" x14ac:dyDescent="0.2">
      <c r="K103" s="30"/>
      <c r="L103" s="109"/>
      <c r="O103" s="97"/>
    </row>
    <row r="104" spans="1:19" x14ac:dyDescent="0.2">
      <c r="K104" s="30"/>
      <c r="L104" s="109"/>
      <c r="O104" s="97"/>
    </row>
    <row r="105" spans="1:19" x14ac:dyDescent="0.2">
      <c r="K105" s="30"/>
      <c r="L105" s="109"/>
    </row>
    <row r="106" spans="1:19" x14ac:dyDescent="0.2">
      <c r="K106" s="30"/>
      <c r="L106" s="109"/>
    </row>
    <row r="107" spans="1:19" x14ac:dyDescent="0.2">
      <c r="K107" s="30"/>
      <c r="L107" s="109"/>
    </row>
    <row r="108" spans="1:19" x14ac:dyDescent="0.2">
      <c r="K108" s="30"/>
      <c r="L108" s="109"/>
      <c r="O108" s="92">
        <f>SUM(O13:O107)</f>
        <v>2727000</v>
      </c>
    </row>
    <row r="109" spans="1:19" x14ac:dyDescent="0.2">
      <c r="K109" s="30"/>
      <c r="L109" s="109"/>
    </row>
    <row r="110" spans="1:19" x14ac:dyDescent="0.2">
      <c r="K110" s="30"/>
      <c r="L110" s="109"/>
    </row>
    <row r="111" spans="1:19" s="31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09"/>
      <c r="N111" s="110"/>
      <c r="O111" s="111"/>
      <c r="P111" s="7"/>
      <c r="Q111" s="7"/>
      <c r="R111" s="7"/>
      <c r="S111" s="7"/>
    </row>
    <row r="112" spans="1:19" s="31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09"/>
      <c r="N112" s="110"/>
      <c r="O112" s="111"/>
      <c r="P112" s="7"/>
      <c r="Q112" s="7"/>
      <c r="R112" s="7"/>
      <c r="S112" s="7"/>
    </row>
    <row r="113" spans="1:19" s="31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09"/>
      <c r="N113" s="110"/>
      <c r="O113" s="111"/>
      <c r="P113" s="7"/>
      <c r="Q113" s="7"/>
      <c r="R113" s="7"/>
      <c r="S113" s="7"/>
    </row>
    <row r="114" spans="1:19" s="31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09"/>
      <c r="N114" s="110"/>
      <c r="O114" s="111"/>
      <c r="P114" s="7"/>
      <c r="Q114" s="7"/>
      <c r="R114" s="7"/>
      <c r="S114" s="7"/>
    </row>
    <row r="115" spans="1:19" s="31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09"/>
      <c r="N115" s="110"/>
      <c r="O115" s="111"/>
      <c r="P115" s="7"/>
      <c r="Q115" s="7"/>
      <c r="R115" s="7"/>
      <c r="S115" s="7"/>
    </row>
    <row r="116" spans="1:19" s="31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09"/>
      <c r="N116" s="110"/>
      <c r="O116" s="111"/>
      <c r="P116" s="7"/>
      <c r="Q116" s="7"/>
      <c r="R116" s="7"/>
      <c r="S116" s="7"/>
    </row>
    <row r="117" spans="1:19" s="31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09"/>
      <c r="N117" s="110"/>
      <c r="O117" s="111"/>
      <c r="P117" s="7"/>
      <c r="Q117" s="7"/>
      <c r="R117" s="7"/>
      <c r="S117" s="7"/>
    </row>
    <row r="118" spans="1:19" s="31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09"/>
      <c r="N118" s="110"/>
      <c r="O118" s="111"/>
      <c r="P118" s="7"/>
      <c r="Q118" s="7"/>
      <c r="R118" s="7"/>
      <c r="S118" s="7"/>
    </row>
    <row r="119" spans="1:19" s="31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09"/>
      <c r="N119" s="110"/>
      <c r="O119" s="111"/>
      <c r="P119" s="7"/>
      <c r="Q119" s="7"/>
      <c r="R119" s="7"/>
      <c r="S119" s="7"/>
    </row>
    <row r="120" spans="1:19" s="31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09"/>
      <c r="N120" s="110"/>
      <c r="O120" s="111"/>
      <c r="P120" s="7"/>
      <c r="Q120" s="7"/>
      <c r="R120" s="7"/>
      <c r="S120" s="7"/>
    </row>
    <row r="121" spans="1:19" s="31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09"/>
      <c r="N121" s="110"/>
      <c r="O121" s="111"/>
      <c r="P121" s="7"/>
      <c r="Q121" s="7"/>
      <c r="R121" s="7"/>
      <c r="S121" s="7"/>
    </row>
    <row r="122" spans="1:19" s="31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09"/>
      <c r="N122" s="110"/>
      <c r="O122" s="111"/>
      <c r="P122" s="7"/>
      <c r="Q122" s="7"/>
      <c r="R122" s="7"/>
      <c r="S122" s="7"/>
    </row>
    <row r="123" spans="1:19" s="31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09"/>
      <c r="N123" s="110"/>
      <c r="O123" s="111"/>
      <c r="P123" s="7"/>
      <c r="Q123" s="7"/>
      <c r="R123" s="7"/>
      <c r="S123" s="7"/>
    </row>
    <row r="124" spans="1:19" s="31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09"/>
      <c r="N124" s="110"/>
      <c r="O124" s="111"/>
      <c r="P124" s="7"/>
      <c r="Q124" s="7"/>
      <c r="R124" s="7"/>
      <c r="S124" s="7"/>
    </row>
    <row r="125" spans="1:19" s="31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09"/>
      <c r="N125" s="110"/>
      <c r="O125" s="111"/>
      <c r="P125" s="7"/>
      <c r="Q125" s="7"/>
      <c r="R125" s="7"/>
      <c r="S125" s="7"/>
    </row>
    <row r="126" spans="1:19" s="31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09"/>
      <c r="N126" s="110"/>
      <c r="O126" s="111"/>
      <c r="P126" s="7"/>
      <c r="Q126" s="7"/>
      <c r="R126" s="7"/>
      <c r="S126" s="7"/>
    </row>
    <row r="127" spans="1:19" s="31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09"/>
      <c r="N127" s="110"/>
      <c r="O127" s="111"/>
      <c r="P127" s="7"/>
      <c r="Q127" s="7"/>
      <c r="R127" s="7"/>
      <c r="S127" s="7"/>
    </row>
    <row r="128" spans="1:19" s="31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09"/>
      <c r="N128" s="110"/>
      <c r="O128" s="111"/>
      <c r="P128" s="7"/>
      <c r="Q128" s="7"/>
      <c r="R128" s="7"/>
      <c r="S128" s="7"/>
    </row>
    <row r="129" spans="1:19" s="31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09"/>
      <c r="N129" s="110"/>
      <c r="O129" s="111"/>
      <c r="P129" s="7"/>
      <c r="Q129" s="7"/>
      <c r="R129" s="7"/>
      <c r="S129" s="7"/>
    </row>
    <row r="130" spans="1:19" s="31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09"/>
      <c r="N130" s="110"/>
      <c r="O130" s="111"/>
      <c r="P130" s="7"/>
      <c r="Q130" s="7"/>
      <c r="R130" s="7"/>
      <c r="S130" s="7"/>
    </row>
    <row r="131" spans="1:19" s="31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2">
        <f>SUM(L13:L130)</f>
        <v>22215000</v>
      </c>
      <c r="N131" s="110"/>
      <c r="O131" s="111"/>
      <c r="P131" s="7"/>
      <c r="Q131" s="7"/>
      <c r="R131" s="7"/>
      <c r="S131" s="7"/>
    </row>
    <row r="132" spans="1:19" s="31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3"/>
      <c r="N132" s="110"/>
      <c r="O132" s="111"/>
      <c r="P132" s="7"/>
      <c r="Q132" s="7"/>
      <c r="R132" s="7"/>
      <c r="S132" s="7"/>
    </row>
    <row r="133" spans="1:19" s="31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3"/>
      <c r="N133" s="110"/>
      <c r="O133" s="111"/>
      <c r="P133" s="7"/>
      <c r="Q133" s="7"/>
      <c r="R133" s="7"/>
      <c r="S133" s="7"/>
    </row>
    <row r="134" spans="1:19" s="31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3"/>
      <c r="N134" s="110"/>
      <c r="O134" s="111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7" zoomScale="84" zoomScaleNormal="100" zoomScaleSheetLayoutView="84" workbookViewId="0">
      <selection activeCell="I5" sqref="I5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3" bestFit="1" customWidth="1"/>
    <col min="13" max="13" width="16.140625" style="31" bestFit="1" customWidth="1"/>
    <col min="14" max="14" width="15.5703125" style="110" customWidth="1"/>
    <col min="15" max="15" width="20" style="111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4" t="s">
        <v>0</v>
      </c>
      <c r="B1" s="144"/>
      <c r="C1" s="144"/>
      <c r="D1" s="144"/>
      <c r="E1" s="144"/>
      <c r="F1" s="144"/>
      <c r="G1" s="144"/>
      <c r="H1" s="144"/>
      <c r="I1" s="144"/>
      <c r="J1" s="117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58</v>
      </c>
      <c r="C3" s="10"/>
      <c r="D3" s="8"/>
      <c r="E3" s="8"/>
      <c r="F3" s="8"/>
      <c r="G3" s="8"/>
      <c r="H3" s="8" t="s">
        <v>3</v>
      </c>
      <c r="I3" s="11">
        <v>42889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0.47916666666666669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/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7</v>
      </c>
      <c r="B6" s="8"/>
      <c r="C6" s="8"/>
      <c r="D6" s="8"/>
      <c r="E6" s="8"/>
      <c r="F6" s="8"/>
      <c r="G6" s="8" t="s">
        <v>8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v>118</v>
      </c>
      <c r="F8" s="22"/>
      <c r="G8" s="17">
        <f>C8*E8</f>
        <v>11800000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146</v>
      </c>
      <c r="F9" s="22"/>
      <c r="G9" s="17">
        <f t="shared" ref="G9:G16" si="0">C9*E9</f>
        <v>7300000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13</v>
      </c>
      <c r="F10" s="22"/>
      <c r="G10" s="17">
        <f t="shared" si="0"/>
        <v>260000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60</v>
      </c>
      <c r="F11" s="22"/>
      <c r="G11" s="17">
        <f t="shared" si="0"/>
        <v>600000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25</v>
      </c>
      <c r="F12" s="22"/>
      <c r="G12" s="17">
        <f>C12*E12</f>
        <v>125000</v>
      </c>
      <c r="H12" s="9"/>
      <c r="I12" s="17"/>
      <c r="J12" s="17"/>
      <c r="K12" s="25" t="s">
        <v>8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56</v>
      </c>
      <c r="F13" s="22"/>
      <c r="G13" s="17">
        <f t="shared" si="0"/>
        <v>112000</v>
      </c>
      <c r="H13" s="9"/>
      <c r="I13" s="17"/>
      <c r="J13" s="17"/>
      <c r="K13" s="30">
        <v>41047</v>
      </c>
      <c r="L13" s="53">
        <v>4300000</v>
      </c>
      <c r="M13" s="31">
        <v>200000</v>
      </c>
      <c r="N13" s="32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41048</v>
      </c>
      <c r="L14" s="53">
        <v>950000</v>
      </c>
      <c r="M14" s="33">
        <v>2500000</v>
      </c>
      <c r="N14" s="32"/>
      <c r="O14" s="34"/>
      <c r="P14" s="35"/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41049</v>
      </c>
      <c r="L15" s="53">
        <v>4000000</v>
      </c>
      <c r="M15" s="33">
        <v>7740000</v>
      </c>
      <c r="N15" s="32"/>
      <c r="O15" s="34"/>
      <c r="P15" s="35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6"/>
      <c r="K16" s="30">
        <v>41050</v>
      </c>
      <c r="L16" s="52"/>
      <c r="M16" s="37">
        <v>80000</v>
      </c>
      <c r="N16" s="32"/>
      <c r="O16" s="34"/>
      <c r="P16" s="35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20197000</v>
      </c>
      <c r="I17" s="10"/>
      <c r="J17" s="36"/>
      <c r="K17" s="30">
        <v>41051</v>
      </c>
      <c r="L17" s="52"/>
      <c r="M17" s="33">
        <v>20000</v>
      </c>
      <c r="N17" s="32"/>
      <c r="O17" s="34"/>
      <c r="P17" s="35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6"/>
      <c r="K18" s="30">
        <v>41052</v>
      </c>
      <c r="L18" s="52"/>
      <c r="M18" s="32">
        <v>0</v>
      </c>
      <c r="N18" s="38"/>
      <c r="O18" s="34"/>
      <c r="P18" s="39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6"/>
      <c r="K19" s="30">
        <v>41053</v>
      </c>
      <c r="L19" s="115"/>
      <c r="M19" s="40"/>
      <c r="N19" s="41"/>
      <c r="O19" s="34"/>
      <c r="P19" s="39"/>
    </row>
    <row r="20" spans="1:19" x14ac:dyDescent="0.2">
      <c r="A20" s="8"/>
      <c r="B20" s="8"/>
      <c r="C20" s="21">
        <v>1000</v>
      </c>
      <c r="D20" s="8"/>
      <c r="E20" s="8">
        <v>0</v>
      </c>
      <c r="F20" s="8"/>
      <c r="G20" s="21">
        <f>C20*E20</f>
        <v>0</v>
      </c>
      <c r="H20" s="9"/>
      <c r="I20" s="21"/>
      <c r="J20" s="22"/>
      <c r="K20" s="30">
        <v>41054</v>
      </c>
      <c r="L20" s="52"/>
      <c r="M20" s="42"/>
      <c r="N20" s="41"/>
      <c r="O20" s="34"/>
      <c r="P20" s="39"/>
    </row>
    <row r="21" spans="1:19" x14ac:dyDescent="0.2">
      <c r="A21" s="8"/>
      <c r="B21" s="8"/>
      <c r="C21" s="21">
        <v>500</v>
      </c>
      <c r="D21" s="8"/>
      <c r="E21" s="8">
        <v>56</v>
      </c>
      <c r="F21" s="8"/>
      <c r="G21" s="21">
        <f>C21*E21</f>
        <v>28000</v>
      </c>
      <c r="H21" s="9"/>
      <c r="I21" s="21"/>
      <c r="J21" s="36"/>
      <c r="K21" s="30">
        <v>41055</v>
      </c>
      <c r="L21" s="115"/>
      <c r="M21" s="42"/>
      <c r="N21" s="43"/>
      <c r="O21" s="44"/>
      <c r="P21" s="44"/>
    </row>
    <row r="22" spans="1:19" x14ac:dyDescent="0.2">
      <c r="A22" s="8"/>
      <c r="B22" s="8"/>
      <c r="C22" s="21">
        <v>200</v>
      </c>
      <c r="D22" s="8"/>
      <c r="E22" s="8">
        <v>0</v>
      </c>
      <c r="F22" s="8"/>
      <c r="G22" s="21">
        <f>C22*E22</f>
        <v>0</v>
      </c>
      <c r="H22" s="9"/>
      <c r="I22" s="10"/>
      <c r="K22" s="30">
        <v>41056</v>
      </c>
      <c r="L22" s="52"/>
      <c r="M22" s="42"/>
      <c r="N22" s="43"/>
      <c r="O22" s="9"/>
      <c r="P22" s="32"/>
      <c r="Q22" s="38"/>
      <c r="R22" s="44"/>
      <c r="S22" s="44"/>
    </row>
    <row r="23" spans="1:19" x14ac:dyDescent="0.2">
      <c r="A23" s="8"/>
      <c r="B23" s="8"/>
      <c r="C23" s="21">
        <v>100</v>
      </c>
      <c r="D23" s="8"/>
      <c r="E23" s="8">
        <v>4</v>
      </c>
      <c r="F23" s="8"/>
      <c r="G23" s="21">
        <f>C23*E23</f>
        <v>400</v>
      </c>
      <c r="H23" s="9"/>
      <c r="I23" s="10"/>
      <c r="K23" s="30">
        <v>41057</v>
      </c>
      <c r="L23" s="52"/>
      <c r="N23" s="41"/>
      <c r="O23" s="45"/>
      <c r="P23" s="32"/>
      <c r="Q23" s="38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41058</v>
      </c>
      <c r="L24" s="52"/>
      <c r="N24" s="41"/>
      <c r="O24" s="45"/>
      <c r="P24" s="32"/>
      <c r="Q24" s="38"/>
      <c r="R24" s="46" t="s">
        <v>22</v>
      </c>
      <c r="S24" s="38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47">
        <v>0</v>
      </c>
      <c r="H25" s="9"/>
      <c r="I25" s="8" t="s">
        <v>8</v>
      </c>
      <c r="K25" s="30">
        <v>41059</v>
      </c>
      <c r="L25" s="52"/>
      <c r="M25" s="48"/>
      <c r="N25" s="41"/>
      <c r="O25" s="45"/>
      <c r="P25" s="32"/>
      <c r="Q25" s="38"/>
      <c r="R25" s="46"/>
      <c r="S25" s="38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49">
        <f>SUM(G20:G25)</f>
        <v>28400</v>
      </c>
      <c r="I26" s="9"/>
      <c r="K26" s="30">
        <v>41060</v>
      </c>
      <c r="L26" s="52"/>
      <c r="M26" s="33"/>
      <c r="N26" s="50"/>
      <c r="O26" s="51"/>
      <c r="P26" s="32"/>
      <c r="Q26" s="38"/>
      <c r="R26" s="46"/>
      <c r="S26" s="38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20225400</v>
      </c>
      <c r="K27" s="30">
        <v>41061</v>
      </c>
      <c r="L27" s="52"/>
      <c r="M27" s="33"/>
      <c r="N27" s="32"/>
      <c r="O27" s="51"/>
      <c r="P27" s="32"/>
      <c r="Q27" s="38"/>
      <c r="R27" s="46"/>
      <c r="S27" s="38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41062</v>
      </c>
      <c r="L28" s="53"/>
      <c r="M28" s="54"/>
      <c r="N28" s="32"/>
      <c r="O28" s="51"/>
      <c r="P28" s="32"/>
      <c r="Q28" s="38"/>
      <c r="R28" s="46"/>
      <c r="S28" s="38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8</v>
      </c>
      <c r="H29" s="9"/>
      <c r="I29" s="9">
        <f>'02 Juni 17'!I37</f>
        <v>1427689727</v>
      </c>
      <c r="K29" s="30">
        <v>41063</v>
      </c>
      <c r="L29" s="53"/>
      <c r="N29" s="32"/>
      <c r="O29" s="51"/>
      <c r="P29" s="32"/>
      <c r="Q29" s="38"/>
      <c r="R29" s="55"/>
      <c r="S29" s="38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6">
        <f>'02 Juni 17'!I52</f>
        <v>21398400</v>
      </c>
      <c r="K30" s="30">
        <v>41064</v>
      </c>
      <c r="L30" s="53"/>
      <c r="M30" s="33"/>
      <c r="N30" s="32"/>
      <c r="O30" s="51"/>
      <c r="P30" s="32"/>
      <c r="Q30" s="38"/>
      <c r="R30" s="46"/>
      <c r="S30" s="38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K31" s="30">
        <v>41065</v>
      </c>
      <c r="L31" s="53"/>
      <c r="N31" s="41"/>
      <c r="O31" s="51"/>
      <c r="P31" s="2"/>
      <c r="Q31" s="38"/>
      <c r="R31" s="2"/>
      <c r="S31" s="38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2"/>
      <c r="J32" s="32"/>
      <c r="L32" s="57"/>
      <c r="M32" s="58"/>
      <c r="N32" s="41"/>
      <c r="O32" s="51"/>
      <c r="P32" s="2"/>
      <c r="Q32" s="38"/>
      <c r="R32" s="2"/>
      <c r="S32" s="38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L33" s="57"/>
      <c r="M33" s="58"/>
      <c r="N33" s="41"/>
      <c r="O33" s="51"/>
      <c r="P33" s="2"/>
      <c r="Q33" s="38"/>
      <c r="R33" s="2"/>
      <c r="S33" s="38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L34" s="57"/>
      <c r="M34" s="58"/>
      <c r="N34" s="41"/>
      <c r="O34" s="51"/>
      <c r="P34" s="2"/>
      <c r="Q34" s="38"/>
      <c r="R34" s="59"/>
      <c r="S34" s="38"/>
    </row>
    <row r="35" spans="1:19" x14ac:dyDescent="0.2">
      <c r="A35" s="8"/>
      <c r="B35" s="8"/>
      <c r="C35" s="8" t="s">
        <v>29</v>
      </c>
      <c r="D35" s="8"/>
      <c r="E35" s="8"/>
      <c r="F35" s="8"/>
      <c r="G35" s="21"/>
      <c r="H35" s="49">
        <f>O14</f>
        <v>0</v>
      </c>
      <c r="I35" s="9"/>
      <c r="J35" s="9"/>
      <c r="L35" s="57"/>
      <c r="M35" s="60"/>
      <c r="N35" s="41"/>
      <c r="O35" s="51"/>
      <c r="P35" s="38"/>
      <c r="Q35" s="38"/>
      <c r="R35" s="2"/>
      <c r="S35" s="38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1">
        <f>P14</f>
        <v>0</v>
      </c>
      <c r="I36" s="8" t="s">
        <v>8</v>
      </c>
      <c r="J36" s="8"/>
      <c r="L36" s="57"/>
      <c r="M36" s="58"/>
      <c r="N36" s="41"/>
      <c r="O36" s="51"/>
      <c r="P36" s="10"/>
      <c r="Q36" s="38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I29+H35-H36</f>
        <v>1427689727</v>
      </c>
      <c r="J37" s="9"/>
      <c r="L37" s="57"/>
      <c r="M37" s="58"/>
      <c r="N37" s="41"/>
      <c r="O37" s="51"/>
      <c r="Q37" s="38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57"/>
      <c r="M38" s="58"/>
      <c r="N38" s="41"/>
      <c r="O38" s="51"/>
      <c r="Q38" s="38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49">
        <v>12023986</v>
      </c>
      <c r="J39" s="9"/>
      <c r="L39" s="57"/>
      <c r="M39" s="58"/>
      <c r="N39" s="41"/>
      <c r="O39" s="51"/>
      <c r="Q39" s="38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103113641</v>
      </c>
      <c r="I40" s="9"/>
      <c r="J40" s="9"/>
      <c r="L40" s="57"/>
      <c r="M40" s="58"/>
      <c r="N40" s="41"/>
      <c r="O40" s="51"/>
      <c r="Q40" s="38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2">
        <v>32469655</v>
      </c>
      <c r="I41" s="9"/>
      <c r="J41" s="9"/>
      <c r="L41" s="57"/>
      <c r="M41" s="58"/>
      <c r="N41" s="41"/>
      <c r="O41" s="51"/>
      <c r="Q41" s="38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147607282</v>
      </c>
      <c r="J42" s="9"/>
      <c r="L42" s="57"/>
      <c r="M42" s="58"/>
      <c r="N42" s="41"/>
      <c r="O42" s="51"/>
      <c r="Q42" s="38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1575297009</v>
      </c>
      <c r="J43" s="9"/>
      <c r="L43" s="57"/>
      <c r="M43" s="58"/>
      <c r="N43" s="41"/>
      <c r="O43" s="51"/>
      <c r="Q43" s="38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57"/>
      <c r="M44" s="58"/>
      <c r="N44" s="41"/>
      <c r="O44" s="51"/>
      <c r="P44" s="65"/>
      <c r="Q44" s="32"/>
      <c r="R44" s="66"/>
      <c r="S44" s="66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M131</f>
        <v>10540000</v>
      </c>
      <c r="I45" s="9"/>
      <c r="J45" s="9"/>
      <c r="L45" s="57"/>
      <c r="M45" s="60"/>
      <c r="N45" s="41"/>
      <c r="O45" s="51"/>
      <c r="P45" s="65"/>
      <c r="Q45" s="32"/>
      <c r="R45" s="67"/>
      <c r="S45" s="66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68">
        <f>+E89</f>
        <v>0</v>
      </c>
      <c r="I46" s="9" t="s">
        <v>8</v>
      </c>
      <c r="J46" s="9"/>
      <c r="L46" s="57"/>
      <c r="M46" s="60"/>
      <c r="N46" s="41"/>
      <c r="O46" s="51"/>
      <c r="P46" s="65"/>
      <c r="Q46" s="32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2" t="s">
        <v>8</v>
      </c>
      <c r="H47" s="69"/>
      <c r="I47" s="9">
        <f>H45+H46</f>
        <v>10540000</v>
      </c>
      <c r="J47" s="9"/>
      <c r="L47" s="57"/>
      <c r="M47" s="60"/>
      <c r="N47" s="41"/>
      <c r="O47" s="51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2"/>
      <c r="H48" s="70"/>
      <c r="I48" s="9" t="s">
        <v>8</v>
      </c>
      <c r="J48" s="9"/>
      <c r="L48" s="57"/>
      <c r="M48" s="60"/>
      <c r="N48" s="41"/>
      <c r="O48" s="51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49">
        <f>L131</f>
        <v>9250000</v>
      </c>
      <c r="I49" s="9">
        <v>0</v>
      </c>
      <c r="L49" s="57"/>
      <c r="N49" s="41"/>
      <c r="O49" s="51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1">
        <f>A89</f>
        <v>117000</v>
      </c>
      <c r="I50" s="9"/>
      <c r="J50" s="72"/>
      <c r="L50" s="57"/>
      <c r="N50" s="41"/>
      <c r="O50" s="51"/>
      <c r="P50" s="73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1">
        <f>SUM(H49:H50)</f>
        <v>9367000</v>
      </c>
      <c r="J51" s="49"/>
      <c r="L51" s="57"/>
      <c r="N51" s="41"/>
      <c r="O51" s="51"/>
      <c r="P51" s="74"/>
      <c r="Q51" s="59"/>
      <c r="R51" s="74"/>
      <c r="S51" s="59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I30-I47+I51</f>
        <v>20225400</v>
      </c>
      <c r="J52" s="75"/>
      <c r="L52" s="57"/>
      <c r="N52" s="41"/>
      <c r="O52" s="51"/>
      <c r="P52" s="74"/>
      <c r="Q52" s="59"/>
      <c r="R52" s="74"/>
      <c r="S52" s="59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20225400</v>
      </c>
      <c r="J53" s="75"/>
      <c r="L53" s="57"/>
      <c r="N53" s="41"/>
      <c r="O53" s="51"/>
      <c r="P53" s="74"/>
      <c r="Q53" s="59"/>
      <c r="R53" s="74"/>
      <c r="S53" s="59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8</v>
      </c>
      <c r="I54" s="61">
        <v>0</v>
      </c>
      <c r="J54" s="76"/>
      <c r="L54" s="57"/>
      <c r="M54" s="31" t="s">
        <v>42</v>
      </c>
      <c r="N54" s="41"/>
      <c r="O54" s="51"/>
      <c r="P54" s="74"/>
      <c r="Q54" s="59"/>
      <c r="R54" s="74"/>
      <c r="S54" s="77"/>
    </row>
    <row r="55" spans="1:19" x14ac:dyDescent="0.2">
      <c r="A55" s="8"/>
      <c r="B55" s="8"/>
      <c r="C55" s="8"/>
      <c r="D55" s="8"/>
      <c r="E55" s="8" t="s">
        <v>43</v>
      </c>
      <c r="F55" s="8"/>
      <c r="G55" s="8"/>
      <c r="H55" s="9"/>
      <c r="I55" s="9">
        <f>+I53-I52</f>
        <v>0</v>
      </c>
      <c r="J55" s="75"/>
      <c r="L55" s="57"/>
      <c r="N55" s="41"/>
      <c r="O55" s="51"/>
      <c r="P55" s="74"/>
      <c r="Q55" s="59"/>
      <c r="R55" s="74"/>
      <c r="S55" s="74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5"/>
      <c r="L56" s="57"/>
      <c r="N56" s="41"/>
      <c r="O56" s="51"/>
      <c r="P56" s="74"/>
      <c r="Q56" s="59"/>
      <c r="R56" s="74"/>
      <c r="S56" s="74"/>
    </row>
    <row r="57" spans="1:19" x14ac:dyDescent="0.2">
      <c r="A57" s="8" t="s">
        <v>44</v>
      </c>
      <c r="B57" s="8"/>
      <c r="C57" s="8"/>
      <c r="D57" s="8"/>
      <c r="E57" s="8"/>
      <c r="F57" s="8"/>
      <c r="G57" s="8"/>
      <c r="H57" s="9"/>
      <c r="I57" s="56"/>
      <c r="J57" s="78"/>
      <c r="L57" s="57"/>
      <c r="N57" s="41"/>
      <c r="O57" s="51"/>
      <c r="P57" s="74"/>
      <c r="Q57" s="59"/>
      <c r="R57" s="74"/>
      <c r="S57" s="74"/>
    </row>
    <row r="58" spans="1:19" x14ac:dyDescent="0.2">
      <c r="A58" s="8" t="s">
        <v>45</v>
      </c>
      <c r="B58" s="8"/>
      <c r="C58" s="8"/>
      <c r="D58" s="8"/>
      <c r="E58" s="8" t="s">
        <v>8</v>
      </c>
      <c r="F58" s="8"/>
      <c r="G58" s="8" t="s">
        <v>46</v>
      </c>
      <c r="H58" s="9"/>
      <c r="I58" s="21"/>
      <c r="J58" s="79"/>
      <c r="L58" s="57"/>
      <c r="N58" s="41"/>
      <c r="O58" s="51"/>
      <c r="P58" s="74"/>
      <c r="Q58" s="59"/>
      <c r="R58" s="74"/>
      <c r="S58" s="74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8</v>
      </c>
      <c r="I59" s="21"/>
      <c r="J59" s="79"/>
      <c r="L59" s="57"/>
      <c r="N59" s="41"/>
      <c r="O59" s="51"/>
      <c r="Q59" s="38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79"/>
      <c r="L60" s="57"/>
      <c r="N60" s="41"/>
      <c r="O60" s="51"/>
      <c r="Q60" s="38"/>
    </row>
    <row r="61" spans="1:19" x14ac:dyDescent="0.2">
      <c r="A61" s="80"/>
      <c r="B61" s="81"/>
      <c r="C61" s="81"/>
      <c r="D61" s="82"/>
      <c r="E61" s="82"/>
      <c r="F61" s="82"/>
      <c r="G61" s="82"/>
      <c r="H61" s="10"/>
      <c r="J61" s="83"/>
      <c r="L61" s="57"/>
      <c r="N61" s="41"/>
      <c r="O61" s="51"/>
      <c r="Q61" s="10"/>
      <c r="R61" s="84"/>
    </row>
    <row r="62" spans="1:19" x14ac:dyDescent="0.2">
      <c r="A62" s="85" t="s">
        <v>47</v>
      </c>
      <c r="B62" s="81"/>
      <c r="C62" s="81"/>
      <c r="D62" s="82"/>
      <c r="E62" s="82"/>
      <c r="F62" s="82"/>
      <c r="G62" s="10" t="s">
        <v>48</v>
      </c>
      <c r="J62" s="83"/>
      <c r="L62" s="57"/>
      <c r="M62" s="31" t="s">
        <v>49</v>
      </c>
      <c r="N62" s="41"/>
      <c r="O62" s="51"/>
      <c r="Q62" s="10"/>
      <c r="R62" s="84"/>
    </row>
    <row r="63" spans="1:19" x14ac:dyDescent="0.2">
      <c r="A63" s="80"/>
      <c r="B63" s="81"/>
      <c r="C63" s="81"/>
      <c r="D63" s="82"/>
      <c r="E63" s="82"/>
      <c r="F63" s="82"/>
      <c r="G63" s="82"/>
      <c r="H63" s="82"/>
      <c r="J63" s="83"/>
      <c r="L63" s="86"/>
      <c r="N63" s="41"/>
      <c r="O63" s="51"/>
    </row>
    <row r="64" spans="1:19" x14ac:dyDescent="0.2">
      <c r="A64" s="2" t="s">
        <v>50</v>
      </c>
      <c r="B64" s="2"/>
      <c r="C64" s="2"/>
      <c r="D64" s="2"/>
      <c r="E64" s="2"/>
      <c r="F64" s="2"/>
      <c r="H64" s="10" t="s">
        <v>51</v>
      </c>
      <c r="I64" s="2"/>
      <c r="J64" s="87"/>
      <c r="L64" s="86"/>
      <c r="M64" s="60"/>
      <c r="N64" s="41"/>
      <c r="O64" s="51"/>
      <c r="Q64" s="73"/>
    </row>
    <row r="65" spans="1:15" x14ac:dyDescent="0.2">
      <c r="A65" s="2"/>
      <c r="B65" s="2"/>
      <c r="C65" s="2"/>
      <c r="D65" s="2"/>
      <c r="E65" s="2"/>
      <c r="F65" s="2"/>
      <c r="G65" s="82" t="s">
        <v>52</v>
      </c>
      <c r="H65" s="2"/>
      <c r="I65" s="2"/>
      <c r="J65" s="87"/>
      <c r="L65" s="86"/>
      <c r="M65" s="60"/>
      <c r="N65" s="41"/>
      <c r="O65" s="51"/>
    </row>
    <row r="66" spans="1:15" x14ac:dyDescent="0.2">
      <c r="A66" s="2"/>
      <c r="B66" s="2"/>
      <c r="C66" s="2"/>
      <c r="D66" s="2"/>
      <c r="E66" s="2"/>
      <c r="F66" s="2"/>
      <c r="G66" s="82"/>
      <c r="H66" s="2"/>
      <c r="I66" s="2"/>
      <c r="J66" s="87"/>
      <c r="L66" s="86"/>
      <c r="M66" s="60"/>
      <c r="N66" s="41"/>
      <c r="O66" s="51"/>
    </row>
    <row r="67" spans="1:15" x14ac:dyDescent="0.2">
      <c r="A67" s="2"/>
      <c r="B67" s="2"/>
      <c r="C67" s="2"/>
      <c r="D67" s="2"/>
      <c r="E67" s="2" t="s">
        <v>53</v>
      </c>
      <c r="F67" s="2"/>
      <c r="G67" s="2"/>
      <c r="H67" s="2"/>
      <c r="I67" s="2"/>
      <c r="J67" s="87"/>
      <c r="L67" s="86"/>
      <c r="M67" s="88"/>
      <c r="N67" s="41"/>
      <c r="O67" s="51"/>
    </row>
    <row r="68" spans="1:15" x14ac:dyDescent="0.2">
      <c r="A68" s="2"/>
      <c r="B68" s="2"/>
      <c r="C68" s="2"/>
      <c r="D68" s="2"/>
      <c r="E68" s="2"/>
      <c r="F68" s="2"/>
      <c r="G68" s="2"/>
      <c r="H68" s="2"/>
      <c r="I68" s="89"/>
      <c r="J68" s="87"/>
      <c r="L68" s="86"/>
      <c r="M68" s="88"/>
      <c r="N68" s="41"/>
      <c r="O68" s="51"/>
    </row>
    <row r="69" spans="1:15" x14ac:dyDescent="0.2">
      <c r="A69" s="82"/>
      <c r="B69" s="82"/>
      <c r="C69" s="82"/>
      <c r="D69" s="82"/>
      <c r="E69" s="82"/>
      <c r="F69" s="82"/>
      <c r="G69" s="90"/>
      <c r="H69" s="91"/>
      <c r="I69" s="82"/>
      <c r="J69" s="83"/>
      <c r="L69" s="86"/>
      <c r="M69" s="92"/>
      <c r="N69" s="41"/>
      <c r="O69" s="51"/>
    </row>
    <row r="70" spans="1:15" x14ac:dyDescent="0.2">
      <c r="A70" s="82"/>
      <c r="B70" s="82"/>
      <c r="C70" s="82"/>
      <c r="D70" s="82"/>
      <c r="E70" s="82"/>
      <c r="F70" s="82"/>
      <c r="G70" s="90" t="s">
        <v>54</v>
      </c>
      <c r="H70" s="93"/>
      <c r="I70" s="82"/>
      <c r="J70" s="83"/>
      <c r="L70" s="86"/>
      <c r="M70" s="60"/>
      <c r="N70" s="41"/>
      <c r="O70" s="51"/>
    </row>
    <row r="71" spans="1:15" x14ac:dyDescent="0.2">
      <c r="A71" s="94" t="s">
        <v>38</v>
      </c>
      <c r="B71" s="95"/>
      <c r="C71" s="95"/>
      <c r="D71" s="95"/>
      <c r="E71" s="96" t="s">
        <v>55</v>
      </c>
      <c r="F71" s="2"/>
      <c r="G71" s="2"/>
      <c r="H71" s="59"/>
      <c r="I71" s="2"/>
      <c r="J71" s="87"/>
      <c r="L71" s="86"/>
      <c r="M71" s="92"/>
      <c r="N71" s="41"/>
      <c r="O71" s="97"/>
    </row>
    <row r="72" spans="1:15" x14ac:dyDescent="0.2">
      <c r="A72" s="94">
        <v>30000</v>
      </c>
      <c r="B72" s="95"/>
      <c r="C72" s="95"/>
      <c r="D72" s="95"/>
      <c r="E72" s="96"/>
      <c r="F72" s="2"/>
      <c r="G72" s="2"/>
      <c r="H72" s="59"/>
      <c r="I72" s="2"/>
      <c r="J72" s="2"/>
      <c r="L72" s="86"/>
      <c r="M72" s="92"/>
      <c r="N72" s="41"/>
      <c r="O72" s="97"/>
    </row>
    <row r="73" spans="1:15" x14ac:dyDescent="0.2">
      <c r="A73" s="98">
        <v>87000</v>
      </c>
      <c r="B73" s="95"/>
      <c r="C73" s="95"/>
      <c r="D73" s="95"/>
      <c r="E73" s="96"/>
      <c r="F73" s="2"/>
      <c r="G73" s="2"/>
      <c r="H73" s="59"/>
      <c r="I73" s="2"/>
      <c r="J73" s="2"/>
      <c r="L73" s="86"/>
      <c r="M73" s="92"/>
      <c r="N73" s="41"/>
      <c r="O73" s="97"/>
    </row>
    <row r="74" spans="1:15" x14ac:dyDescent="0.2">
      <c r="A74" s="98"/>
      <c r="B74" s="95"/>
      <c r="C74" s="99"/>
      <c r="D74" s="95"/>
      <c r="E74" s="100"/>
      <c r="F74" s="2"/>
      <c r="G74" s="2"/>
      <c r="H74" s="59"/>
      <c r="I74" s="2"/>
      <c r="J74" s="2"/>
      <c r="L74" s="86"/>
      <c r="M74" s="92"/>
      <c r="N74" s="41"/>
      <c r="O74" s="97"/>
    </row>
    <row r="75" spans="1:15" x14ac:dyDescent="0.2">
      <c r="A75" s="96"/>
      <c r="B75" s="95"/>
      <c r="C75" s="99"/>
      <c r="D75" s="99"/>
      <c r="E75" s="101"/>
      <c r="F75" s="73"/>
      <c r="H75" s="74"/>
      <c r="L75" s="86"/>
      <c r="M75" s="92"/>
      <c r="N75" s="41"/>
      <c r="O75" s="97"/>
    </row>
    <row r="76" spans="1:15" x14ac:dyDescent="0.2">
      <c r="A76" s="102"/>
      <c r="B76" s="95"/>
      <c r="C76" s="103"/>
      <c r="D76" s="103"/>
      <c r="E76" s="101"/>
      <c r="H76" s="74"/>
      <c r="L76" s="86"/>
      <c r="M76" s="104"/>
      <c r="N76" s="41"/>
      <c r="O76" s="97"/>
    </row>
    <row r="77" spans="1:15" x14ac:dyDescent="0.2">
      <c r="A77" s="105"/>
      <c r="B77" s="95"/>
      <c r="C77" s="103"/>
      <c r="D77" s="103"/>
      <c r="E77" s="101"/>
      <c r="H77" s="74"/>
      <c r="L77" s="86"/>
      <c r="M77" s="106"/>
      <c r="N77" s="41"/>
      <c r="O77" s="107"/>
    </row>
    <row r="78" spans="1:15" x14ac:dyDescent="0.2">
      <c r="A78" s="105"/>
      <c r="B78" s="95"/>
      <c r="C78" s="103"/>
      <c r="D78" s="103"/>
      <c r="E78" s="101"/>
      <c r="H78" s="74"/>
      <c r="K78" s="30"/>
      <c r="L78" s="86"/>
      <c r="N78" s="41"/>
      <c r="O78" s="107"/>
    </row>
    <row r="79" spans="1:15" x14ac:dyDescent="0.2">
      <c r="A79" s="102"/>
      <c r="B79" s="103"/>
      <c r="C79" s="103"/>
      <c r="D79" s="103"/>
      <c r="E79" s="101"/>
      <c r="H79" s="74"/>
      <c r="K79" s="30"/>
      <c r="L79" s="86"/>
      <c r="N79" s="41"/>
      <c r="O79" s="107"/>
    </row>
    <row r="80" spans="1:15" x14ac:dyDescent="0.2">
      <c r="A80" s="102"/>
      <c r="B80" s="103"/>
      <c r="C80" s="103"/>
      <c r="D80" s="103"/>
      <c r="E80" s="101"/>
      <c r="H80" s="74"/>
      <c r="K80" s="30"/>
      <c r="L80" s="86"/>
      <c r="N80" s="41"/>
      <c r="O80" s="107"/>
    </row>
    <row r="81" spans="1:15" x14ac:dyDescent="0.2">
      <c r="A81" s="102"/>
      <c r="B81" s="108"/>
      <c r="E81" s="74"/>
      <c r="H81" s="74"/>
      <c r="K81" s="30"/>
      <c r="L81" s="86"/>
      <c r="N81" s="41"/>
      <c r="O81" s="107"/>
    </row>
    <row r="82" spans="1:15" x14ac:dyDescent="0.2">
      <c r="A82" s="102"/>
      <c r="B82" s="108"/>
      <c r="H82" s="74"/>
      <c r="K82" s="30"/>
      <c r="L82" s="86"/>
      <c r="M82" s="92"/>
      <c r="N82" s="41"/>
      <c r="O82" s="107"/>
    </row>
    <row r="83" spans="1:15" x14ac:dyDescent="0.2">
      <c r="A83" s="102"/>
      <c r="B83" s="108"/>
      <c r="K83" s="30"/>
      <c r="L83" s="86"/>
      <c r="N83" s="41"/>
      <c r="O83" s="97"/>
    </row>
    <row r="84" spans="1:15" x14ac:dyDescent="0.2">
      <c r="A84" s="102"/>
      <c r="B84" s="108"/>
      <c r="K84" s="30"/>
      <c r="L84" s="86"/>
      <c r="N84" s="41"/>
      <c r="O84" s="97"/>
    </row>
    <row r="85" spans="1:15" x14ac:dyDescent="0.2">
      <c r="A85" s="74"/>
      <c r="B85" s="108"/>
      <c r="K85" s="30"/>
      <c r="L85" s="86"/>
      <c r="N85" s="41"/>
      <c r="O85" s="97"/>
    </row>
    <row r="86" spans="1:15" x14ac:dyDescent="0.2">
      <c r="K86" s="30"/>
      <c r="L86" s="86"/>
      <c r="N86" s="41"/>
      <c r="O86" s="97"/>
    </row>
    <row r="87" spans="1:15" x14ac:dyDescent="0.2">
      <c r="K87" s="30"/>
      <c r="L87" s="86"/>
      <c r="N87" s="41"/>
      <c r="O87" s="97"/>
    </row>
    <row r="88" spans="1:15" x14ac:dyDescent="0.2">
      <c r="K88" s="30"/>
      <c r="L88" s="109"/>
      <c r="N88" s="41"/>
      <c r="O88" s="97"/>
    </row>
    <row r="89" spans="1:15" x14ac:dyDescent="0.2">
      <c r="A89" s="84">
        <f>SUM(A71:A88)</f>
        <v>117000</v>
      </c>
      <c r="E89" s="74">
        <f>SUM(E71:E88)</f>
        <v>0</v>
      </c>
      <c r="H89" s="74">
        <f>SUM(H71:H88)</f>
        <v>0</v>
      </c>
      <c r="K89" s="30"/>
      <c r="L89" s="109"/>
      <c r="N89" s="41"/>
      <c r="O89" s="97"/>
    </row>
    <row r="90" spans="1:15" x14ac:dyDescent="0.2">
      <c r="K90" s="30"/>
      <c r="L90" s="109"/>
      <c r="N90" s="41"/>
      <c r="O90" s="97"/>
    </row>
    <row r="91" spans="1:15" x14ac:dyDescent="0.2">
      <c r="K91" s="30"/>
      <c r="L91" s="109"/>
      <c r="N91" s="41"/>
      <c r="O91" s="97"/>
    </row>
    <row r="92" spans="1:15" x14ac:dyDescent="0.2">
      <c r="K92" s="30"/>
      <c r="L92" s="109"/>
      <c r="N92" s="41"/>
      <c r="O92" s="97"/>
    </row>
    <row r="93" spans="1:15" x14ac:dyDescent="0.2">
      <c r="K93" s="30"/>
      <c r="L93" s="109"/>
      <c r="N93" s="41"/>
      <c r="O93" s="97"/>
    </row>
    <row r="94" spans="1:15" x14ac:dyDescent="0.2">
      <c r="K94" s="30"/>
      <c r="L94" s="109"/>
      <c r="N94" s="41"/>
      <c r="O94" s="97"/>
    </row>
    <row r="95" spans="1:15" x14ac:dyDescent="0.2">
      <c r="K95" s="30"/>
      <c r="L95" s="109"/>
      <c r="N95" s="41"/>
      <c r="O95" s="97"/>
    </row>
    <row r="96" spans="1:15" x14ac:dyDescent="0.2">
      <c r="K96" s="30"/>
      <c r="L96" s="109"/>
      <c r="N96" s="41"/>
      <c r="O96" s="97"/>
    </row>
    <row r="97" spans="1:19" x14ac:dyDescent="0.2">
      <c r="K97" s="30"/>
      <c r="L97" s="109"/>
      <c r="N97" s="41"/>
      <c r="O97" s="97"/>
    </row>
    <row r="98" spans="1:19" x14ac:dyDescent="0.2">
      <c r="K98" s="30"/>
      <c r="L98" s="109"/>
      <c r="N98" s="41"/>
      <c r="O98" s="97"/>
    </row>
    <row r="99" spans="1:19" x14ac:dyDescent="0.2">
      <c r="K99" s="30"/>
      <c r="L99" s="109"/>
      <c r="N99" s="41"/>
      <c r="O99" s="97"/>
    </row>
    <row r="100" spans="1:19" x14ac:dyDescent="0.2">
      <c r="K100" s="30"/>
      <c r="L100" s="109"/>
      <c r="N100" s="41"/>
      <c r="O100" s="97"/>
    </row>
    <row r="101" spans="1:19" x14ac:dyDescent="0.2">
      <c r="K101" s="30"/>
      <c r="L101" s="109"/>
      <c r="N101" s="41"/>
      <c r="O101" s="97"/>
    </row>
    <row r="102" spans="1:19" x14ac:dyDescent="0.2">
      <c r="K102" s="30"/>
      <c r="L102" s="109"/>
      <c r="N102" s="41"/>
      <c r="O102" s="97"/>
    </row>
    <row r="103" spans="1:19" x14ac:dyDescent="0.2">
      <c r="K103" s="30"/>
      <c r="L103" s="109"/>
      <c r="O103" s="97"/>
    </row>
    <row r="104" spans="1:19" x14ac:dyDescent="0.2">
      <c r="K104" s="30"/>
      <c r="L104" s="109"/>
      <c r="O104" s="97"/>
    </row>
    <row r="105" spans="1:19" x14ac:dyDescent="0.2">
      <c r="K105" s="30"/>
      <c r="L105" s="109"/>
    </row>
    <row r="106" spans="1:19" x14ac:dyDescent="0.2">
      <c r="K106" s="30"/>
      <c r="L106" s="109"/>
    </row>
    <row r="107" spans="1:19" x14ac:dyDescent="0.2">
      <c r="K107" s="30"/>
      <c r="L107" s="109"/>
    </row>
    <row r="108" spans="1:19" x14ac:dyDescent="0.2">
      <c r="K108" s="30"/>
      <c r="L108" s="109"/>
      <c r="O108" s="92">
        <f>SUM(O13:O107)</f>
        <v>0</v>
      </c>
    </row>
    <row r="109" spans="1:19" x14ac:dyDescent="0.2">
      <c r="K109" s="30"/>
      <c r="L109" s="109"/>
    </row>
    <row r="110" spans="1:19" x14ac:dyDescent="0.2">
      <c r="K110" s="30"/>
      <c r="L110" s="109"/>
    </row>
    <row r="111" spans="1:19" s="31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09"/>
      <c r="N111" s="110"/>
      <c r="O111" s="111"/>
      <c r="P111" s="7"/>
      <c r="Q111" s="7"/>
      <c r="R111" s="7"/>
      <c r="S111" s="7"/>
    </row>
    <row r="112" spans="1:19" s="31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09"/>
      <c r="N112" s="110"/>
      <c r="O112" s="111"/>
      <c r="P112" s="7"/>
      <c r="Q112" s="7"/>
      <c r="R112" s="7"/>
      <c r="S112" s="7"/>
    </row>
    <row r="113" spans="1:19" s="31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09"/>
      <c r="N113" s="110"/>
      <c r="O113" s="111"/>
      <c r="P113" s="7"/>
      <c r="Q113" s="7"/>
      <c r="R113" s="7"/>
      <c r="S113" s="7"/>
    </row>
    <row r="114" spans="1:19" s="31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09"/>
      <c r="N114" s="110"/>
      <c r="O114" s="111"/>
      <c r="P114" s="7"/>
      <c r="Q114" s="7"/>
      <c r="R114" s="7"/>
      <c r="S114" s="7"/>
    </row>
    <row r="115" spans="1:19" s="31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09"/>
      <c r="N115" s="110"/>
      <c r="O115" s="111"/>
      <c r="P115" s="7"/>
      <c r="Q115" s="7"/>
      <c r="R115" s="7"/>
      <c r="S115" s="7"/>
    </row>
    <row r="116" spans="1:19" s="31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09"/>
      <c r="N116" s="110"/>
      <c r="O116" s="111"/>
      <c r="P116" s="7"/>
      <c r="Q116" s="7"/>
      <c r="R116" s="7"/>
      <c r="S116" s="7"/>
    </row>
    <row r="117" spans="1:19" s="31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09"/>
      <c r="N117" s="110"/>
      <c r="O117" s="111"/>
      <c r="P117" s="7"/>
      <c r="Q117" s="7"/>
      <c r="R117" s="7"/>
      <c r="S117" s="7"/>
    </row>
    <row r="118" spans="1:19" s="31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09"/>
      <c r="N118" s="110"/>
      <c r="O118" s="111"/>
      <c r="P118" s="7"/>
      <c r="Q118" s="7"/>
      <c r="R118" s="7"/>
      <c r="S118" s="7"/>
    </row>
    <row r="119" spans="1:19" s="31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09"/>
      <c r="N119" s="110"/>
      <c r="O119" s="111"/>
      <c r="P119" s="7"/>
      <c r="Q119" s="7"/>
      <c r="R119" s="7"/>
      <c r="S119" s="7"/>
    </row>
    <row r="120" spans="1:19" s="31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09"/>
      <c r="N120" s="110"/>
      <c r="O120" s="111"/>
      <c r="P120" s="7"/>
      <c r="Q120" s="7"/>
      <c r="R120" s="7"/>
      <c r="S120" s="7"/>
    </row>
    <row r="121" spans="1:19" s="31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09"/>
      <c r="N121" s="110"/>
      <c r="O121" s="111"/>
      <c r="P121" s="7"/>
      <c r="Q121" s="7"/>
      <c r="R121" s="7"/>
      <c r="S121" s="7"/>
    </row>
    <row r="122" spans="1:19" s="31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09"/>
      <c r="N122" s="110"/>
      <c r="O122" s="111"/>
      <c r="P122" s="7"/>
      <c r="Q122" s="7"/>
      <c r="R122" s="7"/>
      <c r="S122" s="7"/>
    </row>
    <row r="123" spans="1:19" s="31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09"/>
      <c r="N123" s="110"/>
      <c r="O123" s="111"/>
      <c r="P123" s="7"/>
      <c r="Q123" s="7"/>
      <c r="R123" s="7"/>
      <c r="S123" s="7"/>
    </row>
    <row r="124" spans="1:19" s="31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09"/>
      <c r="N124" s="110"/>
      <c r="O124" s="111"/>
      <c r="P124" s="7"/>
      <c r="Q124" s="7"/>
      <c r="R124" s="7"/>
      <c r="S124" s="7"/>
    </row>
    <row r="125" spans="1:19" s="31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09"/>
      <c r="N125" s="110"/>
      <c r="O125" s="111"/>
      <c r="P125" s="7"/>
      <c r="Q125" s="7"/>
      <c r="R125" s="7"/>
      <c r="S125" s="7"/>
    </row>
    <row r="126" spans="1:19" s="31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09"/>
      <c r="N126" s="110"/>
      <c r="O126" s="111"/>
      <c r="P126" s="7"/>
      <c r="Q126" s="7"/>
      <c r="R126" s="7"/>
      <c r="S126" s="7"/>
    </row>
    <row r="127" spans="1:19" s="31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09"/>
      <c r="N127" s="110"/>
      <c r="O127" s="111"/>
      <c r="P127" s="7"/>
      <c r="Q127" s="7"/>
      <c r="R127" s="7"/>
      <c r="S127" s="7"/>
    </row>
    <row r="128" spans="1:19" s="31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09"/>
      <c r="N128" s="110"/>
      <c r="O128" s="111"/>
      <c r="P128" s="7"/>
      <c r="Q128" s="7"/>
      <c r="R128" s="7"/>
      <c r="S128" s="7"/>
    </row>
    <row r="129" spans="1:19" s="31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09"/>
      <c r="N129" s="110"/>
      <c r="O129" s="111"/>
      <c r="P129" s="7"/>
      <c r="Q129" s="7"/>
      <c r="R129" s="7"/>
      <c r="S129" s="7"/>
    </row>
    <row r="130" spans="1:19" s="31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09"/>
      <c r="N130" s="110"/>
      <c r="O130" s="111"/>
      <c r="P130" s="7"/>
      <c r="Q130" s="7"/>
      <c r="R130" s="7"/>
      <c r="S130" s="7"/>
    </row>
    <row r="131" spans="1:19" s="31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2">
        <f>SUM(L13:L130)</f>
        <v>9250000</v>
      </c>
      <c r="M131" s="112">
        <f>SUM(M13:M130)</f>
        <v>10540000</v>
      </c>
      <c r="N131" s="110"/>
      <c r="O131" s="111"/>
      <c r="P131" s="7"/>
      <c r="Q131" s="7"/>
      <c r="R131" s="7"/>
      <c r="S131" s="7"/>
    </row>
    <row r="132" spans="1:19" s="31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3"/>
      <c r="N132" s="110"/>
      <c r="O132" s="111"/>
      <c r="P132" s="7"/>
      <c r="Q132" s="7"/>
      <c r="R132" s="7"/>
      <c r="S132" s="7"/>
    </row>
    <row r="133" spans="1:19" s="31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3"/>
      <c r="N133" s="110"/>
      <c r="O133" s="111"/>
      <c r="P133" s="7"/>
      <c r="Q133" s="7"/>
      <c r="R133" s="7"/>
      <c r="S133" s="7"/>
    </row>
    <row r="134" spans="1:19" s="31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3"/>
      <c r="N134" s="110"/>
      <c r="O134" s="111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9" zoomScale="84" zoomScaleNormal="100" zoomScaleSheetLayoutView="84" workbookViewId="0">
      <selection activeCell="L64" sqref="L64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3" bestFit="1" customWidth="1"/>
    <col min="13" max="13" width="16.140625" style="31" bestFit="1" customWidth="1"/>
    <col min="14" max="14" width="15.5703125" style="110" customWidth="1"/>
    <col min="15" max="15" width="20" style="111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4" t="s">
        <v>0</v>
      </c>
      <c r="B1" s="144"/>
      <c r="C1" s="144"/>
      <c r="D1" s="144"/>
      <c r="E1" s="144"/>
      <c r="F1" s="144"/>
      <c r="G1" s="144"/>
      <c r="H1" s="144"/>
      <c r="I1" s="144"/>
      <c r="J1" s="118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2</v>
      </c>
      <c r="C3" s="10"/>
      <c r="D3" s="8"/>
      <c r="E3" s="8"/>
      <c r="F3" s="8"/>
      <c r="G3" s="8"/>
      <c r="H3" s="8" t="s">
        <v>3</v>
      </c>
      <c r="I3" s="11">
        <v>42891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/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7</v>
      </c>
      <c r="B6" s="8"/>
      <c r="C6" s="8"/>
      <c r="D6" s="8"/>
      <c r="E6" s="8"/>
      <c r="F6" s="8"/>
      <c r="G6" s="8" t="s">
        <v>8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v>80</v>
      </c>
      <c r="F8" s="22"/>
      <c r="G8" s="17">
        <f>C8*E8</f>
        <v>8000000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110</v>
      </c>
      <c r="F9" s="22"/>
      <c r="G9" s="17">
        <f t="shared" ref="G9:G16" si="0">C9*E9</f>
        <v>5500000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11</v>
      </c>
      <c r="F10" s="22"/>
      <c r="G10" s="17">
        <f t="shared" si="0"/>
        <v>220000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49</v>
      </c>
      <c r="F11" s="22"/>
      <c r="G11" s="17">
        <f t="shared" si="0"/>
        <v>490000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22</v>
      </c>
      <c r="F12" s="22"/>
      <c r="G12" s="17">
        <f>C12*E12</f>
        <v>110000</v>
      </c>
      <c r="H12" s="9"/>
      <c r="I12" s="17"/>
      <c r="J12" s="17"/>
      <c r="K12" s="25" t="s">
        <v>8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55</v>
      </c>
      <c r="F13" s="22"/>
      <c r="G13" s="17">
        <f t="shared" si="0"/>
        <v>110000</v>
      </c>
      <c r="H13" s="9"/>
      <c r="I13" s="17"/>
      <c r="J13" s="17"/>
      <c r="K13" s="30">
        <v>41050</v>
      </c>
      <c r="L13" s="53">
        <v>1700000</v>
      </c>
      <c r="M13" s="31">
        <v>2500000</v>
      </c>
      <c r="N13" s="32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41051</v>
      </c>
      <c r="L14" s="53">
        <v>2300000</v>
      </c>
      <c r="M14" s="33">
        <v>80000</v>
      </c>
      <c r="N14" s="32"/>
      <c r="O14" s="34"/>
      <c r="P14" s="35">
        <v>147510000</v>
      </c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41052</v>
      </c>
      <c r="L15" s="53">
        <v>4000000</v>
      </c>
      <c r="M15" s="33">
        <v>28876000</v>
      </c>
      <c r="N15" s="32"/>
      <c r="O15" s="34"/>
      <c r="P15" s="35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6"/>
      <c r="K16" s="30">
        <v>41053</v>
      </c>
      <c r="L16" s="52">
        <v>775000</v>
      </c>
      <c r="M16" s="37">
        <v>19500</v>
      </c>
      <c r="N16" s="32"/>
      <c r="O16" s="34"/>
      <c r="P16" s="35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14430000</v>
      </c>
      <c r="I17" s="10"/>
      <c r="J17" s="36"/>
      <c r="K17" s="30">
        <v>41054</v>
      </c>
      <c r="L17" s="52">
        <v>4000000</v>
      </c>
      <c r="M17" s="33">
        <v>15000</v>
      </c>
      <c r="N17" s="32"/>
      <c r="O17" s="34"/>
      <c r="P17" s="35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6"/>
      <c r="K18" s="30">
        <v>41055</v>
      </c>
      <c r="L18" s="52">
        <v>500000</v>
      </c>
      <c r="M18" s="32">
        <v>10000</v>
      </c>
      <c r="N18" s="38"/>
      <c r="O18" s="34"/>
      <c r="P18" s="39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6"/>
      <c r="K19" s="30">
        <v>41056</v>
      </c>
      <c r="L19" s="115">
        <v>750000</v>
      </c>
      <c r="M19" s="40">
        <v>330000</v>
      </c>
      <c r="N19" s="41"/>
      <c r="O19" s="34"/>
      <c r="P19" s="39"/>
    </row>
    <row r="20" spans="1:19" x14ac:dyDescent="0.2">
      <c r="A20" s="8"/>
      <c r="B20" s="8"/>
      <c r="C20" s="21">
        <v>1000</v>
      </c>
      <c r="D20" s="8"/>
      <c r="E20" s="8">
        <v>0</v>
      </c>
      <c r="F20" s="8"/>
      <c r="G20" s="21">
        <f>C20*E20</f>
        <v>0</v>
      </c>
      <c r="H20" s="9"/>
      <c r="I20" s="21"/>
      <c r="J20" s="22"/>
      <c r="K20" s="30">
        <v>41057</v>
      </c>
      <c r="L20" s="52">
        <v>300000</v>
      </c>
      <c r="M20" s="42">
        <v>270000</v>
      </c>
      <c r="N20" s="41"/>
      <c r="O20" s="34"/>
      <c r="P20" s="39"/>
    </row>
    <row r="21" spans="1:19" x14ac:dyDescent="0.2">
      <c r="A21" s="8"/>
      <c r="B21" s="8"/>
      <c r="C21" s="21">
        <v>500</v>
      </c>
      <c r="D21" s="8"/>
      <c r="E21" s="8">
        <v>57</v>
      </c>
      <c r="F21" s="8"/>
      <c r="G21" s="21">
        <f>C21*E21</f>
        <v>28500</v>
      </c>
      <c r="H21" s="9"/>
      <c r="I21" s="21"/>
      <c r="J21" s="36"/>
      <c r="K21" s="30">
        <v>41058</v>
      </c>
      <c r="L21" s="115">
        <v>500000</v>
      </c>
      <c r="M21" s="42">
        <v>350000</v>
      </c>
      <c r="N21" s="43"/>
      <c r="O21" s="44"/>
      <c r="P21" s="44"/>
    </row>
    <row r="22" spans="1:19" x14ac:dyDescent="0.2">
      <c r="A22" s="8"/>
      <c r="B22" s="8"/>
      <c r="C22" s="21">
        <v>200</v>
      </c>
      <c r="D22" s="8"/>
      <c r="E22" s="8">
        <v>5</v>
      </c>
      <c r="F22" s="8"/>
      <c r="G22" s="21">
        <f>C22*E22</f>
        <v>1000</v>
      </c>
      <c r="H22" s="9"/>
      <c r="I22" s="10"/>
      <c r="K22" s="30">
        <v>41059</v>
      </c>
      <c r="L22" s="52">
        <v>1000000</v>
      </c>
      <c r="M22" s="42">
        <v>50000</v>
      </c>
      <c r="N22" s="43"/>
      <c r="O22" s="9"/>
      <c r="P22" s="32"/>
      <c r="Q22" s="38"/>
      <c r="R22" s="44"/>
      <c r="S22" s="44"/>
    </row>
    <row r="23" spans="1:19" x14ac:dyDescent="0.2">
      <c r="A23" s="8"/>
      <c r="B23" s="8"/>
      <c r="C23" s="21">
        <v>100</v>
      </c>
      <c r="D23" s="8"/>
      <c r="E23" s="8">
        <v>14</v>
      </c>
      <c r="F23" s="8"/>
      <c r="G23" s="21">
        <f>C23*E23</f>
        <v>1400</v>
      </c>
      <c r="H23" s="9"/>
      <c r="I23" s="10"/>
      <c r="K23" s="30">
        <v>41060</v>
      </c>
      <c r="L23" s="52">
        <v>2200000</v>
      </c>
      <c r="M23" s="31">
        <v>612000</v>
      </c>
      <c r="N23" s="41"/>
      <c r="O23" s="45"/>
      <c r="P23" s="32"/>
      <c r="Q23" s="38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41061</v>
      </c>
      <c r="L24" s="52">
        <v>300000</v>
      </c>
      <c r="N24" s="41"/>
      <c r="O24" s="45"/>
      <c r="P24" s="32"/>
      <c r="Q24" s="38"/>
      <c r="R24" s="46" t="s">
        <v>22</v>
      </c>
      <c r="S24" s="38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47">
        <v>0</v>
      </c>
      <c r="H25" s="9"/>
      <c r="I25" s="8" t="s">
        <v>8</v>
      </c>
      <c r="K25" s="30">
        <v>41062</v>
      </c>
      <c r="L25" s="52">
        <v>500000</v>
      </c>
      <c r="M25" s="48"/>
      <c r="N25" s="41"/>
      <c r="O25" s="45"/>
      <c r="P25" s="32"/>
      <c r="Q25" s="38"/>
      <c r="R25" s="46"/>
      <c r="S25" s="38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49">
        <f>SUM(G20:G25)</f>
        <v>30900</v>
      </c>
      <c r="I26" s="9"/>
      <c r="K26" s="30">
        <v>41063</v>
      </c>
      <c r="L26" s="52">
        <v>2000000</v>
      </c>
      <c r="M26" s="33"/>
      <c r="N26" s="50"/>
      <c r="O26" s="51"/>
      <c r="P26" s="32"/>
      <c r="Q26" s="38"/>
      <c r="R26" s="46"/>
      <c r="S26" s="38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14460900</v>
      </c>
      <c r="K27" s="30">
        <v>41064</v>
      </c>
      <c r="L27" s="52">
        <v>2500000</v>
      </c>
      <c r="M27" s="33"/>
      <c r="N27" s="32"/>
      <c r="O27" s="51"/>
      <c r="P27" s="32"/>
      <c r="Q27" s="38"/>
      <c r="R27" s="46"/>
      <c r="S27" s="38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41065</v>
      </c>
      <c r="L28" s="53">
        <v>3000000</v>
      </c>
      <c r="M28" s="54"/>
      <c r="N28" s="32"/>
      <c r="O28" s="51"/>
      <c r="P28" s="32"/>
      <c r="Q28" s="38"/>
      <c r="R28" s="46"/>
      <c r="S28" s="38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8</v>
      </c>
      <c r="H29" s="9"/>
      <c r="I29" s="9">
        <f>'03 Juni 17'!I37</f>
        <v>1427689727</v>
      </c>
      <c r="K29" s="30">
        <v>41066</v>
      </c>
      <c r="L29" s="53">
        <v>1000000</v>
      </c>
      <c r="N29" s="32"/>
      <c r="O29" s="51"/>
      <c r="P29" s="32"/>
      <c r="Q29" s="38"/>
      <c r="R29" s="55"/>
      <c r="S29" s="38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6">
        <f>'03 Juni 17'!I52</f>
        <v>20225400</v>
      </c>
      <c r="L30" s="53"/>
      <c r="M30" s="33"/>
      <c r="N30" s="32"/>
      <c r="O30" s="51"/>
      <c r="P30" s="32"/>
      <c r="Q30" s="38"/>
      <c r="R30" s="46"/>
      <c r="S30" s="38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L31" s="53"/>
      <c r="N31" s="41"/>
      <c r="O31" s="51"/>
      <c r="P31" s="2"/>
      <c r="Q31" s="38"/>
      <c r="R31" s="2"/>
      <c r="S31" s="38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2"/>
      <c r="J32" s="32"/>
      <c r="L32" s="57"/>
      <c r="M32" s="58"/>
      <c r="N32" s="41"/>
      <c r="O32" s="51"/>
      <c r="P32" s="2"/>
      <c r="Q32" s="38"/>
      <c r="R32" s="2"/>
      <c r="S32" s="38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L33" s="57"/>
      <c r="M33" s="58"/>
      <c r="N33" s="41"/>
      <c r="O33" s="51"/>
      <c r="P33" s="2"/>
      <c r="Q33" s="38"/>
      <c r="R33" s="2"/>
      <c r="S33" s="38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L34" s="57"/>
      <c r="M34" s="58"/>
      <c r="N34" s="41"/>
      <c r="O34" s="51"/>
      <c r="P34" s="2"/>
      <c r="Q34" s="38"/>
      <c r="R34" s="59"/>
      <c r="S34" s="38"/>
    </row>
    <row r="35" spans="1:19" x14ac:dyDescent="0.2">
      <c r="A35" s="8"/>
      <c r="B35" s="8"/>
      <c r="C35" s="8" t="s">
        <v>29</v>
      </c>
      <c r="D35" s="8"/>
      <c r="E35" s="8"/>
      <c r="F35" s="8"/>
      <c r="G35" s="21"/>
      <c r="H35" s="49">
        <f>O14</f>
        <v>0</v>
      </c>
      <c r="I35" s="9"/>
      <c r="J35" s="9"/>
      <c r="L35" s="57"/>
      <c r="M35" s="60"/>
      <c r="N35" s="41"/>
      <c r="O35" s="51"/>
      <c r="P35" s="38"/>
      <c r="Q35" s="38"/>
      <c r="R35" s="2"/>
      <c r="S35" s="38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1">
        <f>P14</f>
        <v>147510000</v>
      </c>
      <c r="I36" s="8" t="s">
        <v>8</v>
      </c>
      <c r="J36" s="8"/>
      <c r="L36" s="57"/>
      <c r="M36" s="58"/>
      <c r="N36" s="41"/>
      <c r="O36" s="51"/>
      <c r="P36" s="10"/>
      <c r="Q36" s="38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I29+H35-H36</f>
        <v>1280179727</v>
      </c>
      <c r="J37" s="9"/>
      <c r="L37" s="57"/>
      <c r="M37" s="58"/>
      <c r="N37" s="41"/>
      <c r="O37" s="51"/>
      <c r="Q37" s="38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57"/>
      <c r="M38" s="58"/>
      <c r="N38" s="41"/>
      <c r="O38" s="51"/>
      <c r="Q38" s="38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49">
        <v>12023986</v>
      </c>
      <c r="J39" s="9"/>
      <c r="L39" s="57"/>
      <c r="M39" s="58"/>
      <c r="N39" s="41"/>
      <c r="O39" s="51"/>
      <c r="Q39" s="38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103113641</v>
      </c>
      <c r="I40" s="9"/>
      <c r="J40" s="9"/>
      <c r="L40" s="57"/>
      <c r="M40" s="58"/>
      <c r="N40" s="41"/>
      <c r="O40" s="51"/>
      <c r="Q40" s="38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2">
        <v>32469655</v>
      </c>
      <c r="I41" s="9"/>
      <c r="J41" s="9"/>
      <c r="L41" s="57"/>
      <c r="M41" s="58"/>
      <c r="N41" s="41"/>
      <c r="O41" s="51"/>
      <c r="Q41" s="38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147607282</v>
      </c>
      <c r="J42" s="9"/>
      <c r="L42" s="57"/>
      <c r="M42" s="58"/>
      <c r="N42" s="41"/>
      <c r="O42" s="51"/>
      <c r="Q42" s="38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1427787009</v>
      </c>
      <c r="J43" s="9"/>
      <c r="L43" s="57"/>
      <c r="M43" s="58"/>
      <c r="N43" s="41"/>
      <c r="O43" s="51"/>
      <c r="Q43" s="38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57"/>
      <c r="M44" s="58"/>
      <c r="N44" s="41"/>
      <c r="O44" s="51"/>
      <c r="P44" s="65"/>
      <c r="Q44" s="32"/>
      <c r="R44" s="66"/>
      <c r="S44" s="66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M131</f>
        <v>33112500</v>
      </c>
      <c r="I45" s="9"/>
      <c r="J45" s="9"/>
      <c r="L45" s="57"/>
      <c r="M45" s="60"/>
      <c r="N45" s="41"/>
      <c r="O45" s="51"/>
      <c r="P45" s="65"/>
      <c r="Q45" s="32"/>
      <c r="R45" s="67"/>
      <c r="S45" s="66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68">
        <f>+E89</f>
        <v>35000</v>
      </c>
      <c r="I46" s="9" t="s">
        <v>8</v>
      </c>
      <c r="J46" s="9"/>
      <c r="L46" s="57"/>
      <c r="M46" s="60"/>
      <c r="N46" s="41"/>
      <c r="O46" s="51"/>
      <c r="P46" s="65"/>
      <c r="Q46" s="32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2" t="s">
        <v>8</v>
      </c>
      <c r="H47" s="69"/>
      <c r="I47" s="9">
        <f>H45+H46</f>
        <v>33147500</v>
      </c>
      <c r="J47" s="9"/>
      <c r="L47" s="57"/>
      <c r="M47" s="60"/>
      <c r="N47" s="41"/>
      <c r="O47" s="51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2"/>
      <c r="H48" s="70"/>
      <c r="I48" s="9" t="s">
        <v>8</v>
      </c>
      <c r="J48" s="9"/>
      <c r="L48" s="57"/>
      <c r="M48" s="60"/>
      <c r="N48" s="41"/>
      <c r="O48" s="51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49">
        <f>L131</f>
        <v>27325000</v>
      </c>
      <c r="I49" s="9">
        <v>0</v>
      </c>
      <c r="L49" s="57"/>
      <c r="N49" s="41"/>
      <c r="O49" s="51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1">
        <f>A89</f>
        <v>58000</v>
      </c>
      <c r="I50" s="9"/>
      <c r="J50" s="72"/>
      <c r="L50" s="57"/>
      <c r="N50" s="41"/>
      <c r="O50" s="51"/>
      <c r="P50" s="73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1">
        <f>SUM(H49:H50)</f>
        <v>27383000</v>
      </c>
      <c r="J51" s="49"/>
      <c r="L51" s="57"/>
      <c r="N51" s="41"/>
      <c r="O51" s="51"/>
      <c r="P51" s="74"/>
      <c r="Q51" s="59"/>
      <c r="R51" s="74"/>
      <c r="S51" s="59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I30-I47+I51</f>
        <v>14460900</v>
      </c>
      <c r="J52" s="75"/>
      <c r="L52" s="57"/>
      <c r="N52" s="41"/>
      <c r="O52" s="51"/>
      <c r="P52" s="74"/>
      <c r="Q52" s="59"/>
      <c r="R52" s="74"/>
      <c r="S52" s="59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14460900</v>
      </c>
      <c r="J53" s="75"/>
      <c r="L53" s="57"/>
      <c r="N53" s="41"/>
      <c r="O53" s="51"/>
      <c r="P53" s="74"/>
      <c r="Q53" s="59"/>
      <c r="R53" s="74"/>
      <c r="S53" s="59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8</v>
      </c>
      <c r="I54" s="61">
        <v>0</v>
      </c>
      <c r="J54" s="76"/>
      <c r="L54" s="57"/>
      <c r="M54" s="31" t="s">
        <v>42</v>
      </c>
      <c r="N54" s="41"/>
      <c r="O54" s="51"/>
      <c r="P54" s="74"/>
      <c r="Q54" s="59"/>
      <c r="R54" s="74"/>
      <c r="S54" s="77"/>
    </row>
    <row r="55" spans="1:19" x14ac:dyDescent="0.2">
      <c r="A55" s="8"/>
      <c r="B55" s="8"/>
      <c r="C55" s="8"/>
      <c r="D55" s="8"/>
      <c r="E55" s="8" t="s">
        <v>43</v>
      </c>
      <c r="F55" s="8"/>
      <c r="G55" s="8"/>
      <c r="H55" s="9"/>
      <c r="I55" s="9">
        <f>+I53-I52</f>
        <v>0</v>
      </c>
      <c r="J55" s="75"/>
      <c r="L55" s="57"/>
      <c r="N55" s="41"/>
      <c r="O55" s="51"/>
      <c r="P55" s="74"/>
      <c r="Q55" s="59"/>
      <c r="R55" s="74"/>
      <c r="S55" s="74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5"/>
      <c r="L56" s="57"/>
      <c r="N56" s="41"/>
      <c r="O56" s="51"/>
      <c r="P56" s="74"/>
      <c r="Q56" s="59"/>
      <c r="R56" s="74"/>
      <c r="S56" s="74"/>
    </row>
    <row r="57" spans="1:19" x14ac:dyDescent="0.2">
      <c r="A57" s="8" t="s">
        <v>44</v>
      </c>
      <c r="B57" s="8"/>
      <c r="C57" s="8"/>
      <c r="D57" s="8"/>
      <c r="E57" s="8"/>
      <c r="F57" s="8"/>
      <c r="G57" s="8"/>
      <c r="H57" s="9"/>
      <c r="I57" s="56"/>
      <c r="J57" s="78"/>
      <c r="L57" s="57"/>
      <c r="N57" s="41"/>
      <c r="O57" s="51"/>
      <c r="P57" s="74"/>
      <c r="Q57" s="59"/>
      <c r="R57" s="74"/>
      <c r="S57" s="74"/>
    </row>
    <row r="58" spans="1:19" x14ac:dyDescent="0.2">
      <c r="A58" s="8" t="s">
        <v>45</v>
      </c>
      <c r="B58" s="8"/>
      <c r="C58" s="8"/>
      <c r="D58" s="8"/>
      <c r="E58" s="8" t="s">
        <v>8</v>
      </c>
      <c r="F58" s="8"/>
      <c r="G58" s="8" t="s">
        <v>46</v>
      </c>
      <c r="H58" s="9"/>
      <c r="I58" s="21"/>
      <c r="J58" s="79"/>
      <c r="L58" s="57"/>
      <c r="N58" s="41"/>
      <c r="O58" s="51"/>
      <c r="P58" s="74"/>
      <c r="Q58" s="59"/>
      <c r="R58" s="74"/>
      <c r="S58" s="74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8</v>
      </c>
      <c r="I59" s="21"/>
      <c r="J59" s="79"/>
      <c r="L59" s="57"/>
      <c r="N59" s="41"/>
      <c r="O59" s="51"/>
      <c r="Q59" s="38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79"/>
      <c r="L60" s="57"/>
      <c r="N60" s="41"/>
      <c r="O60" s="51"/>
      <c r="Q60" s="38"/>
    </row>
    <row r="61" spans="1:19" x14ac:dyDescent="0.2">
      <c r="A61" s="80"/>
      <c r="B61" s="81"/>
      <c r="C61" s="81"/>
      <c r="D61" s="82"/>
      <c r="E61" s="82"/>
      <c r="F61" s="82"/>
      <c r="G61" s="82"/>
      <c r="H61" s="10"/>
      <c r="J61" s="83"/>
      <c r="L61" s="57"/>
      <c r="N61" s="41"/>
      <c r="O61" s="51"/>
      <c r="Q61" s="10"/>
      <c r="R61" s="84"/>
    </row>
    <row r="62" spans="1:19" x14ac:dyDescent="0.2">
      <c r="A62" s="85" t="s">
        <v>47</v>
      </c>
      <c r="B62" s="81"/>
      <c r="C62" s="81"/>
      <c r="D62" s="82"/>
      <c r="E62" s="82"/>
      <c r="F62" s="82"/>
      <c r="G62" s="10" t="s">
        <v>48</v>
      </c>
      <c r="J62" s="83"/>
      <c r="L62" s="57"/>
      <c r="M62" s="31" t="s">
        <v>49</v>
      </c>
      <c r="N62" s="41"/>
      <c r="O62" s="51"/>
      <c r="Q62" s="10"/>
      <c r="R62" s="84"/>
    </row>
    <row r="63" spans="1:19" x14ac:dyDescent="0.2">
      <c r="A63" s="80"/>
      <c r="B63" s="81"/>
      <c r="C63" s="81"/>
      <c r="D63" s="82"/>
      <c r="E63" s="82"/>
      <c r="F63" s="82"/>
      <c r="G63" s="82"/>
      <c r="H63" s="82"/>
      <c r="J63" s="83"/>
      <c r="L63" s="86"/>
      <c r="N63" s="41"/>
      <c r="O63" s="51"/>
    </row>
    <row r="64" spans="1:19" x14ac:dyDescent="0.2">
      <c r="A64" s="2" t="s">
        <v>50</v>
      </c>
      <c r="B64" s="2"/>
      <c r="C64" s="2"/>
      <c r="D64" s="2"/>
      <c r="E64" s="2"/>
      <c r="F64" s="2"/>
      <c r="H64" s="10" t="s">
        <v>51</v>
      </c>
      <c r="I64" s="2"/>
      <c r="J64" s="87"/>
      <c r="L64" s="86"/>
      <c r="M64" s="60"/>
      <c r="N64" s="41"/>
      <c r="O64" s="51"/>
      <c r="Q64" s="73"/>
    </row>
    <row r="65" spans="1:15" x14ac:dyDescent="0.2">
      <c r="A65" s="2"/>
      <c r="B65" s="2"/>
      <c r="C65" s="2"/>
      <c r="D65" s="2"/>
      <c r="E65" s="2"/>
      <c r="F65" s="2"/>
      <c r="G65" s="82" t="s">
        <v>52</v>
      </c>
      <c r="H65" s="2"/>
      <c r="I65" s="2"/>
      <c r="J65" s="87"/>
      <c r="L65" s="86"/>
      <c r="M65" s="60"/>
      <c r="N65" s="41"/>
      <c r="O65" s="51"/>
    </row>
    <row r="66" spans="1:15" x14ac:dyDescent="0.2">
      <c r="A66" s="2"/>
      <c r="B66" s="2"/>
      <c r="C66" s="2"/>
      <c r="D66" s="2"/>
      <c r="E66" s="2"/>
      <c r="F66" s="2"/>
      <c r="G66" s="82"/>
      <c r="H66" s="2"/>
      <c r="I66" s="2"/>
      <c r="J66" s="87"/>
      <c r="L66" s="86"/>
      <c r="M66" s="60"/>
      <c r="N66" s="41"/>
      <c r="O66" s="51"/>
    </row>
    <row r="67" spans="1:15" x14ac:dyDescent="0.2">
      <c r="A67" s="2"/>
      <c r="B67" s="2"/>
      <c r="C67" s="2"/>
      <c r="D67" s="2"/>
      <c r="E67" s="2" t="s">
        <v>53</v>
      </c>
      <c r="F67" s="2"/>
      <c r="G67" s="2"/>
      <c r="H67" s="2"/>
      <c r="I67" s="2"/>
      <c r="J67" s="87"/>
      <c r="L67" s="86"/>
      <c r="M67" s="88"/>
      <c r="N67" s="41"/>
      <c r="O67" s="51"/>
    </row>
    <row r="68" spans="1:15" x14ac:dyDescent="0.2">
      <c r="A68" s="2"/>
      <c r="B68" s="2"/>
      <c r="C68" s="2"/>
      <c r="D68" s="2"/>
      <c r="E68" s="2" t="s">
        <v>53</v>
      </c>
      <c r="F68" s="2"/>
      <c r="G68" s="2"/>
      <c r="H68" s="2"/>
      <c r="I68" s="89"/>
      <c r="J68" s="87"/>
      <c r="L68" s="86"/>
      <c r="M68" s="88"/>
      <c r="N68" s="41"/>
      <c r="O68" s="51"/>
    </row>
    <row r="69" spans="1:15" x14ac:dyDescent="0.2">
      <c r="A69" s="82"/>
      <c r="B69" s="82"/>
      <c r="C69" s="82"/>
      <c r="D69" s="82"/>
      <c r="E69" s="82"/>
      <c r="F69" s="82"/>
      <c r="G69" s="90"/>
      <c r="H69" s="91"/>
      <c r="I69" s="82"/>
      <c r="J69" s="83"/>
      <c r="L69" s="86"/>
      <c r="M69" s="92"/>
      <c r="N69" s="41"/>
      <c r="O69" s="51"/>
    </row>
    <row r="70" spans="1:15" x14ac:dyDescent="0.2">
      <c r="A70" s="82"/>
      <c r="B70" s="82"/>
      <c r="C70" s="82"/>
      <c r="D70" s="82"/>
      <c r="E70" s="82"/>
      <c r="F70" s="82"/>
      <c r="G70" s="90" t="s">
        <v>54</v>
      </c>
      <c r="H70" s="93"/>
      <c r="I70" s="82"/>
      <c r="J70" s="83"/>
      <c r="L70" s="86"/>
      <c r="M70" s="60"/>
      <c r="N70" s="41"/>
      <c r="O70" s="51"/>
    </row>
    <row r="71" spans="1:15" x14ac:dyDescent="0.2">
      <c r="A71" s="94" t="s">
        <v>38</v>
      </c>
      <c r="B71" s="95"/>
      <c r="C71" s="95"/>
      <c r="D71" s="95"/>
      <c r="E71" s="96" t="s">
        <v>55</v>
      </c>
      <c r="F71" s="2"/>
      <c r="G71" s="2"/>
      <c r="H71" s="59"/>
      <c r="I71" s="2"/>
      <c r="J71" s="87"/>
      <c r="L71" s="86"/>
      <c r="M71" s="92"/>
      <c r="N71" s="41"/>
      <c r="O71" s="97"/>
    </row>
    <row r="72" spans="1:15" x14ac:dyDescent="0.2">
      <c r="A72" s="94">
        <v>2500</v>
      </c>
      <c r="B72" s="95"/>
      <c r="C72" s="95"/>
      <c r="D72" s="95"/>
      <c r="E72" s="96">
        <v>35000</v>
      </c>
      <c r="F72" s="2"/>
      <c r="G72" s="2"/>
      <c r="H72" s="59"/>
      <c r="I72" s="2"/>
      <c r="J72" s="2"/>
      <c r="L72" s="86"/>
      <c r="M72" s="92"/>
      <c r="N72" s="41"/>
      <c r="O72" s="97"/>
    </row>
    <row r="73" spans="1:15" x14ac:dyDescent="0.2">
      <c r="A73" s="98">
        <v>35500</v>
      </c>
      <c r="B73" s="95"/>
      <c r="C73" s="95"/>
      <c r="D73" s="95"/>
      <c r="E73" s="96"/>
      <c r="F73" s="2"/>
      <c r="G73" s="2"/>
      <c r="H73" s="59"/>
      <c r="I73" s="2"/>
      <c r="J73" s="2"/>
      <c r="L73" s="86"/>
      <c r="M73" s="92"/>
      <c r="N73" s="41"/>
      <c r="O73" s="97"/>
    </row>
    <row r="74" spans="1:15" x14ac:dyDescent="0.2">
      <c r="A74" s="98">
        <v>20000</v>
      </c>
      <c r="B74" s="95"/>
      <c r="C74" s="99"/>
      <c r="D74" s="95"/>
      <c r="E74" s="100"/>
      <c r="F74" s="2"/>
      <c r="G74" s="2"/>
      <c r="H74" s="59"/>
      <c r="I74" s="2"/>
      <c r="J74" s="2"/>
      <c r="L74" s="86"/>
      <c r="M74" s="92"/>
      <c r="N74" s="41"/>
      <c r="O74" s="97"/>
    </row>
    <row r="75" spans="1:15" x14ac:dyDescent="0.2">
      <c r="A75" s="96"/>
      <c r="B75" s="95"/>
      <c r="C75" s="99"/>
      <c r="D75" s="99"/>
      <c r="E75" s="101"/>
      <c r="F75" s="73"/>
      <c r="H75" s="74"/>
      <c r="L75" s="86"/>
      <c r="M75" s="92"/>
      <c r="N75" s="41"/>
      <c r="O75" s="97"/>
    </row>
    <row r="76" spans="1:15" x14ac:dyDescent="0.2">
      <c r="A76" s="102"/>
      <c r="B76" s="95"/>
      <c r="C76" s="103"/>
      <c r="D76" s="103"/>
      <c r="E76" s="101"/>
      <c r="H76" s="74"/>
      <c r="L76" s="86"/>
      <c r="M76" s="104"/>
      <c r="N76" s="41"/>
      <c r="O76" s="97"/>
    </row>
    <row r="77" spans="1:15" x14ac:dyDescent="0.2">
      <c r="A77" s="105"/>
      <c r="B77" s="95"/>
      <c r="C77" s="103"/>
      <c r="D77" s="103"/>
      <c r="E77" s="101"/>
      <c r="H77" s="74"/>
      <c r="L77" s="86"/>
      <c r="M77" s="106"/>
      <c r="N77" s="41"/>
      <c r="O77" s="107"/>
    </row>
    <row r="78" spans="1:15" x14ac:dyDescent="0.2">
      <c r="A78" s="105"/>
      <c r="B78" s="95"/>
      <c r="C78" s="103"/>
      <c r="D78" s="103"/>
      <c r="E78" s="101"/>
      <c r="H78" s="74"/>
      <c r="K78" s="30"/>
      <c r="L78" s="86"/>
      <c r="N78" s="41"/>
      <c r="O78" s="107"/>
    </row>
    <row r="79" spans="1:15" x14ac:dyDescent="0.2">
      <c r="A79" s="102"/>
      <c r="B79" s="103"/>
      <c r="C79" s="103"/>
      <c r="D79" s="103"/>
      <c r="E79" s="101"/>
      <c r="H79" s="74"/>
      <c r="K79" s="30"/>
      <c r="L79" s="86"/>
      <c r="N79" s="41"/>
      <c r="O79" s="107"/>
    </row>
    <row r="80" spans="1:15" x14ac:dyDescent="0.2">
      <c r="A80" s="102"/>
      <c r="B80" s="103"/>
      <c r="C80" s="103"/>
      <c r="D80" s="103"/>
      <c r="E80" s="101"/>
      <c r="H80" s="74"/>
      <c r="K80" s="30"/>
      <c r="L80" s="86"/>
      <c r="N80" s="41"/>
      <c r="O80" s="107"/>
    </row>
    <row r="81" spans="1:15" x14ac:dyDescent="0.2">
      <c r="A81" s="102"/>
      <c r="B81" s="108"/>
      <c r="E81" s="74"/>
      <c r="H81" s="74"/>
      <c r="K81" s="30"/>
      <c r="L81" s="86"/>
      <c r="N81" s="41"/>
      <c r="O81" s="107"/>
    </row>
    <row r="82" spans="1:15" x14ac:dyDescent="0.2">
      <c r="A82" s="102"/>
      <c r="B82" s="108"/>
      <c r="H82" s="74"/>
      <c r="K82" s="30"/>
      <c r="L82" s="86"/>
      <c r="M82" s="92"/>
      <c r="N82" s="41"/>
      <c r="O82" s="107"/>
    </row>
    <row r="83" spans="1:15" x14ac:dyDescent="0.2">
      <c r="A83" s="102"/>
      <c r="B83" s="108"/>
      <c r="K83" s="30"/>
      <c r="L83" s="86"/>
      <c r="N83" s="41"/>
      <c r="O83" s="97"/>
    </row>
    <row r="84" spans="1:15" x14ac:dyDescent="0.2">
      <c r="A84" s="102"/>
      <c r="B84" s="108"/>
      <c r="K84" s="30"/>
      <c r="L84" s="86"/>
      <c r="N84" s="41"/>
      <c r="O84" s="97"/>
    </row>
    <row r="85" spans="1:15" x14ac:dyDescent="0.2">
      <c r="A85" s="74"/>
      <c r="B85" s="108"/>
      <c r="K85" s="30"/>
      <c r="L85" s="86"/>
      <c r="N85" s="41"/>
      <c r="O85" s="97"/>
    </row>
    <row r="86" spans="1:15" x14ac:dyDescent="0.2">
      <c r="K86" s="30"/>
      <c r="L86" s="86"/>
      <c r="N86" s="41"/>
      <c r="O86" s="97"/>
    </row>
    <row r="87" spans="1:15" x14ac:dyDescent="0.2">
      <c r="K87" s="30"/>
      <c r="L87" s="86"/>
      <c r="N87" s="41"/>
      <c r="O87" s="97"/>
    </row>
    <row r="88" spans="1:15" x14ac:dyDescent="0.2">
      <c r="K88" s="30"/>
      <c r="L88" s="109"/>
      <c r="N88" s="41"/>
      <c r="O88" s="97"/>
    </row>
    <row r="89" spans="1:15" x14ac:dyDescent="0.2">
      <c r="A89" s="84">
        <f>SUM(A71:A88)</f>
        <v>58000</v>
      </c>
      <c r="E89" s="74">
        <f>SUM(E71:E88)</f>
        <v>35000</v>
      </c>
      <c r="H89" s="74">
        <f>SUM(H71:H88)</f>
        <v>0</v>
      </c>
      <c r="K89" s="30"/>
      <c r="L89" s="109"/>
      <c r="N89" s="41"/>
      <c r="O89" s="97"/>
    </row>
    <row r="90" spans="1:15" x14ac:dyDescent="0.2">
      <c r="K90" s="30"/>
      <c r="L90" s="109"/>
      <c r="N90" s="41"/>
      <c r="O90" s="97"/>
    </row>
    <row r="91" spans="1:15" x14ac:dyDescent="0.2">
      <c r="K91" s="30"/>
      <c r="L91" s="109"/>
      <c r="N91" s="41"/>
      <c r="O91" s="97"/>
    </row>
    <row r="92" spans="1:15" x14ac:dyDescent="0.2">
      <c r="K92" s="30"/>
      <c r="L92" s="109"/>
      <c r="N92" s="41"/>
      <c r="O92" s="97"/>
    </row>
    <row r="93" spans="1:15" x14ac:dyDescent="0.2">
      <c r="K93" s="30"/>
      <c r="L93" s="109"/>
      <c r="N93" s="41"/>
      <c r="O93" s="97"/>
    </row>
    <row r="94" spans="1:15" x14ac:dyDescent="0.2">
      <c r="K94" s="30"/>
      <c r="L94" s="109"/>
      <c r="N94" s="41"/>
      <c r="O94" s="97"/>
    </row>
    <row r="95" spans="1:15" x14ac:dyDescent="0.2">
      <c r="K95" s="30"/>
      <c r="L95" s="109"/>
      <c r="N95" s="41"/>
      <c r="O95" s="97"/>
    </row>
    <row r="96" spans="1:15" x14ac:dyDescent="0.2">
      <c r="K96" s="30"/>
      <c r="L96" s="109"/>
      <c r="N96" s="41"/>
      <c r="O96" s="97"/>
    </row>
    <row r="97" spans="1:19" x14ac:dyDescent="0.2">
      <c r="K97" s="30"/>
      <c r="L97" s="109"/>
      <c r="N97" s="41"/>
      <c r="O97" s="97"/>
    </row>
    <row r="98" spans="1:19" x14ac:dyDescent="0.2">
      <c r="K98" s="30"/>
      <c r="L98" s="109"/>
      <c r="N98" s="41"/>
      <c r="O98" s="97"/>
    </row>
    <row r="99" spans="1:19" x14ac:dyDescent="0.2">
      <c r="K99" s="30"/>
      <c r="L99" s="109"/>
      <c r="N99" s="41"/>
      <c r="O99" s="97"/>
    </row>
    <row r="100" spans="1:19" x14ac:dyDescent="0.2">
      <c r="K100" s="30"/>
      <c r="L100" s="109"/>
      <c r="N100" s="41"/>
      <c r="O100" s="97"/>
    </row>
    <row r="101" spans="1:19" x14ac:dyDescent="0.2">
      <c r="K101" s="30"/>
      <c r="L101" s="109"/>
      <c r="N101" s="41"/>
      <c r="O101" s="97"/>
    </row>
    <row r="102" spans="1:19" x14ac:dyDescent="0.2">
      <c r="K102" s="30"/>
      <c r="L102" s="109"/>
      <c r="N102" s="41"/>
      <c r="O102" s="97"/>
    </row>
    <row r="103" spans="1:19" x14ac:dyDescent="0.2">
      <c r="K103" s="30"/>
      <c r="L103" s="109"/>
      <c r="O103" s="97"/>
    </row>
    <row r="104" spans="1:19" x14ac:dyDescent="0.2">
      <c r="K104" s="30"/>
      <c r="L104" s="109"/>
      <c r="O104" s="97"/>
    </row>
    <row r="105" spans="1:19" x14ac:dyDescent="0.2">
      <c r="K105" s="30"/>
      <c r="L105" s="109"/>
    </row>
    <row r="106" spans="1:19" x14ac:dyDescent="0.2">
      <c r="K106" s="30"/>
      <c r="L106" s="109"/>
    </row>
    <row r="107" spans="1:19" x14ac:dyDescent="0.2">
      <c r="K107" s="30"/>
      <c r="L107" s="109"/>
    </row>
    <row r="108" spans="1:19" x14ac:dyDescent="0.2">
      <c r="K108" s="30"/>
      <c r="L108" s="109"/>
      <c r="O108" s="92">
        <f>SUM(O13:O107)</f>
        <v>0</v>
      </c>
    </row>
    <row r="109" spans="1:19" x14ac:dyDescent="0.2">
      <c r="K109" s="30"/>
      <c r="L109" s="109"/>
    </row>
    <row r="110" spans="1:19" x14ac:dyDescent="0.2">
      <c r="K110" s="30"/>
      <c r="L110" s="109"/>
    </row>
    <row r="111" spans="1:19" s="31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09"/>
      <c r="N111" s="110"/>
      <c r="O111" s="111"/>
      <c r="P111" s="7"/>
      <c r="Q111" s="7"/>
      <c r="R111" s="7"/>
      <c r="S111" s="7"/>
    </row>
    <row r="112" spans="1:19" s="31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09"/>
      <c r="N112" s="110"/>
      <c r="O112" s="111"/>
      <c r="P112" s="7"/>
      <c r="Q112" s="7"/>
      <c r="R112" s="7"/>
      <c r="S112" s="7"/>
    </row>
    <row r="113" spans="1:19" s="31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09"/>
      <c r="N113" s="110"/>
      <c r="O113" s="111"/>
      <c r="P113" s="7"/>
      <c r="Q113" s="7"/>
      <c r="R113" s="7"/>
      <c r="S113" s="7"/>
    </row>
    <row r="114" spans="1:19" s="31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09"/>
      <c r="N114" s="110"/>
      <c r="O114" s="111"/>
      <c r="P114" s="7"/>
      <c r="Q114" s="7"/>
      <c r="R114" s="7"/>
      <c r="S114" s="7"/>
    </row>
    <row r="115" spans="1:19" s="31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09"/>
      <c r="N115" s="110"/>
      <c r="O115" s="111"/>
      <c r="P115" s="7"/>
      <c r="Q115" s="7"/>
      <c r="R115" s="7"/>
      <c r="S115" s="7"/>
    </row>
    <row r="116" spans="1:19" s="31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09"/>
      <c r="N116" s="110"/>
      <c r="O116" s="111"/>
      <c r="P116" s="7"/>
      <c r="Q116" s="7"/>
      <c r="R116" s="7"/>
      <c r="S116" s="7"/>
    </row>
    <row r="117" spans="1:19" s="31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09"/>
      <c r="N117" s="110"/>
      <c r="O117" s="111"/>
      <c r="P117" s="7"/>
      <c r="Q117" s="7"/>
      <c r="R117" s="7"/>
      <c r="S117" s="7"/>
    </row>
    <row r="118" spans="1:19" s="31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09"/>
      <c r="N118" s="110"/>
      <c r="O118" s="111"/>
      <c r="P118" s="7"/>
      <c r="Q118" s="7"/>
      <c r="R118" s="7"/>
      <c r="S118" s="7"/>
    </row>
    <row r="119" spans="1:19" s="31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09"/>
      <c r="N119" s="110"/>
      <c r="O119" s="111"/>
      <c r="P119" s="7"/>
      <c r="Q119" s="7"/>
      <c r="R119" s="7"/>
      <c r="S119" s="7"/>
    </row>
    <row r="120" spans="1:19" s="31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09"/>
      <c r="N120" s="110"/>
      <c r="O120" s="111"/>
      <c r="P120" s="7"/>
      <c r="Q120" s="7"/>
      <c r="R120" s="7"/>
      <c r="S120" s="7"/>
    </row>
    <row r="121" spans="1:19" s="31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09"/>
      <c r="N121" s="110"/>
      <c r="O121" s="111"/>
      <c r="P121" s="7"/>
      <c r="Q121" s="7"/>
      <c r="R121" s="7"/>
      <c r="S121" s="7"/>
    </row>
    <row r="122" spans="1:19" s="31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09"/>
      <c r="N122" s="110"/>
      <c r="O122" s="111"/>
      <c r="P122" s="7"/>
      <c r="Q122" s="7"/>
      <c r="R122" s="7"/>
      <c r="S122" s="7"/>
    </row>
    <row r="123" spans="1:19" s="31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09"/>
      <c r="N123" s="110"/>
      <c r="O123" s="111"/>
      <c r="P123" s="7"/>
      <c r="Q123" s="7"/>
      <c r="R123" s="7"/>
      <c r="S123" s="7"/>
    </row>
    <row r="124" spans="1:19" s="31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09"/>
      <c r="N124" s="110"/>
      <c r="O124" s="111"/>
      <c r="P124" s="7"/>
      <c r="Q124" s="7"/>
      <c r="R124" s="7"/>
      <c r="S124" s="7"/>
    </row>
    <row r="125" spans="1:19" s="31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09"/>
      <c r="N125" s="110"/>
      <c r="O125" s="111"/>
      <c r="P125" s="7"/>
      <c r="Q125" s="7"/>
      <c r="R125" s="7"/>
      <c r="S125" s="7"/>
    </row>
    <row r="126" spans="1:19" s="31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09"/>
      <c r="N126" s="110"/>
      <c r="O126" s="111"/>
      <c r="P126" s="7"/>
      <c r="Q126" s="7"/>
      <c r="R126" s="7"/>
      <c r="S126" s="7"/>
    </row>
    <row r="127" spans="1:19" s="31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09"/>
      <c r="N127" s="110"/>
      <c r="O127" s="111"/>
      <c r="P127" s="7"/>
      <c r="Q127" s="7"/>
      <c r="R127" s="7"/>
      <c r="S127" s="7"/>
    </row>
    <row r="128" spans="1:19" s="31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09"/>
      <c r="N128" s="110"/>
      <c r="O128" s="111"/>
      <c r="P128" s="7"/>
      <c r="Q128" s="7"/>
      <c r="R128" s="7"/>
      <c r="S128" s="7"/>
    </row>
    <row r="129" spans="1:19" s="31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09"/>
      <c r="N129" s="110"/>
      <c r="O129" s="111"/>
      <c r="P129" s="7"/>
      <c r="Q129" s="7"/>
      <c r="R129" s="7"/>
      <c r="S129" s="7"/>
    </row>
    <row r="130" spans="1:19" s="31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09"/>
      <c r="N130" s="110"/>
      <c r="O130" s="111"/>
      <c r="P130" s="7"/>
      <c r="Q130" s="7"/>
      <c r="R130" s="7"/>
      <c r="S130" s="7"/>
    </row>
    <row r="131" spans="1:19" s="31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2">
        <f>SUM(L13:L130)</f>
        <v>27325000</v>
      </c>
      <c r="M131" s="112">
        <f>SUM(M13:M130)</f>
        <v>33112500</v>
      </c>
      <c r="N131" s="110"/>
      <c r="O131" s="111"/>
      <c r="P131" s="7"/>
      <c r="Q131" s="7"/>
      <c r="R131" s="7"/>
      <c r="S131" s="7"/>
    </row>
    <row r="132" spans="1:19" s="31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3"/>
      <c r="N132" s="110"/>
      <c r="O132" s="111"/>
      <c r="P132" s="7"/>
      <c r="Q132" s="7"/>
      <c r="R132" s="7"/>
      <c r="S132" s="7"/>
    </row>
    <row r="133" spans="1:19" s="31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3"/>
      <c r="N133" s="110"/>
      <c r="O133" s="111"/>
      <c r="P133" s="7"/>
      <c r="Q133" s="7"/>
      <c r="R133" s="7"/>
      <c r="S133" s="7"/>
    </row>
    <row r="134" spans="1:19" s="31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3"/>
      <c r="N134" s="110"/>
      <c r="O134" s="111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F10" zoomScale="84" zoomScaleNormal="100" zoomScaleSheetLayoutView="84" workbookViewId="0">
      <selection activeCell="O13" sqref="O13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3" bestFit="1" customWidth="1"/>
    <col min="13" max="13" width="16.140625" style="31" bestFit="1" customWidth="1"/>
    <col min="14" max="14" width="15.5703125" style="110" customWidth="1"/>
    <col min="15" max="15" width="20" style="111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4" t="s">
        <v>0</v>
      </c>
      <c r="B1" s="144"/>
      <c r="C1" s="144"/>
      <c r="D1" s="144"/>
      <c r="E1" s="144"/>
      <c r="F1" s="144"/>
      <c r="G1" s="144"/>
      <c r="H1" s="144"/>
      <c r="I1" s="144"/>
      <c r="J1" s="119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56</v>
      </c>
      <c r="C3" s="10"/>
      <c r="D3" s="8"/>
      <c r="E3" s="8"/>
      <c r="F3" s="8"/>
      <c r="G3" s="8"/>
      <c r="H3" s="8" t="s">
        <v>3</v>
      </c>
      <c r="I3" s="11">
        <v>42892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/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7</v>
      </c>
      <c r="B6" s="8"/>
      <c r="C6" s="8"/>
      <c r="D6" s="8"/>
      <c r="E6" s="8"/>
      <c r="F6" s="8"/>
      <c r="G6" s="8" t="s">
        <v>8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v>84</v>
      </c>
      <c r="F8" s="22"/>
      <c r="G8" s="17">
        <f>C8*E8</f>
        <v>8400000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0</v>
      </c>
      <c r="F9" s="22"/>
      <c r="G9" s="17">
        <f t="shared" ref="G9:G16" si="0">C9*E9</f>
        <v>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0</v>
      </c>
      <c r="F10" s="22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45</v>
      </c>
      <c r="F11" s="22"/>
      <c r="G11" s="17">
        <f t="shared" si="0"/>
        <v>450000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21</v>
      </c>
      <c r="F12" s="22"/>
      <c r="G12" s="17">
        <f>C12*E12</f>
        <v>105000</v>
      </c>
      <c r="H12" s="9"/>
      <c r="I12" s="17"/>
      <c r="J12" s="17"/>
      <c r="K12" s="25" t="s">
        <v>8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55</v>
      </c>
      <c r="F13" s="22"/>
      <c r="G13" s="17">
        <f t="shared" si="0"/>
        <v>110000</v>
      </c>
      <c r="H13" s="9"/>
      <c r="I13" s="17"/>
      <c r="J13" s="17"/>
      <c r="K13" s="30">
        <v>41067</v>
      </c>
      <c r="L13" s="53">
        <v>2500000</v>
      </c>
      <c r="M13" s="31">
        <f>19320000+270000</f>
        <v>19590000</v>
      </c>
      <c r="N13" s="32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41068</v>
      </c>
      <c r="L14" s="53">
        <v>7000000</v>
      </c>
      <c r="M14" s="33">
        <v>240000</v>
      </c>
      <c r="N14" s="32"/>
      <c r="O14" s="34"/>
      <c r="P14" s="35"/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41069</v>
      </c>
      <c r="L15" s="53">
        <v>1000000</v>
      </c>
      <c r="M15" s="33">
        <v>15000</v>
      </c>
      <c r="N15" s="32"/>
      <c r="O15" s="34"/>
      <c r="P15" s="35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6"/>
      <c r="K16" s="30">
        <v>41070</v>
      </c>
      <c r="L16" s="52">
        <v>250000</v>
      </c>
      <c r="M16" s="37">
        <v>125000</v>
      </c>
      <c r="N16" s="32"/>
      <c r="O16" s="34"/>
      <c r="P16" s="35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9065000</v>
      </c>
      <c r="I17" s="10"/>
      <c r="J17" s="36"/>
      <c r="K17" s="30">
        <v>41071</v>
      </c>
      <c r="L17" s="52">
        <v>1500000</v>
      </c>
      <c r="M17" s="33">
        <v>5000000</v>
      </c>
      <c r="N17" s="32"/>
      <c r="O17" s="34"/>
      <c r="P17" s="35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6"/>
      <c r="K18" s="30">
        <v>41072</v>
      </c>
      <c r="L18" s="52">
        <v>750000</v>
      </c>
      <c r="M18" s="32">
        <v>1000000</v>
      </c>
      <c r="N18" s="38"/>
      <c r="O18" s="34"/>
      <c r="P18" s="39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6"/>
      <c r="K19" s="30">
        <v>41073</v>
      </c>
      <c r="L19" s="115">
        <v>1000000</v>
      </c>
      <c r="M19" s="40">
        <v>300000</v>
      </c>
      <c r="N19" s="41"/>
      <c r="O19" s="34"/>
      <c r="P19" s="39"/>
    </row>
    <row r="20" spans="1:19" x14ac:dyDescent="0.2">
      <c r="A20" s="8"/>
      <c r="B20" s="8"/>
      <c r="C20" s="21">
        <v>1000</v>
      </c>
      <c r="D20" s="8"/>
      <c r="E20" s="8">
        <v>0</v>
      </c>
      <c r="F20" s="8"/>
      <c r="G20" s="21">
        <f>C20*E20</f>
        <v>0</v>
      </c>
      <c r="H20" s="9"/>
      <c r="I20" s="21"/>
      <c r="J20" s="22"/>
      <c r="K20" s="30">
        <v>41074</v>
      </c>
      <c r="L20" s="52">
        <v>800000</v>
      </c>
      <c r="M20" s="42">
        <v>600000</v>
      </c>
      <c r="N20" s="41"/>
      <c r="O20" s="34"/>
      <c r="P20" s="39"/>
    </row>
    <row r="21" spans="1:19" x14ac:dyDescent="0.2">
      <c r="A21" s="8"/>
      <c r="B21" s="8"/>
      <c r="C21" s="21">
        <v>500</v>
      </c>
      <c r="D21" s="8"/>
      <c r="E21" s="8">
        <v>57</v>
      </c>
      <c r="F21" s="8"/>
      <c r="G21" s="21">
        <f>C21*E21</f>
        <v>28500</v>
      </c>
      <c r="H21" s="9"/>
      <c r="I21" s="21"/>
      <c r="J21" s="36"/>
      <c r="K21" s="30">
        <v>41075</v>
      </c>
      <c r="L21" s="115">
        <v>1050000</v>
      </c>
      <c r="M21" s="42"/>
      <c r="N21" s="43"/>
      <c r="O21" s="44"/>
      <c r="P21" s="44"/>
    </row>
    <row r="22" spans="1:19" x14ac:dyDescent="0.2">
      <c r="A22" s="8"/>
      <c r="B22" s="8"/>
      <c r="C22" s="21">
        <v>200</v>
      </c>
      <c r="D22" s="8"/>
      <c r="E22" s="8">
        <v>5</v>
      </c>
      <c r="F22" s="8"/>
      <c r="G22" s="21">
        <f>C22*E22</f>
        <v>1000</v>
      </c>
      <c r="H22" s="9"/>
      <c r="I22" s="10"/>
      <c r="K22" s="30">
        <v>41076</v>
      </c>
      <c r="L22" s="52">
        <v>3900000</v>
      </c>
      <c r="M22" s="42"/>
      <c r="N22" s="43"/>
      <c r="O22" s="9"/>
      <c r="P22" s="32"/>
      <c r="Q22" s="38"/>
      <c r="R22" s="44"/>
      <c r="S22" s="44"/>
    </row>
    <row r="23" spans="1:19" x14ac:dyDescent="0.2">
      <c r="A23" s="8"/>
      <c r="B23" s="8"/>
      <c r="C23" s="21">
        <v>100</v>
      </c>
      <c r="D23" s="8"/>
      <c r="E23" s="8">
        <v>14</v>
      </c>
      <c r="F23" s="8"/>
      <c r="G23" s="21">
        <f>C23*E23</f>
        <v>1400</v>
      </c>
      <c r="H23" s="9"/>
      <c r="I23" s="10"/>
      <c r="K23" s="30">
        <v>41077</v>
      </c>
      <c r="L23" s="52">
        <v>1750000</v>
      </c>
      <c r="N23" s="41"/>
      <c r="O23" s="45"/>
      <c r="P23" s="32"/>
      <c r="Q23" s="38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41078</v>
      </c>
      <c r="L24" s="52"/>
      <c r="N24" s="41"/>
      <c r="O24" s="45"/>
      <c r="P24" s="32"/>
      <c r="Q24" s="38"/>
      <c r="R24" s="46" t="s">
        <v>22</v>
      </c>
      <c r="S24" s="38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47">
        <v>0</v>
      </c>
      <c r="H25" s="9"/>
      <c r="I25" s="8" t="s">
        <v>8</v>
      </c>
      <c r="K25" s="30">
        <v>41079</v>
      </c>
      <c r="L25" s="52"/>
      <c r="M25" s="48"/>
      <c r="N25" s="41"/>
      <c r="O25" s="45"/>
      <c r="P25" s="32"/>
      <c r="Q25" s="38"/>
      <c r="R25" s="46"/>
      <c r="S25" s="38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49">
        <f>SUM(G20:G25)</f>
        <v>30900</v>
      </c>
      <c r="I26" s="9"/>
      <c r="K26" s="30">
        <v>41080</v>
      </c>
      <c r="L26" s="52"/>
      <c r="M26" s="33"/>
      <c r="N26" s="50"/>
      <c r="O26" s="51"/>
      <c r="P26" s="32"/>
      <c r="Q26" s="38"/>
      <c r="R26" s="46"/>
      <c r="S26" s="38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9095900</v>
      </c>
      <c r="K27" s="30">
        <v>41081</v>
      </c>
      <c r="L27" s="52"/>
      <c r="M27" s="33"/>
      <c r="N27" s="32"/>
      <c r="O27" s="51"/>
      <c r="P27" s="32"/>
      <c r="Q27" s="38"/>
      <c r="R27" s="46"/>
      <c r="S27" s="38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41082</v>
      </c>
      <c r="L28" s="53"/>
      <c r="M28" s="54"/>
      <c r="N28" s="32"/>
      <c r="O28" s="51"/>
      <c r="P28" s="32"/>
      <c r="Q28" s="38"/>
      <c r="R28" s="46"/>
      <c r="S28" s="38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8</v>
      </c>
      <c r="H29" s="9"/>
      <c r="I29" s="9">
        <f>'05 Juni 17'!I37</f>
        <v>1280179727</v>
      </c>
      <c r="L29" s="53"/>
      <c r="N29" s="32"/>
      <c r="O29" s="51"/>
      <c r="P29" s="32"/>
      <c r="Q29" s="38"/>
      <c r="R29" s="55"/>
      <c r="S29" s="38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6">
        <f>'05 Juni 17'!I52</f>
        <v>14460900</v>
      </c>
      <c r="L30" s="53"/>
      <c r="M30" s="33"/>
      <c r="N30" s="32"/>
      <c r="O30" s="51"/>
      <c r="P30" s="32"/>
      <c r="Q30" s="38"/>
      <c r="R30" s="46"/>
      <c r="S30" s="38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L31" s="53"/>
      <c r="N31" s="41"/>
      <c r="O31" s="51"/>
      <c r="P31" s="2"/>
      <c r="Q31" s="38"/>
      <c r="R31" s="2"/>
      <c r="S31" s="38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2"/>
      <c r="J32" s="32"/>
      <c r="L32" s="57"/>
      <c r="M32" s="58"/>
      <c r="N32" s="41"/>
      <c r="O32" s="51"/>
      <c r="P32" s="2"/>
      <c r="Q32" s="38"/>
      <c r="R32" s="2"/>
      <c r="S32" s="38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L33" s="57"/>
      <c r="M33" s="58"/>
      <c r="N33" s="41"/>
      <c r="O33" s="51"/>
      <c r="P33" s="2"/>
      <c r="Q33" s="38"/>
      <c r="R33" s="2"/>
      <c r="S33" s="38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L34" s="57"/>
      <c r="M34" s="58"/>
      <c r="N34" s="41"/>
      <c r="O34" s="51"/>
      <c r="P34" s="2"/>
      <c r="Q34" s="38"/>
      <c r="R34" s="59"/>
      <c r="S34" s="38"/>
    </row>
    <row r="35" spans="1:19" x14ac:dyDescent="0.2">
      <c r="A35" s="8"/>
      <c r="B35" s="8"/>
      <c r="C35" s="8" t="s">
        <v>29</v>
      </c>
      <c r="D35" s="8"/>
      <c r="E35" s="8"/>
      <c r="F35" s="8"/>
      <c r="G35" s="21"/>
      <c r="H35" s="49">
        <f>O14</f>
        <v>0</v>
      </c>
      <c r="I35" s="9"/>
      <c r="J35" s="9"/>
      <c r="L35" s="57"/>
      <c r="M35" s="60"/>
      <c r="N35" s="41"/>
      <c r="O35" s="51"/>
      <c r="P35" s="38"/>
      <c r="Q35" s="38"/>
      <c r="R35" s="2"/>
      <c r="S35" s="38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1">
        <f>P14</f>
        <v>0</v>
      </c>
      <c r="I36" s="8" t="s">
        <v>8</v>
      </c>
      <c r="J36" s="8"/>
      <c r="L36" s="57"/>
      <c r="M36" s="58"/>
      <c r="N36" s="41"/>
      <c r="O36" s="51"/>
      <c r="P36" s="10"/>
      <c r="Q36" s="38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I29+H35-H36</f>
        <v>1280179727</v>
      </c>
      <c r="J37" s="9"/>
      <c r="L37" s="57"/>
      <c r="M37" s="58"/>
      <c r="N37" s="41"/>
      <c r="O37" s="51"/>
      <c r="Q37" s="38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57"/>
      <c r="M38" s="58"/>
      <c r="N38" s="41"/>
      <c r="O38" s="51"/>
      <c r="Q38" s="38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49">
        <v>12023986</v>
      </c>
      <c r="J39" s="9"/>
      <c r="L39" s="57"/>
      <c r="M39" s="58"/>
      <c r="N39" s="41"/>
      <c r="O39" s="51"/>
      <c r="Q39" s="38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103113641</v>
      </c>
      <c r="I40" s="9"/>
      <c r="J40" s="9"/>
      <c r="L40" s="57"/>
      <c r="M40" s="58"/>
      <c r="N40" s="41"/>
      <c r="O40" s="51"/>
      <c r="Q40" s="38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2">
        <v>32469655</v>
      </c>
      <c r="I41" s="9"/>
      <c r="J41" s="9"/>
      <c r="L41" s="57"/>
      <c r="M41" s="58"/>
      <c r="N41" s="41"/>
      <c r="O41" s="51"/>
      <c r="Q41" s="38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147607282</v>
      </c>
      <c r="J42" s="9"/>
      <c r="L42" s="57"/>
      <c r="M42" s="58"/>
      <c r="N42" s="41"/>
      <c r="O42" s="51"/>
      <c r="Q42" s="38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1427787009</v>
      </c>
      <c r="J43" s="9"/>
      <c r="L43" s="57"/>
      <c r="M43" s="58"/>
      <c r="N43" s="41"/>
      <c r="O43" s="51"/>
      <c r="Q43" s="38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57"/>
      <c r="M44" s="58"/>
      <c r="N44" s="41"/>
      <c r="O44" s="51"/>
      <c r="P44" s="65"/>
      <c r="Q44" s="32"/>
      <c r="R44" s="66"/>
      <c r="S44" s="66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M131</f>
        <v>26870000</v>
      </c>
      <c r="I45" s="9"/>
      <c r="J45" s="9"/>
      <c r="L45" s="57"/>
      <c r="M45" s="60"/>
      <c r="N45" s="41"/>
      <c r="O45" s="51"/>
      <c r="P45" s="65"/>
      <c r="Q45" s="32"/>
      <c r="R45" s="67"/>
      <c r="S45" s="66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68">
        <f>+E89</f>
        <v>0</v>
      </c>
      <c r="I46" s="9" t="s">
        <v>8</v>
      </c>
      <c r="J46" s="9"/>
      <c r="L46" s="57"/>
      <c r="M46" s="60"/>
      <c r="N46" s="41"/>
      <c r="O46" s="51"/>
      <c r="P46" s="65"/>
      <c r="Q46" s="32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2" t="s">
        <v>8</v>
      </c>
      <c r="H47" s="69"/>
      <c r="I47" s="9">
        <f>H45+H46</f>
        <v>26870000</v>
      </c>
      <c r="J47" s="9"/>
      <c r="L47" s="57"/>
      <c r="M47" s="60"/>
      <c r="N47" s="41"/>
      <c r="O47" s="51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2"/>
      <c r="H48" s="70"/>
      <c r="I48" s="9" t="s">
        <v>8</v>
      </c>
      <c r="J48" s="9"/>
      <c r="L48" s="57"/>
      <c r="M48" s="60"/>
      <c r="N48" s="41"/>
      <c r="O48" s="51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49">
        <f>L131</f>
        <v>21500000</v>
      </c>
      <c r="I49" s="9">
        <v>0</v>
      </c>
      <c r="L49" s="57"/>
      <c r="N49" s="41"/>
      <c r="O49" s="51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1">
        <f>A89</f>
        <v>5000</v>
      </c>
      <c r="I50" s="9"/>
      <c r="J50" s="72"/>
      <c r="L50" s="57"/>
      <c r="N50" s="41"/>
      <c r="O50" s="51"/>
      <c r="P50" s="73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1">
        <f>SUM(H49:H50)</f>
        <v>21505000</v>
      </c>
      <c r="J51" s="49"/>
      <c r="L51" s="57"/>
      <c r="N51" s="41"/>
      <c r="O51" s="51"/>
      <c r="P51" s="74"/>
      <c r="Q51" s="59"/>
      <c r="R51" s="74"/>
      <c r="S51" s="59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I30-I47+I51</f>
        <v>9095900</v>
      </c>
      <c r="J52" s="75"/>
      <c r="L52" s="57"/>
      <c r="N52" s="41"/>
      <c r="O52" s="51"/>
      <c r="P52" s="74"/>
      <c r="Q52" s="59"/>
      <c r="R52" s="74"/>
      <c r="S52" s="59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9095900</v>
      </c>
      <c r="J53" s="75"/>
      <c r="L53" s="57"/>
      <c r="N53" s="41"/>
      <c r="O53" s="51"/>
      <c r="P53" s="74"/>
      <c r="Q53" s="59"/>
      <c r="R53" s="74"/>
      <c r="S53" s="59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8</v>
      </c>
      <c r="I54" s="61">
        <v>0</v>
      </c>
      <c r="J54" s="76"/>
      <c r="L54" s="57"/>
      <c r="M54" s="31" t="s">
        <v>42</v>
      </c>
      <c r="N54" s="41"/>
      <c r="O54" s="51"/>
      <c r="P54" s="74"/>
      <c r="Q54" s="59"/>
      <c r="R54" s="74"/>
      <c r="S54" s="77"/>
    </row>
    <row r="55" spans="1:19" x14ac:dyDescent="0.2">
      <c r="A55" s="8"/>
      <c r="B55" s="8"/>
      <c r="C55" s="8"/>
      <c r="D55" s="8"/>
      <c r="E55" s="8" t="s">
        <v>43</v>
      </c>
      <c r="F55" s="8"/>
      <c r="G55" s="8"/>
      <c r="H55" s="9"/>
      <c r="I55" s="9">
        <f>+I53-I52</f>
        <v>0</v>
      </c>
      <c r="J55" s="75"/>
      <c r="L55" s="57"/>
      <c r="N55" s="41"/>
      <c r="O55" s="51"/>
      <c r="P55" s="74"/>
      <c r="Q55" s="59"/>
      <c r="R55" s="74"/>
      <c r="S55" s="74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5"/>
      <c r="L56" s="57"/>
      <c r="N56" s="41"/>
      <c r="O56" s="51"/>
      <c r="P56" s="74"/>
      <c r="Q56" s="59"/>
      <c r="R56" s="74"/>
      <c r="S56" s="74"/>
    </row>
    <row r="57" spans="1:19" x14ac:dyDescent="0.2">
      <c r="A57" s="8" t="s">
        <v>44</v>
      </c>
      <c r="B57" s="8"/>
      <c r="C57" s="8"/>
      <c r="D57" s="8"/>
      <c r="E57" s="8"/>
      <c r="F57" s="8"/>
      <c r="G57" s="8"/>
      <c r="H57" s="9"/>
      <c r="I57" s="56"/>
      <c r="J57" s="78"/>
      <c r="L57" s="57"/>
      <c r="N57" s="41"/>
      <c r="O57" s="51"/>
      <c r="P57" s="74"/>
      <c r="Q57" s="59"/>
      <c r="R57" s="74"/>
      <c r="S57" s="74"/>
    </row>
    <row r="58" spans="1:19" x14ac:dyDescent="0.2">
      <c r="A58" s="8" t="s">
        <v>45</v>
      </c>
      <c r="B58" s="8"/>
      <c r="C58" s="8"/>
      <c r="D58" s="8"/>
      <c r="E58" s="8" t="s">
        <v>8</v>
      </c>
      <c r="F58" s="8"/>
      <c r="G58" s="8" t="s">
        <v>46</v>
      </c>
      <c r="H58" s="9"/>
      <c r="I58" s="21"/>
      <c r="J58" s="79"/>
      <c r="L58" s="57"/>
      <c r="N58" s="41"/>
      <c r="O58" s="51"/>
      <c r="P58" s="74"/>
      <c r="Q58" s="59"/>
      <c r="R58" s="74"/>
      <c r="S58" s="74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8</v>
      </c>
      <c r="I59" s="21"/>
      <c r="J59" s="79"/>
      <c r="L59" s="57"/>
      <c r="N59" s="41"/>
      <c r="O59" s="51"/>
      <c r="Q59" s="38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79"/>
      <c r="L60" s="57"/>
      <c r="N60" s="41"/>
      <c r="O60" s="51"/>
      <c r="Q60" s="38"/>
    </row>
    <row r="61" spans="1:19" x14ac:dyDescent="0.2">
      <c r="A61" s="80"/>
      <c r="B61" s="81"/>
      <c r="C61" s="81"/>
      <c r="D61" s="82"/>
      <c r="E61" s="82"/>
      <c r="F61" s="82"/>
      <c r="G61" s="82"/>
      <c r="H61" s="10"/>
      <c r="J61" s="83"/>
      <c r="L61" s="57"/>
      <c r="N61" s="41"/>
      <c r="O61" s="51"/>
      <c r="Q61" s="10"/>
      <c r="R61" s="84"/>
    </row>
    <row r="62" spans="1:19" x14ac:dyDescent="0.2">
      <c r="A62" s="85" t="s">
        <v>47</v>
      </c>
      <c r="B62" s="81"/>
      <c r="C62" s="81"/>
      <c r="D62" s="82"/>
      <c r="E62" s="82"/>
      <c r="F62" s="82"/>
      <c r="G62" s="10" t="s">
        <v>48</v>
      </c>
      <c r="J62" s="83"/>
      <c r="L62" s="57"/>
      <c r="M62" s="31" t="s">
        <v>49</v>
      </c>
      <c r="N62" s="41"/>
      <c r="O62" s="51"/>
      <c r="Q62" s="10"/>
      <c r="R62" s="84"/>
    </row>
    <row r="63" spans="1:19" x14ac:dyDescent="0.2">
      <c r="A63" s="80"/>
      <c r="B63" s="81"/>
      <c r="C63" s="81"/>
      <c r="D63" s="82"/>
      <c r="E63" s="82"/>
      <c r="F63" s="82"/>
      <c r="G63" s="82"/>
      <c r="H63" s="82"/>
      <c r="J63" s="83"/>
      <c r="L63" s="86"/>
      <c r="N63" s="41"/>
      <c r="O63" s="51"/>
    </row>
    <row r="64" spans="1:19" x14ac:dyDescent="0.2">
      <c r="A64" s="2" t="s">
        <v>50</v>
      </c>
      <c r="B64" s="2"/>
      <c r="C64" s="2"/>
      <c r="D64" s="2"/>
      <c r="E64" s="2"/>
      <c r="F64" s="2"/>
      <c r="H64" s="10" t="s">
        <v>51</v>
      </c>
      <c r="I64" s="2"/>
      <c r="J64" s="87"/>
      <c r="L64" s="86"/>
      <c r="M64" s="60"/>
      <c r="N64" s="41"/>
      <c r="O64" s="51"/>
      <c r="Q64" s="73"/>
    </row>
    <row r="65" spans="1:15" x14ac:dyDescent="0.2">
      <c r="A65" s="2"/>
      <c r="B65" s="2"/>
      <c r="C65" s="2"/>
      <c r="D65" s="2"/>
      <c r="E65" s="2"/>
      <c r="F65" s="2"/>
      <c r="G65" s="82" t="s">
        <v>52</v>
      </c>
      <c r="H65" s="2"/>
      <c r="I65" s="2"/>
      <c r="J65" s="87"/>
      <c r="L65" s="86"/>
      <c r="M65" s="60"/>
      <c r="N65" s="41"/>
      <c r="O65" s="51"/>
    </row>
    <row r="66" spans="1:15" x14ac:dyDescent="0.2">
      <c r="A66" s="2"/>
      <c r="B66" s="2"/>
      <c r="C66" s="2"/>
      <c r="D66" s="2"/>
      <c r="E66" s="2"/>
      <c r="F66" s="2"/>
      <c r="G66" s="82"/>
      <c r="H66" s="2"/>
      <c r="I66" s="2"/>
      <c r="J66" s="87"/>
      <c r="L66" s="86"/>
      <c r="M66" s="60"/>
      <c r="N66" s="41"/>
      <c r="O66" s="51"/>
    </row>
    <row r="67" spans="1:15" x14ac:dyDescent="0.2">
      <c r="A67" s="2"/>
      <c r="B67" s="2"/>
      <c r="C67" s="2"/>
      <c r="D67" s="2"/>
      <c r="E67" s="2" t="s">
        <v>53</v>
      </c>
      <c r="F67" s="2"/>
      <c r="G67" s="2"/>
      <c r="H67" s="2"/>
      <c r="I67" s="2"/>
      <c r="J67" s="87"/>
      <c r="L67" s="86"/>
      <c r="M67" s="88"/>
      <c r="N67" s="41"/>
      <c r="O67" s="51"/>
    </row>
    <row r="68" spans="1:15" x14ac:dyDescent="0.2">
      <c r="A68" s="2"/>
      <c r="B68" s="2"/>
      <c r="C68" s="2"/>
      <c r="D68" s="2"/>
      <c r="E68" s="2" t="s">
        <v>53</v>
      </c>
      <c r="F68" s="2"/>
      <c r="G68" s="2"/>
      <c r="H68" s="2"/>
      <c r="I68" s="89"/>
      <c r="J68" s="87"/>
      <c r="L68" s="86"/>
      <c r="M68" s="88"/>
      <c r="N68" s="41"/>
      <c r="O68" s="51"/>
    </row>
    <row r="69" spans="1:15" x14ac:dyDescent="0.2">
      <c r="A69" s="82"/>
      <c r="B69" s="82"/>
      <c r="C69" s="82"/>
      <c r="D69" s="82"/>
      <c r="E69" s="82"/>
      <c r="F69" s="82"/>
      <c r="G69" s="90"/>
      <c r="H69" s="91"/>
      <c r="I69" s="82"/>
      <c r="J69" s="83"/>
      <c r="L69" s="86"/>
      <c r="M69" s="92"/>
      <c r="N69" s="41"/>
      <c r="O69" s="51"/>
    </row>
    <row r="70" spans="1:15" x14ac:dyDescent="0.2">
      <c r="A70" s="82"/>
      <c r="B70" s="82"/>
      <c r="C70" s="82"/>
      <c r="D70" s="82"/>
      <c r="E70" s="82"/>
      <c r="F70" s="82"/>
      <c r="G70" s="90" t="s">
        <v>54</v>
      </c>
      <c r="H70" s="93"/>
      <c r="I70" s="82"/>
      <c r="J70" s="83"/>
      <c r="L70" s="86"/>
      <c r="M70" s="60"/>
      <c r="N70" s="41"/>
      <c r="O70" s="51"/>
    </row>
    <row r="71" spans="1:15" x14ac:dyDescent="0.2">
      <c r="A71" s="94" t="s">
        <v>38</v>
      </c>
      <c r="B71" s="95"/>
      <c r="C71" s="95"/>
      <c r="D71" s="95"/>
      <c r="E71" s="96" t="s">
        <v>55</v>
      </c>
      <c r="F71" s="2"/>
      <c r="G71" s="2"/>
      <c r="H71" s="59"/>
      <c r="I71" s="2"/>
      <c r="J71" s="87"/>
      <c r="L71" s="86"/>
      <c r="M71" s="92"/>
      <c r="N71" s="41"/>
      <c r="O71" s="97"/>
    </row>
    <row r="72" spans="1:15" x14ac:dyDescent="0.2">
      <c r="A72" s="94">
        <v>5000</v>
      </c>
      <c r="B72" s="95"/>
      <c r="C72" s="95"/>
      <c r="D72" s="95"/>
      <c r="E72" s="96"/>
      <c r="F72" s="2"/>
      <c r="G72" s="2"/>
      <c r="H72" s="59"/>
      <c r="I72" s="2"/>
      <c r="J72" s="2"/>
      <c r="L72" s="86"/>
      <c r="M72" s="92"/>
      <c r="N72" s="41"/>
      <c r="O72" s="97"/>
    </row>
    <row r="73" spans="1:15" x14ac:dyDescent="0.2">
      <c r="A73" s="98"/>
      <c r="B73" s="95"/>
      <c r="C73" s="95"/>
      <c r="D73" s="95"/>
      <c r="E73" s="96"/>
      <c r="F73" s="2"/>
      <c r="G73" s="2"/>
      <c r="H73" s="59"/>
      <c r="I73" s="2"/>
      <c r="J73" s="2"/>
      <c r="L73" s="86"/>
      <c r="M73" s="92"/>
      <c r="N73" s="41"/>
      <c r="O73" s="97"/>
    </row>
    <row r="74" spans="1:15" x14ac:dyDescent="0.2">
      <c r="A74" s="98"/>
      <c r="B74" s="95"/>
      <c r="C74" s="99"/>
      <c r="D74" s="95"/>
      <c r="E74" s="100"/>
      <c r="F74" s="2"/>
      <c r="G74" s="2"/>
      <c r="H74" s="59"/>
      <c r="I74" s="2"/>
      <c r="J74" s="2"/>
      <c r="L74" s="86"/>
      <c r="M74" s="92"/>
      <c r="N74" s="41"/>
      <c r="O74" s="97"/>
    </row>
    <row r="75" spans="1:15" x14ac:dyDescent="0.2">
      <c r="A75" s="96"/>
      <c r="B75" s="95"/>
      <c r="C75" s="99"/>
      <c r="D75" s="99"/>
      <c r="E75" s="101"/>
      <c r="F75" s="73"/>
      <c r="H75" s="74"/>
      <c r="L75" s="86"/>
      <c r="M75" s="92"/>
      <c r="N75" s="41"/>
      <c r="O75" s="97"/>
    </row>
    <row r="76" spans="1:15" x14ac:dyDescent="0.2">
      <c r="A76" s="102"/>
      <c r="B76" s="95"/>
      <c r="C76" s="103"/>
      <c r="D76" s="103"/>
      <c r="E76" s="101"/>
      <c r="H76" s="74"/>
      <c r="L76" s="86"/>
      <c r="M76" s="104"/>
      <c r="N76" s="41"/>
      <c r="O76" s="97"/>
    </row>
    <row r="77" spans="1:15" x14ac:dyDescent="0.2">
      <c r="A77" s="105"/>
      <c r="B77" s="95"/>
      <c r="C77" s="103"/>
      <c r="D77" s="103"/>
      <c r="E77" s="101"/>
      <c r="H77" s="74"/>
      <c r="L77" s="86"/>
      <c r="M77" s="106"/>
      <c r="N77" s="41"/>
      <c r="O77" s="107"/>
    </row>
    <row r="78" spans="1:15" x14ac:dyDescent="0.2">
      <c r="A78" s="105"/>
      <c r="B78" s="95"/>
      <c r="C78" s="103"/>
      <c r="D78" s="103"/>
      <c r="E78" s="101"/>
      <c r="H78" s="74"/>
      <c r="K78" s="30"/>
      <c r="L78" s="86"/>
      <c r="N78" s="41"/>
      <c r="O78" s="107"/>
    </row>
    <row r="79" spans="1:15" x14ac:dyDescent="0.2">
      <c r="A79" s="102"/>
      <c r="B79" s="103"/>
      <c r="C79" s="103"/>
      <c r="D79" s="103"/>
      <c r="E79" s="101"/>
      <c r="H79" s="74"/>
      <c r="K79" s="30"/>
      <c r="L79" s="86"/>
      <c r="N79" s="41"/>
      <c r="O79" s="107"/>
    </row>
    <row r="80" spans="1:15" x14ac:dyDescent="0.2">
      <c r="A80" s="102"/>
      <c r="B80" s="103"/>
      <c r="C80" s="103"/>
      <c r="D80" s="103"/>
      <c r="E80" s="101"/>
      <c r="H80" s="74"/>
      <c r="K80" s="30"/>
      <c r="L80" s="86"/>
      <c r="N80" s="41"/>
      <c r="O80" s="107"/>
    </row>
    <row r="81" spans="1:15" x14ac:dyDescent="0.2">
      <c r="A81" s="102"/>
      <c r="B81" s="108"/>
      <c r="E81" s="74"/>
      <c r="H81" s="74"/>
      <c r="K81" s="30"/>
      <c r="L81" s="86"/>
      <c r="N81" s="41"/>
      <c r="O81" s="107"/>
    </row>
    <row r="82" spans="1:15" x14ac:dyDescent="0.2">
      <c r="A82" s="102"/>
      <c r="B82" s="108"/>
      <c r="H82" s="74"/>
      <c r="K82" s="30"/>
      <c r="L82" s="86"/>
      <c r="M82" s="92"/>
      <c r="N82" s="41"/>
      <c r="O82" s="107"/>
    </row>
    <row r="83" spans="1:15" x14ac:dyDescent="0.2">
      <c r="A83" s="102"/>
      <c r="B83" s="108"/>
      <c r="K83" s="30"/>
      <c r="L83" s="86"/>
      <c r="N83" s="41"/>
      <c r="O83" s="97"/>
    </row>
    <row r="84" spans="1:15" x14ac:dyDescent="0.2">
      <c r="A84" s="102"/>
      <c r="B84" s="108"/>
      <c r="K84" s="30"/>
      <c r="L84" s="86"/>
      <c r="N84" s="41"/>
      <c r="O84" s="97"/>
    </row>
    <row r="85" spans="1:15" x14ac:dyDescent="0.2">
      <c r="A85" s="74"/>
      <c r="B85" s="108"/>
      <c r="K85" s="30"/>
      <c r="L85" s="86"/>
      <c r="N85" s="41"/>
      <c r="O85" s="97"/>
    </row>
    <row r="86" spans="1:15" x14ac:dyDescent="0.2">
      <c r="K86" s="30"/>
      <c r="L86" s="86"/>
      <c r="N86" s="41"/>
      <c r="O86" s="97"/>
    </row>
    <row r="87" spans="1:15" x14ac:dyDescent="0.2">
      <c r="K87" s="30"/>
      <c r="L87" s="86"/>
      <c r="N87" s="41"/>
      <c r="O87" s="97"/>
    </row>
    <row r="88" spans="1:15" x14ac:dyDescent="0.2">
      <c r="K88" s="30"/>
      <c r="L88" s="109"/>
      <c r="N88" s="41"/>
      <c r="O88" s="97"/>
    </row>
    <row r="89" spans="1:15" x14ac:dyDescent="0.2">
      <c r="A89" s="84">
        <f>SUM(A71:A88)</f>
        <v>5000</v>
      </c>
      <c r="E89" s="74">
        <f>SUM(E71:E88)</f>
        <v>0</v>
      </c>
      <c r="H89" s="74">
        <f>SUM(H71:H88)</f>
        <v>0</v>
      </c>
      <c r="K89" s="30"/>
      <c r="L89" s="109"/>
      <c r="N89" s="41"/>
      <c r="O89" s="97"/>
    </row>
    <row r="90" spans="1:15" x14ac:dyDescent="0.2">
      <c r="K90" s="30"/>
      <c r="L90" s="109"/>
      <c r="N90" s="41"/>
      <c r="O90" s="97"/>
    </row>
    <row r="91" spans="1:15" x14ac:dyDescent="0.2">
      <c r="K91" s="30"/>
      <c r="L91" s="109"/>
      <c r="N91" s="41"/>
      <c r="O91" s="97"/>
    </row>
    <row r="92" spans="1:15" x14ac:dyDescent="0.2">
      <c r="K92" s="30"/>
      <c r="L92" s="109"/>
      <c r="N92" s="41"/>
      <c r="O92" s="97"/>
    </row>
    <row r="93" spans="1:15" x14ac:dyDescent="0.2">
      <c r="K93" s="30"/>
      <c r="L93" s="109"/>
      <c r="N93" s="41"/>
      <c r="O93" s="97"/>
    </row>
    <row r="94" spans="1:15" x14ac:dyDescent="0.2">
      <c r="K94" s="30"/>
      <c r="L94" s="109"/>
      <c r="N94" s="41"/>
      <c r="O94" s="97"/>
    </row>
    <row r="95" spans="1:15" x14ac:dyDescent="0.2">
      <c r="K95" s="30"/>
      <c r="L95" s="109"/>
      <c r="N95" s="41"/>
      <c r="O95" s="97"/>
    </row>
    <row r="96" spans="1:15" x14ac:dyDescent="0.2">
      <c r="K96" s="30"/>
      <c r="L96" s="109"/>
      <c r="N96" s="41"/>
      <c r="O96" s="97"/>
    </row>
    <row r="97" spans="1:19" x14ac:dyDescent="0.2">
      <c r="K97" s="30"/>
      <c r="L97" s="109"/>
      <c r="N97" s="41"/>
      <c r="O97" s="97"/>
    </row>
    <row r="98" spans="1:19" x14ac:dyDescent="0.2">
      <c r="K98" s="30"/>
      <c r="L98" s="109"/>
      <c r="N98" s="41"/>
      <c r="O98" s="97"/>
    </row>
    <row r="99" spans="1:19" x14ac:dyDescent="0.2">
      <c r="K99" s="30"/>
      <c r="L99" s="109"/>
      <c r="N99" s="41"/>
      <c r="O99" s="97"/>
    </row>
    <row r="100" spans="1:19" x14ac:dyDescent="0.2">
      <c r="K100" s="30"/>
      <c r="L100" s="109"/>
      <c r="N100" s="41"/>
      <c r="O100" s="97"/>
    </row>
    <row r="101" spans="1:19" x14ac:dyDescent="0.2">
      <c r="K101" s="30"/>
      <c r="L101" s="109"/>
      <c r="N101" s="41"/>
      <c r="O101" s="97"/>
    </row>
    <row r="102" spans="1:19" x14ac:dyDescent="0.2">
      <c r="K102" s="30"/>
      <c r="L102" s="109"/>
      <c r="N102" s="41"/>
      <c r="O102" s="97"/>
    </row>
    <row r="103" spans="1:19" x14ac:dyDescent="0.2">
      <c r="K103" s="30"/>
      <c r="L103" s="109"/>
      <c r="O103" s="97"/>
    </row>
    <row r="104" spans="1:19" x14ac:dyDescent="0.2">
      <c r="K104" s="30"/>
      <c r="L104" s="109"/>
      <c r="O104" s="97"/>
    </row>
    <row r="105" spans="1:19" x14ac:dyDescent="0.2">
      <c r="K105" s="30"/>
      <c r="L105" s="109"/>
    </row>
    <row r="106" spans="1:19" x14ac:dyDescent="0.2">
      <c r="K106" s="30"/>
      <c r="L106" s="109"/>
    </row>
    <row r="107" spans="1:19" x14ac:dyDescent="0.2">
      <c r="K107" s="30"/>
      <c r="L107" s="109"/>
    </row>
    <row r="108" spans="1:19" x14ac:dyDescent="0.2">
      <c r="K108" s="30"/>
      <c r="L108" s="109"/>
      <c r="O108" s="92">
        <f>SUM(O13:O107)</f>
        <v>0</v>
      </c>
    </row>
    <row r="109" spans="1:19" x14ac:dyDescent="0.2">
      <c r="K109" s="30"/>
      <c r="L109" s="109"/>
    </row>
    <row r="110" spans="1:19" x14ac:dyDescent="0.2">
      <c r="K110" s="30"/>
      <c r="L110" s="109"/>
    </row>
    <row r="111" spans="1:19" s="31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09"/>
      <c r="N111" s="110"/>
      <c r="O111" s="111"/>
      <c r="P111" s="7"/>
      <c r="Q111" s="7"/>
      <c r="R111" s="7"/>
      <c r="S111" s="7"/>
    </row>
    <row r="112" spans="1:19" s="31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09"/>
      <c r="N112" s="110"/>
      <c r="O112" s="111"/>
      <c r="P112" s="7"/>
      <c r="Q112" s="7"/>
      <c r="R112" s="7"/>
      <c r="S112" s="7"/>
    </row>
    <row r="113" spans="1:19" s="31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09"/>
      <c r="N113" s="110"/>
      <c r="O113" s="111"/>
      <c r="P113" s="7"/>
      <c r="Q113" s="7"/>
      <c r="R113" s="7"/>
      <c r="S113" s="7"/>
    </row>
    <row r="114" spans="1:19" s="31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09"/>
      <c r="N114" s="110"/>
      <c r="O114" s="111"/>
      <c r="P114" s="7"/>
      <c r="Q114" s="7"/>
      <c r="R114" s="7"/>
      <c r="S114" s="7"/>
    </row>
    <row r="115" spans="1:19" s="31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09"/>
      <c r="N115" s="110"/>
      <c r="O115" s="111"/>
      <c r="P115" s="7"/>
      <c r="Q115" s="7"/>
      <c r="R115" s="7"/>
      <c r="S115" s="7"/>
    </row>
    <row r="116" spans="1:19" s="31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09"/>
      <c r="N116" s="110"/>
      <c r="O116" s="111"/>
      <c r="P116" s="7"/>
      <c r="Q116" s="7"/>
      <c r="R116" s="7"/>
      <c r="S116" s="7"/>
    </row>
    <row r="117" spans="1:19" s="31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09"/>
      <c r="N117" s="110"/>
      <c r="O117" s="111"/>
      <c r="P117" s="7"/>
      <c r="Q117" s="7"/>
      <c r="R117" s="7"/>
      <c r="S117" s="7"/>
    </row>
    <row r="118" spans="1:19" s="31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09"/>
      <c r="N118" s="110"/>
      <c r="O118" s="111"/>
      <c r="P118" s="7"/>
      <c r="Q118" s="7"/>
      <c r="R118" s="7"/>
      <c r="S118" s="7"/>
    </row>
    <row r="119" spans="1:19" s="31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09"/>
      <c r="N119" s="110"/>
      <c r="O119" s="111"/>
      <c r="P119" s="7"/>
      <c r="Q119" s="7"/>
      <c r="R119" s="7"/>
      <c r="S119" s="7"/>
    </row>
    <row r="120" spans="1:19" s="31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09"/>
      <c r="N120" s="110"/>
      <c r="O120" s="111"/>
      <c r="P120" s="7"/>
      <c r="Q120" s="7"/>
      <c r="R120" s="7"/>
      <c r="S120" s="7"/>
    </row>
    <row r="121" spans="1:19" s="31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09"/>
      <c r="N121" s="110"/>
      <c r="O121" s="111"/>
      <c r="P121" s="7"/>
      <c r="Q121" s="7"/>
      <c r="R121" s="7"/>
      <c r="S121" s="7"/>
    </row>
    <row r="122" spans="1:19" s="31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09"/>
      <c r="N122" s="110"/>
      <c r="O122" s="111"/>
      <c r="P122" s="7"/>
      <c r="Q122" s="7"/>
      <c r="R122" s="7"/>
      <c r="S122" s="7"/>
    </row>
    <row r="123" spans="1:19" s="31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09"/>
      <c r="N123" s="110"/>
      <c r="O123" s="111"/>
      <c r="P123" s="7"/>
      <c r="Q123" s="7"/>
      <c r="R123" s="7"/>
      <c r="S123" s="7"/>
    </row>
    <row r="124" spans="1:19" s="31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09"/>
      <c r="N124" s="110"/>
      <c r="O124" s="111"/>
      <c r="P124" s="7"/>
      <c r="Q124" s="7"/>
      <c r="R124" s="7"/>
      <c r="S124" s="7"/>
    </row>
    <row r="125" spans="1:19" s="31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09"/>
      <c r="N125" s="110"/>
      <c r="O125" s="111"/>
      <c r="P125" s="7"/>
      <c r="Q125" s="7"/>
      <c r="R125" s="7"/>
      <c r="S125" s="7"/>
    </row>
    <row r="126" spans="1:19" s="31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09"/>
      <c r="N126" s="110"/>
      <c r="O126" s="111"/>
      <c r="P126" s="7"/>
      <c r="Q126" s="7"/>
      <c r="R126" s="7"/>
      <c r="S126" s="7"/>
    </row>
    <row r="127" spans="1:19" s="31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09"/>
      <c r="N127" s="110"/>
      <c r="O127" s="111"/>
      <c r="P127" s="7"/>
      <c r="Q127" s="7"/>
      <c r="R127" s="7"/>
      <c r="S127" s="7"/>
    </row>
    <row r="128" spans="1:19" s="31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09"/>
      <c r="N128" s="110"/>
      <c r="O128" s="111"/>
      <c r="P128" s="7"/>
      <c r="Q128" s="7"/>
      <c r="R128" s="7"/>
      <c r="S128" s="7"/>
    </row>
    <row r="129" spans="1:19" s="31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09"/>
      <c r="N129" s="110"/>
      <c r="O129" s="111"/>
      <c r="P129" s="7"/>
      <c r="Q129" s="7"/>
      <c r="R129" s="7"/>
      <c r="S129" s="7"/>
    </row>
    <row r="130" spans="1:19" s="31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09"/>
      <c r="N130" s="110"/>
      <c r="O130" s="111"/>
      <c r="P130" s="7"/>
      <c r="Q130" s="7"/>
      <c r="R130" s="7"/>
      <c r="S130" s="7"/>
    </row>
    <row r="131" spans="1:19" s="31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2">
        <f>SUM(L13:L130)</f>
        <v>21500000</v>
      </c>
      <c r="M131" s="112">
        <f>SUM(M13:M130)</f>
        <v>26870000</v>
      </c>
      <c r="N131" s="110"/>
      <c r="O131" s="111"/>
      <c r="P131" s="7"/>
      <c r="Q131" s="7"/>
      <c r="R131" s="7"/>
      <c r="S131" s="7"/>
    </row>
    <row r="132" spans="1:19" s="31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3"/>
      <c r="N132" s="110"/>
      <c r="O132" s="111"/>
      <c r="P132" s="7"/>
      <c r="Q132" s="7"/>
      <c r="R132" s="7"/>
      <c r="S132" s="7"/>
    </row>
    <row r="133" spans="1:19" s="31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3"/>
      <c r="N133" s="110"/>
      <c r="O133" s="111"/>
      <c r="P133" s="7"/>
      <c r="Q133" s="7"/>
      <c r="R133" s="7"/>
      <c r="S133" s="7"/>
    </row>
    <row r="134" spans="1:19" s="31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3"/>
      <c r="N134" s="110"/>
      <c r="O134" s="111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7" zoomScale="84" zoomScaleNormal="100" zoomScaleSheetLayoutView="84" workbookViewId="0">
      <selection activeCell="L20" sqref="L20:L23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3" bestFit="1" customWidth="1"/>
    <col min="13" max="13" width="16.140625" style="31" bestFit="1" customWidth="1"/>
    <col min="14" max="14" width="15.5703125" style="110" customWidth="1"/>
    <col min="15" max="15" width="20" style="111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4" t="s">
        <v>0</v>
      </c>
      <c r="B1" s="144"/>
      <c r="C1" s="144"/>
      <c r="D1" s="144"/>
      <c r="E1" s="144"/>
      <c r="F1" s="144"/>
      <c r="G1" s="144"/>
      <c r="H1" s="144"/>
      <c r="I1" s="144"/>
      <c r="J1" s="120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59</v>
      </c>
      <c r="C3" s="10"/>
      <c r="D3" s="8"/>
      <c r="E3" s="8"/>
      <c r="F3" s="8"/>
      <c r="G3" s="8"/>
      <c r="H3" s="8" t="s">
        <v>3</v>
      </c>
      <c r="I3" s="11">
        <v>42893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0.625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8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7</v>
      </c>
      <c r="B6" s="8"/>
      <c r="C6" s="8"/>
      <c r="D6" s="8"/>
      <c r="E6" s="8"/>
      <c r="F6" s="8"/>
      <c r="G6" s="8" t="s">
        <v>8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v>154</v>
      </c>
      <c r="F8" s="22"/>
      <c r="G8" s="17">
        <f>C8*E8</f>
        <v>15400000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29</v>
      </c>
      <c r="F9" s="22"/>
      <c r="G9" s="17">
        <f t="shared" ref="G9:G16" si="0">C9*E9</f>
        <v>1450000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0</v>
      </c>
      <c r="F10" s="22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41</v>
      </c>
      <c r="F11" s="22"/>
      <c r="G11" s="17">
        <f t="shared" si="0"/>
        <v>410000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21</v>
      </c>
      <c r="F12" s="22"/>
      <c r="G12" s="17">
        <f>C12*E12</f>
        <v>105000</v>
      </c>
      <c r="H12" s="9"/>
      <c r="I12" s="17"/>
      <c r="J12" s="17"/>
      <c r="K12" s="25" t="s">
        <v>8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55</v>
      </c>
      <c r="F13" s="22"/>
      <c r="G13" s="17">
        <f t="shared" si="0"/>
        <v>110000</v>
      </c>
      <c r="H13" s="9"/>
      <c r="I13" s="17"/>
      <c r="J13" s="17"/>
      <c r="K13" s="30">
        <v>41078</v>
      </c>
      <c r="L13" s="53">
        <v>800000</v>
      </c>
      <c r="M13" s="31">
        <v>8000000</v>
      </c>
      <c r="N13" s="32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41079</v>
      </c>
      <c r="L14" s="53">
        <v>750000</v>
      </c>
      <c r="M14" s="33">
        <v>250000</v>
      </c>
      <c r="N14" s="32"/>
      <c r="O14" s="34"/>
      <c r="P14" s="35"/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41080</v>
      </c>
      <c r="L15" s="53">
        <v>1000000</v>
      </c>
      <c r="M15" s="33">
        <v>50000</v>
      </c>
      <c r="N15" s="32"/>
      <c r="O15" s="34"/>
      <c r="P15" s="35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6"/>
      <c r="K16" s="30">
        <v>41081</v>
      </c>
      <c r="L16" s="52">
        <v>3000000</v>
      </c>
      <c r="M16" s="37">
        <v>70000</v>
      </c>
      <c r="N16" s="32"/>
      <c r="O16" s="34"/>
      <c r="P16" s="35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17475000</v>
      </c>
      <c r="I17" s="10"/>
      <c r="J17" s="36"/>
      <c r="K17" s="30">
        <v>41082</v>
      </c>
      <c r="L17" s="52">
        <v>3000000</v>
      </c>
      <c r="M17" s="33">
        <v>270000</v>
      </c>
      <c r="N17" s="32"/>
      <c r="O17" s="34"/>
      <c r="P17" s="35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6"/>
      <c r="K18" s="30">
        <v>41083</v>
      </c>
      <c r="L18" s="52">
        <v>200000</v>
      </c>
      <c r="M18" s="32"/>
      <c r="N18" s="38"/>
      <c r="O18" s="34"/>
      <c r="P18" s="39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6"/>
      <c r="K19" s="30">
        <v>41084</v>
      </c>
      <c r="L19" s="115">
        <v>1500000</v>
      </c>
      <c r="M19" s="40"/>
      <c r="N19" s="41"/>
      <c r="O19" s="34"/>
      <c r="P19" s="39"/>
    </row>
    <row r="20" spans="1:19" x14ac:dyDescent="0.2">
      <c r="A20" s="8"/>
      <c r="B20" s="8"/>
      <c r="C20" s="21">
        <v>1000</v>
      </c>
      <c r="D20" s="8"/>
      <c r="E20" s="8">
        <v>0</v>
      </c>
      <c r="F20" s="8"/>
      <c r="G20" s="21">
        <f>C20*E20</f>
        <v>0</v>
      </c>
      <c r="H20" s="9"/>
      <c r="I20" s="21"/>
      <c r="J20" s="22"/>
      <c r="K20" s="30">
        <v>41085</v>
      </c>
      <c r="L20" s="113">
        <v>950000</v>
      </c>
      <c r="M20" s="42"/>
      <c r="N20" s="41"/>
      <c r="O20" s="34"/>
      <c r="P20" s="39"/>
    </row>
    <row r="21" spans="1:19" x14ac:dyDescent="0.2">
      <c r="A21" s="8"/>
      <c r="B21" s="8"/>
      <c r="C21" s="21">
        <v>500</v>
      </c>
      <c r="D21" s="8"/>
      <c r="E21" s="8">
        <v>57</v>
      </c>
      <c r="F21" s="8"/>
      <c r="G21" s="21">
        <f>C21*E21</f>
        <v>28500</v>
      </c>
      <c r="H21" s="9"/>
      <c r="I21" s="21"/>
      <c r="J21" s="36"/>
      <c r="K21" s="30">
        <v>41086</v>
      </c>
      <c r="L21" s="52">
        <v>700000</v>
      </c>
      <c r="M21" s="42"/>
      <c r="N21" s="43"/>
      <c r="O21" s="44"/>
      <c r="P21" s="44"/>
    </row>
    <row r="22" spans="1:19" x14ac:dyDescent="0.2">
      <c r="A22" s="8"/>
      <c r="B22" s="8"/>
      <c r="C22" s="21">
        <v>200</v>
      </c>
      <c r="D22" s="8"/>
      <c r="E22" s="8">
        <v>5</v>
      </c>
      <c r="F22" s="8"/>
      <c r="G22" s="21">
        <f>C22*E22</f>
        <v>1000</v>
      </c>
      <c r="H22" s="9"/>
      <c r="I22" s="10"/>
      <c r="K22" s="30">
        <v>41087</v>
      </c>
      <c r="L22" s="115">
        <v>4000000</v>
      </c>
      <c r="M22" s="42"/>
      <c r="N22" s="43"/>
      <c r="O22" s="9"/>
      <c r="P22" s="32"/>
      <c r="Q22" s="38"/>
      <c r="R22" s="44"/>
      <c r="S22" s="44"/>
    </row>
    <row r="23" spans="1:19" x14ac:dyDescent="0.2">
      <c r="A23" s="8"/>
      <c r="B23" s="8"/>
      <c r="C23" s="21">
        <v>100</v>
      </c>
      <c r="D23" s="8"/>
      <c r="E23" s="8">
        <v>14</v>
      </c>
      <c r="F23" s="8"/>
      <c r="G23" s="21">
        <f>C23*E23</f>
        <v>1400</v>
      </c>
      <c r="H23" s="9"/>
      <c r="I23" s="10"/>
      <c r="K23" s="30">
        <v>41088</v>
      </c>
      <c r="L23" s="52">
        <v>1150000</v>
      </c>
      <c r="N23" s="41"/>
      <c r="O23" s="45"/>
      <c r="P23" s="32"/>
      <c r="Q23" s="38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41089</v>
      </c>
      <c r="L24" s="52"/>
      <c r="N24" s="41"/>
      <c r="O24" s="45"/>
      <c r="P24" s="32"/>
      <c r="Q24" s="38"/>
      <c r="R24" s="46" t="s">
        <v>22</v>
      </c>
      <c r="S24" s="38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47">
        <v>0</v>
      </c>
      <c r="H25" s="9"/>
      <c r="I25" s="8" t="s">
        <v>8</v>
      </c>
      <c r="L25" s="52"/>
      <c r="M25" s="48"/>
      <c r="N25" s="41"/>
      <c r="O25" s="45"/>
      <c r="P25" s="32"/>
      <c r="Q25" s="38"/>
      <c r="R25" s="46"/>
      <c r="S25" s="38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49">
        <f>SUM(G20:G25)</f>
        <v>30900</v>
      </c>
      <c r="I26" s="9"/>
      <c r="L26" s="52"/>
      <c r="M26" s="33"/>
      <c r="N26" s="50"/>
      <c r="O26" s="51"/>
      <c r="P26" s="32"/>
      <c r="Q26" s="38"/>
      <c r="R26" s="46"/>
      <c r="S26" s="38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17505900</v>
      </c>
      <c r="L27" s="52"/>
      <c r="M27" s="33"/>
      <c r="N27" s="32"/>
      <c r="O27" s="51"/>
      <c r="P27" s="32"/>
      <c r="Q27" s="38"/>
      <c r="R27" s="46"/>
      <c r="S27" s="38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L28" s="53"/>
      <c r="M28" s="54"/>
      <c r="N28" s="32"/>
      <c r="O28" s="51"/>
      <c r="P28" s="32"/>
      <c r="Q28" s="38"/>
      <c r="R28" s="46"/>
      <c r="S28" s="38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8</v>
      </c>
      <c r="H29" s="9"/>
      <c r="I29" s="9">
        <f>'05 Juni 17'!I37</f>
        <v>1280179727</v>
      </c>
      <c r="L29" s="53"/>
      <c r="N29" s="32"/>
      <c r="O29" s="51"/>
      <c r="P29" s="32"/>
      <c r="Q29" s="38"/>
      <c r="R29" s="55"/>
      <c r="S29" s="38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6">
        <f>'06 Juni 17'!I52</f>
        <v>9095900</v>
      </c>
      <c r="L30" s="53"/>
      <c r="M30" s="33"/>
      <c r="N30" s="32"/>
      <c r="O30" s="51"/>
      <c r="P30" s="32"/>
      <c r="Q30" s="38"/>
      <c r="R30" s="46"/>
      <c r="S30" s="38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L31" s="53"/>
      <c r="N31" s="41"/>
      <c r="O31" s="51"/>
      <c r="P31" s="2"/>
      <c r="Q31" s="38"/>
      <c r="R31" s="2"/>
      <c r="S31" s="38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2"/>
      <c r="J32" s="32"/>
      <c r="L32" s="57"/>
      <c r="M32" s="58"/>
      <c r="N32" s="41"/>
      <c r="O32" s="51"/>
      <c r="P32" s="2"/>
      <c r="Q32" s="38"/>
      <c r="R32" s="2"/>
      <c r="S32" s="38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L33" s="57"/>
      <c r="M33" s="58"/>
      <c r="N33" s="41"/>
      <c r="O33" s="51"/>
      <c r="P33" s="2"/>
      <c r="Q33" s="38"/>
      <c r="R33" s="2"/>
      <c r="S33" s="38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L34" s="57"/>
      <c r="M34" s="58"/>
      <c r="N34" s="41"/>
      <c r="O34" s="51"/>
      <c r="P34" s="2"/>
      <c r="Q34" s="38"/>
      <c r="R34" s="59"/>
      <c r="S34" s="38"/>
    </row>
    <row r="35" spans="1:19" x14ac:dyDescent="0.2">
      <c r="A35" s="8"/>
      <c r="B35" s="8"/>
      <c r="C35" s="8" t="s">
        <v>29</v>
      </c>
      <c r="D35" s="8"/>
      <c r="E35" s="8"/>
      <c r="F35" s="8"/>
      <c r="G35" s="21"/>
      <c r="H35" s="49">
        <f>O14</f>
        <v>0</v>
      </c>
      <c r="I35" s="9"/>
      <c r="J35" s="9"/>
      <c r="L35" s="57"/>
      <c r="M35" s="60"/>
      <c r="N35" s="41"/>
      <c r="O35" s="51"/>
      <c r="P35" s="38"/>
      <c r="Q35" s="38"/>
      <c r="R35" s="2"/>
      <c r="S35" s="38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1">
        <f>P14</f>
        <v>0</v>
      </c>
      <c r="I36" s="8" t="s">
        <v>8</v>
      </c>
      <c r="J36" s="8"/>
      <c r="L36" s="57"/>
      <c r="M36" s="58"/>
      <c r="N36" s="41"/>
      <c r="O36" s="51"/>
      <c r="P36" s="10"/>
      <c r="Q36" s="38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I29+H35-H36</f>
        <v>1280179727</v>
      </c>
      <c r="J37" s="9"/>
      <c r="L37" s="57"/>
      <c r="M37" s="58"/>
      <c r="N37" s="41"/>
      <c r="O37" s="51"/>
      <c r="Q37" s="38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57"/>
      <c r="M38" s="58"/>
      <c r="N38" s="41"/>
      <c r="O38" s="51"/>
      <c r="Q38" s="38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49">
        <v>12023986</v>
      </c>
      <c r="J39" s="9"/>
      <c r="L39" s="57"/>
      <c r="M39" s="58"/>
      <c r="N39" s="41"/>
      <c r="O39" s="51"/>
      <c r="Q39" s="38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103113641</v>
      </c>
      <c r="I40" s="9"/>
      <c r="J40" s="9"/>
      <c r="L40" s="57"/>
      <c r="M40" s="58"/>
      <c r="N40" s="41"/>
      <c r="O40" s="51"/>
      <c r="Q40" s="38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2">
        <v>32469655</v>
      </c>
      <c r="I41" s="9"/>
      <c r="J41" s="9"/>
      <c r="L41" s="57"/>
      <c r="M41" s="58"/>
      <c r="N41" s="41"/>
      <c r="O41" s="51"/>
      <c r="Q41" s="38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147607282</v>
      </c>
      <c r="J42" s="9"/>
      <c r="L42" s="57"/>
      <c r="M42" s="58"/>
      <c r="N42" s="41"/>
      <c r="O42" s="51"/>
      <c r="Q42" s="38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1427787009</v>
      </c>
      <c r="J43" s="9"/>
      <c r="L43" s="57"/>
      <c r="M43" s="58"/>
      <c r="N43" s="41"/>
      <c r="O43" s="51"/>
      <c r="Q43" s="38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57"/>
      <c r="M44" s="58"/>
      <c r="N44" s="41"/>
      <c r="O44" s="51"/>
      <c r="P44" s="65"/>
      <c r="Q44" s="32"/>
      <c r="R44" s="66"/>
      <c r="S44" s="66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M131</f>
        <v>8640000</v>
      </c>
      <c r="I45" s="9"/>
      <c r="J45" s="9"/>
      <c r="L45" s="57"/>
      <c r="M45" s="60"/>
      <c r="N45" s="41"/>
      <c r="O45" s="51"/>
      <c r="P45" s="65"/>
      <c r="Q45" s="32"/>
      <c r="R45" s="67"/>
      <c r="S45" s="66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68">
        <f>+E89</f>
        <v>0</v>
      </c>
      <c r="I46" s="9" t="s">
        <v>8</v>
      </c>
      <c r="J46" s="9"/>
      <c r="L46" s="57"/>
      <c r="M46" s="60"/>
      <c r="N46" s="41"/>
      <c r="O46" s="51"/>
      <c r="P46" s="65"/>
      <c r="Q46" s="32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2" t="s">
        <v>8</v>
      </c>
      <c r="H47" s="69"/>
      <c r="I47" s="9">
        <f>H45+H46</f>
        <v>8640000</v>
      </c>
      <c r="J47" s="9"/>
      <c r="L47" s="57"/>
      <c r="M47" s="60"/>
      <c r="N47" s="41"/>
      <c r="O47" s="51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2"/>
      <c r="H48" s="70"/>
      <c r="I48" s="9" t="s">
        <v>8</v>
      </c>
      <c r="J48" s="9"/>
      <c r="L48" s="57"/>
      <c r="M48" s="60"/>
      <c r="N48" s="41"/>
      <c r="O48" s="51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49">
        <f>L131</f>
        <v>17050000</v>
      </c>
      <c r="I49" s="9">
        <v>0</v>
      </c>
      <c r="L49" s="57"/>
      <c r="N49" s="41"/>
      <c r="O49" s="51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1">
        <f>A89</f>
        <v>0</v>
      </c>
      <c r="I50" s="9"/>
      <c r="J50" s="72"/>
      <c r="L50" s="57"/>
      <c r="N50" s="41"/>
      <c r="O50" s="51"/>
      <c r="P50" s="73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1">
        <f>SUM(H49:H50)</f>
        <v>17050000</v>
      </c>
      <c r="J51" s="49"/>
      <c r="L51" s="57"/>
      <c r="N51" s="41"/>
      <c r="O51" s="51"/>
      <c r="P51" s="74"/>
      <c r="Q51" s="59"/>
      <c r="R51" s="74"/>
      <c r="S51" s="59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I30-I47+I51</f>
        <v>17505900</v>
      </c>
      <c r="J52" s="75"/>
      <c r="L52" s="57"/>
      <c r="N52" s="41"/>
      <c r="O52" s="51"/>
      <c r="P52" s="74"/>
      <c r="Q52" s="59"/>
      <c r="R52" s="74"/>
      <c r="S52" s="59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17505900</v>
      </c>
      <c r="J53" s="75"/>
      <c r="L53" s="57"/>
      <c r="N53" s="41"/>
      <c r="O53" s="51"/>
      <c r="P53" s="74"/>
      <c r="Q53" s="59"/>
      <c r="R53" s="74"/>
      <c r="S53" s="59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8</v>
      </c>
      <c r="I54" s="61">
        <v>0</v>
      </c>
      <c r="J54" s="76"/>
      <c r="L54" s="57"/>
      <c r="M54" s="31" t="s">
        <v>42</v>
      </c>
      <c r="N54" s="41"/>
      <c r="O54" s="51"/>
      <c r="P54" s="74"/>
      <c r="Q54" s="59"/>
      <c r="R54" s="74"/>
      <c r="S54" s="77"/>
    </row>
    <row r="55" spans="1:19" x14ac:dyDescent="0.2">
      <c r="A55" s="8"/>
      <c r="B55" s="8"/>
      <c r="C55" s="8"/>
      <c r="D55" s="8"/>
      <c r="E55" s="8" t="s">
        <v>43</v>
      </c>
      <c r="F55" s="8"/>
      <c r="G55" s="8"/>
      <c r="H55" s="9"/>
      <c r="I55" s="9">
        <f>+I53-I52</f>
        <v>0</v>
      </c>
      <c r="J55" s="75"/>
      <c r="L55" s="57"/>
      <c r="N55" s="41"/>
      <c r="O55" s="51"/>
      <c r="P55" s="74"/>
      <c r="Q55" s="59"/>
      <c r="R55" s="74"/>
      <c r="S55" s="74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5"/>
      <c r="L56" s="57"/>
      <c r="N56" s="41"/>
      <c r="O56" s="51"/>
      <c r="P56" s="74"/>
      <c r="Q56" s="59"/>
      <c r="R56" s="74"/>
      <c r="S56" s="74"/>
    </row>
    <row r="57" spans="1:19" x14ac:dyDescent="0.2">
      <c r="A57" s="8" t="s">
        <v>44</v>
      </c>
      <c r="B57" s="8"/>
      <c r="C57" s="8"/>
      <c r="D57" s="8"/>
      <c r="E57" s="8"/>
      <c r="F57" s="8"/>
      <c r="G57" s="8"/>
      <c r="H57" s="9"/>
      <c r="I57" s="56"/>
      <c r="J57" s="78"/>
      <c r="L57" s="57"/>
      <c r="N57" s="41"/>
      <c r="O57" s="51"/>
      <c r="P57" s="74"/>
      <c r="Q57" s="59"/>
      <c r="R57" s="74"/>
      <c r="S57" s="74"/>
    </row>
    <row r="58" spans="1:19" x14ac:dyDescent="0.2">
      <c r="A58" s="8" t="s">
        <v>45</v>
      </c>
      <c r="B58" s="8"/>
      <c r="C58" s="8"/>
      <c r="D58" s="8"/>
      <c r="E58" s="8" t="s">
        <v>8</v>
      </c>
      <c r="F58" s="8"/>
      <c r="G58" s="8" t="s">
        <v>46</v>
      </c>
      <c r="H58" s="9"/>
      <c r="I58" s="21"/>
      <c r="J58" s="79"/>
      <c r="L58" s="57"/>
      <c r="N58" s="41"/>
      <c r="O58" s="51"/>
      <c r="P58" s="74"/>
      <c r="Q58" s="59"/>
      <c r="R58" s="74"/>
      <c r="S58" s="74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8</v>
      </c>
      <c r="I59" s="21"/>
      <c r="J59" s="79"/>
      <c r="L59" s="57"/>
      <c r="N59" s="41"/>
      <c r="O59" s="51"/>
      <c r="Q59" s="38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79"/>
      <c r="L60" s="57"/>
      <c r="N60" s="41"/>
      <c r="O60" s="51"/>
      <c r="Q60" s="38"/>
    </row>
    <row r="61" spans="1:19" x14ac:dyDescent="0.2">
      <c r="A61" s="80"/>
      <c r="B61" s="81"/>
      <c r="C61" s="81"/>
      <c r="D61" s="82"/>
      <c r="E61" s="82"/>
      <c r="F61" s="82"/>
      <c r="G61" s="82"/>
      <c r="H61" s="10"/>
      <c r="J61" s="83"/>
      <c r="L61" s="57"/>
      <c r="N61" s="41"/>
      <c r="O61" s="51"/>
      <c r="Q61" s="10"/>
      <c r="R61" s="84"/>
    </row>
    <row r="62" spans="1:19" x14ac:dyDescent="0.2">
      <c r="A62" s="85" t="s">
        <v>47</v>
      </c>
      <c r="B62" s="81"/>
      <c r="C62" s="81"/>
      <c r="D62" s="82"/>
      <c r="E62" s="82"/>
      <c r="F62" s="82"/>
      <c r="G62" s="10" t="s">
        <v>48</v>
      </c>
      <c r="J62" s="83"/>
      <c r="L62" s="57"/>
      <c r="M62" s="31" t="s">
        <v>49</v>
      </c>
      <c r="N62" s="41"/>
      <c r="O62" s="51"/>
      <c r="Q62" s="10"/>
      <c r="R62" s="84"/>
    </row>
    <row r="63" spans="1:19" x14ac:dyDescent="0.2">
      <c r="A63" s="80"/>
      <c r="B63" s="81"/>
      <c r="C63" s="81"/>
      <c r="D63" s="82"/>
      <c r="E63" s="82"/>
      <c r="F63" s="82"/>
      <c r="G63" s="82"/>
      <c r="H63" s="82"/>
      <c r="J63" s="83"/>
      <c r="L63" s="86"/>
      <c r="N63" s="41"/>
      <c r="O63" s="51"/>
    </row>
    <row r="64" spans="1:19" x14ac:dyDescent="0.2">
      <c r="A64" s="2" t="s">
        <v>50</v>
      </c>
      <c r="B64" s="2"/>
      <c r="C64" s="2"/>
      <c r="D64" s="2"/>
      <c r="E64" s="2"/>
      <c r="F64" s="2"/>
      <c r="H64" s="10" t="s">
        <v>51</v>
      </c>
      <c r="I64" s="2"/>
      <c r="J64" s="87"/>
      <c r="L64" s="86"/>
      <c r="M64" s="60"/>
      <c r="N64" s="41"/>
      <c r="O64" s="51"/>
      <c r="Q64" s="73"/>
    </row>
    <row r="65" spans="1:15" x14ac:dyDescent="0.2">
      <c r="A65" s="2"/>
      <c r="B65" s="2"/>
      <c r="C65" s="2"/>
      <c r="D65" s="2"/>
      <c r="E65" s="2"/>
      <c r="F65" s="2"/>
      <c r="G65" s="82" t="s">
        <v>52</v>
      </c>
      <c r="H65" s="2"/>
      <c r="I65" s="2"/>
      <c r="J65" s="87"/>
      <c r="L65" s="86"/>
      <c r="M65" s="60"/>
      <c r="N65" s="41"/>
      <c r="O65" s="51"/>
    </row>
    <row r="66" spans="1:15" x14ac:dyDescent="0.2">
      <c r="A66" s="2"/>
      <c r="B66" s="2"/>
      <c r="C66" s="2"/>
      <c r="D66" s="2"/>
      <c r="E66" s="2"/>
      <c r="F66" s="2"/>
      <c r="G66" s="82"/>
      <c r="H66" s="2"/>
      <c r="I66" s="2"/>
      <c r="J66" s="87"/>
      <c r="L66" s="86"/>
      <c r="M66" s="60"/>
      <c r="N66" s="41"/>
      <c r="O66" s="51"/>
    </row>
    <row r="67" spans="1:15" x14ac:dyDescent="0.2">
      <c r="A67" s="2"/>
      <c r="B67" s="2"/>
      <c r="C67" s="2"/>
      <c r="D67" s="2"/>
      <c r="E67" s="2" t="s">
        <v>53</v>
      </c>
      <c r="F67" s="2"/>
      <c r="G67" s="2"/>
      <c r="H67" s="2"/>
      <c r="I67" s="2"/>
      <c r="J67" s="87"/>
      <c r="L67" s="86"/>
      <c r="M67" s="88"/>
      <c r="N67" s="41"/>
      <c r="O67" s="51"/>
    </row>
    <row r="68" spans="1:15" x14ac:dyDescent="0.2">
      <c r="A68" s="2"/>
      <c r="B68" s="2"/>
      <c r="C68" s="2"/>
      <c r="D68" s="2"/>
      <c r="E68" s="2" t="s">
        <v>53</v>
      </c>
      <c r="F68" s="2"/>
      <c r="G68" s="2"/>
      <c r="H68" s="2"/>
      <c r="I68" s="89"/>
      <c r="J68" s="87"/>
      <c r="L68" s="86"/>
      <c r="M68" s="88"/>
      <c r="N68" s="41"/>
      <c r="O68" s="51"/>
    </row>
    <row r="69" spans="1:15" x14ac:dyDescent="0.2">
      <c r="A69" s="82"/>
      <c r="B69" s="82"/>
      <c r="C69" s="82"/>
      <c r="D69" s="82"/>
      <c r="E69" s="82"/>
      <c r="F69" s="82"/>
      <c r="G69" s="90"/>
      <c r="H69" s="91"/>
      <c r="I69" s="82"/>
      <c r="J69" s="83"/>
      <c r="L69" s="86"/>
      <c r="M69" s="92"/>
      <c r="N69" s="41"/>
      <c r="O69" s="51"/>
    </row>
    <row r="70" spans="1:15" x14ac:dyDescent="0.2">
      <c r="A70" s="82"/>
      <c r="B70" s="82"/>
      <c r="C70" s="82"/>
      <c r="D70" s="82"/>
      <c r="E70" s="82"/>
      <c r="F70" s="82"/>
      <c r="G70" s="90" t="s">
        <v>54</v>
      </c>
      <c r="H70" s="93"/>
      <c r="I70" s="82"/>
      <c r="J70" s="83"/>
      <c r="L70" s="86"/>
      <c r="M70" s="60"/>
      <c r="N70" s="41"/>
      <c r="O70" s="51"/>
    </row>
    <row r="71" spans="1:15" x14ac:dyDescent="0.2">
      <c r="A71" s="94" t="s">
        <v>38</v>
      </c>
      <c r="B71" s="95"/>
      <c r="C71" s="95"/>
      <c r="D71" s="95"/>
      <c r="E71" s="96" t="s">
        <v>55</v>
      </c>
      <c r="F71" s="2"/>
      <c r="G71" s="2"/>
      <c r="H71" s="59"/>
      <c r="I71" s="2"/>
      <c r="J71" s="87"/>
      <c r="L71" s="86"/>
      <c r="M71" s="92"/>
      <c r="N71" s="41"/>
      <c r="O71" s="97"/>
    </row>
    <row r="72" spans="1:15" x14ac:dyDescent="0.2">
      <c r="A72" s="94"/>
      <c r="B72" s="95"/>
      <c r="C72" s="95"/>
      <c r="D72" s="95"/>
      <c r="E72" s="96"/>
      <c r="F72" s="2"/>
      <c r="G72" s="2"/>
      <c r="H72" s="59"/>
      <c r="I72" s="2"/>
      <c r="J72" s="2"/>
      <c r="L72" s="86"/>
      <c r="M72" s="92"/>
      <c r="N72" s="41"/>
      <c r="O72" s="97"/>
    </row>
    <row r="73" spans="1:15" x14ac:dyDescent="0.2">
      <c r="A73" s="98"/>
      <c r="B73" s="95"/>
      <c r="C73" s="95"/>
      <c r="D73" s="95"/>
      <c r="E73" s="96"/>
      <c r="F73" s="2"/>
      <c r="G73" s="2"/>
      <c r="H73" s="59"/>
      <c r="I73" s="2"/>
      <c r="J73" s="2"/>
      <c r="L73" s="86"/>
      <c r="M73" s="92"/>
      <c r="N73" s="41"/>
      <c r="O73" s="97"/>
    </row>
    <row r="74" spans="1:15" x14ac:dyDescent="0.2">
      <c r="A74" s="98"/>
      <c r="B74" s="95"/>
      <c r="C74" s="99"/>
      <c r="D74" s="95"/>
      <c r="E74" s="100"/>
      <c r="F74" s="2"/>
      <c r="G74" s="2"/>
      <c r="H74" s="59"/>
      <c r="I74" s="2"/>
      <c r="J74" s="2"/>
      <c r="L74" s="86"/>
      <c r="M74" s="92"/>
      <c r="N74" s="41"/>
      <c r="O74" s="97"/>
    </row>
    <row r="75" spans="1:15" x14ac:dyDescent="0.2">
      <c r="A75" s="96"/>
      <c r="B75" s="95"/>
      <c r="C75" s="99"/>
      <c r="D75" s="99"/>
      <c r="E75" s="101"/>
      <c r="F75" s="73"/>
      <c r="H75" s="74"/>
      <c r="L75" s="86"/>
      <c r="M75" s="92"/>
      <c r="N75" s="41"/>
      <c r="O75" s="97"/>
    </row>
    <row r="76" spans="1:15" x14ac:dyDescent="0.2">
      <c r="A76" s="102"/>
      <c r="B76" s="95"/>
      <c r="C76" s="103"/>
      <c r="D76" s="103"/>
      <c r="E76" s="101"/>
      <c r="H76" s="74"/>
      <c r="L76" s="86"/>
      <c r="M76" s="104"/>
      <c r="N76" s="41"/>
      <c r="O76" s="97"/>
    </row>
    <row r="77" spans="1:15" x14ac:dyDescent="0.2">
      <c r="A77" s="105"/>
      <c r="B77" s="95"/>
      <c r="C77" s="103"/>
      <c r="D77" s="103"/>
      <c r="E77" s="101"/>
      <c r="H77" s="74"/>
      <c r="L77" s="86"/>
      <c r="M77" s="106"/>
      <c r="N77" s="41"/>
      <c r="O77" s="107"/>
    </row>
    <row r="78" spans="1:15" x14ac:dyDescent="0.2">
      <c r="A78" s="105"/>
      <c r="B78" s="95"/>
      <c r="C78" s="103"/>
      <c r="D78" s="103"/>
      <c r="E78" s="101"/>
      <c r="H78" s="74"/>
      <c r="K78" s="30"/>
      <c r="L78" s="86"/>
      <c r="N78" s="41"/>
      <c r="O78" s="107"/>
    </row>
    <row r="79" spans="1:15" x14ac:dyDescent="0.2">
      <c r="A79" s="102"/>
      <c r="B79" s="103"/>
      <c r="C79" s="103"/>
      <c r="D79" s="103"/>
      <c r="E79" s="101"/>
      <c r="H79" s="74"/>
      <c r="K79" s="30"/>
      <c r="L79" s="86"/>
      <c r="N79" s="41"/>
      <c r="O79" s="107"/>
    </row>
    <row r="80" spans="1:15" x14ac:dyDescent="0.2">
      <c r="A80" s="102"/>
      <c r="B80" s="103"/>
      <c r="C80" s="103"/>
      <c r="D80" s="103"/>
      <c r="E80" s="101"/>
      <c r="H80" s="74"/>
      <c r="K80" s="30"/>
      <c r="L80" s="86"/>
      <c r="N80" s="41"/>
      <c r="O80" s="107"/>
    </row>
    <row r="81" spans="1:15" x14ac:dyDescent="0.2">
      <c r="A81" s="102"/>
      <c r="B81" s="108"/>
      <c r="E81" s="74"/>
      <c r="H81" s="74"/>
      <c r="K81" s="30"/>
      <c r="L81" s="86"/>
      <c r="N81" s="41"/>
      <c r="O81" s="107"/>
    </row>
    <row r="82" spans="1:15" x14ac:dyDescent="0.2">
      <c r="A82" s="102"/>
      <c r="B82" s="108"/>
      <c r="H82" s="74"/>
      <c r="K82" s="30"/>
      <c r="L82" s="86"/>
      <c r="M82" s="92"/>
      <c r="N82" s="41"/>
      <c r="O82" s="107"/>
    </row>
    <row r="83" spans="1:15" x14ac:dyDescent="0.2">
      <c r="A83" s="102"/>
      <c r="B83" s="108"/>
      <c r="K83" s="30"/>
      <c r="L83" s="86"/>
      <c r="N83" s="41"/>
      <c r="O83" s="97"/>
    </row>
    <row r="84" spans="1:15" x14ac:dyDescent="0.2">
      <c r="A84" s="102"/>
      <c r="B84" s="108"/>
      <c r="K84" s="30"/>
      <c r="L84" s="86"/>
      <c r="N84" s="41"/>
      <c r="O84" s="97"/>
    </row>
    <row r="85" spans="1:15" x14ac:dyDescent="0.2">
      <c r="A85" s="74"/>
      <c r="B85" s="108"/>
      <c r="K85" s="30"/>
      <c r="L85" s="86"/>
      <c r="N85" s="41"/>
      <c r="O85" s="97"/>
    </row>
    <row r="86" spans="1:15" x14ac:dyDescent="0.2">
      <c r="K86" s="30"/>
      <c r="L86" s="86"/>
      <c r="N86" s="41"/>
      <c r="O86" s="97"/>
    </row>
    <row r="87" spans="1:15" x14ac:dyDescent="0.2">
      <c r="K87" s="30"/>
      <c r="L87" s="86"/>
      <c r="N87" s="41"/>
      <c r="O87" s="97"/>
    </row>
    <row r="88" spans="1:15" x14ac:dyDescent="0.2">
      <c r="K88" s="30"/>
      <c r="L88" s="109"/>
      <c r="N88" s="41"/>
      <c r="O88" s="97"/>
    </row>
    <row r="89" spans="1:15" x14ac:dyDescent="0.2">
      <c r="A89" s="84">
        <f>SUM(A71:A88)</f>
        <v>0</v>
      </c>
      <c r="E89" s="74">
        <f>SUM(E71:E88)</f>
        <v>0</v>
      </c>
      <c r="H89" s="74">
        <f>SUM(H71:H88)</f>
        <v>0</v>
      </c>
      <c r="K89" s="30"/>
      <c r="L89" s="109"/>
      <c r="N89" s="41"/>
      <c r="O89" s="97"/>
    </row>
    <row r="90" spans="1:15" x14ac:dyDescent="0.2">
      <c r="K90" s="30"/>
      <c r="L90" s="109"/>
      <c r="N90" s="41"/>
      <c r="O90" s="97"/>
    </row>
    <row r="91" spans="1:15" x14ac:dyDescent="0.2">
      <c r="K91" s="30"/>
      <c r="L91" s="109"/>
      <c r="N91" s="41"/>
      <c r="O91" s="97"/>
    </row>
    <row r="92" spans="1:15" x14ac:dyDescent="0.2">
      <c r="K92" s="30"/>
      <c r="L92" s="109"/>
      <c r="N92" s="41"/>
      <c r="O92" s="97"/>
    </row>
    <row r="93" spans="1:15" x14ac:dyDescent="0.2">
      <c r="K93" s="30"/>
      <c r="L93" s="109"/>
      <c r="N93" s="41"/>
      <c r="O93" s="97"/>
    </row>
    <row r="94" spans="1:15" x14ac:dyDescent="0.2">
      <c r="K94" s="30"/>
      <c r="L94" s="109"/>
      <c r="N94" s="41"/>
      <c r="O94" s="97"/>
    </row>
    <row r="95" spans="1:15" x14ac:dyDescent="0.2">
      <c r="K95" s="30"/>
      <c r="L95" s="109"/>
      <c r="N95" s="41"/>
      <c r="O95" s="97"/>
    </row>
    <row r="96" spans="1:15" x14ac:dyDescent="0.2">
      <c r="K96" s="30"/>
      <c r="L96" s="109"/>
      <c r="N96" s="41"/>
      <c r="O96" s="97"/>
    </row>
    <row r="97" spans="1:19" x14ac:dyDescent="0.2">
      <c r="K97" s="30"/>
      <c r="L97" s="109"/>
      <c r="N97" s="41"/>
      <c r="O97" s="97"/>
    </row>
    <row r="98" spans="1:19" x14ac:dyDescent="0.2">
      <c r="K98" s="30"/>
      <c r="L98" s="109"/>
      <c r="N98" s="41"/>
      <c r="O98" s="97"/>
    </row>
    <row r="99" spans="1:19" x14ac:dyDescent="0.2">
      <c r="K99" s="30"/>
      <c r="L99" s="109"/>
      <c r="N99" s="41"/>
      <c r="O99" s="97"/>
    </row>
    <row r="100" spans="1:19" x14ac:dyDescent="0.2">
      <c r="K100" s="30"/>
      <c r="L100" s="109"/>
      <c r="N100" s="41"/>
      <c r="O100" s="97"/>
    </row>
    <row r="101" spans="1:19" x14ac:dyDescent="0.2">
      <c r="K101" s="30"/>
      <c r="L101" s="109"/>
      <c r="N101" s="41"/>
      <c r="O101" s="97"/>
    </row>
    <row r="102" spans="1:19" x14ac:dyDescent="0.2">
      <c r="K102" s="30"/>
      <c r="L102" s="109"/>
      <c r="N102" s="41"/>
      <c r="O102" s="97"/>
    </row>
    <row r="103" spans="1:19" x14ac:dyDescent="0.2">
      <c r="K103" s="30"/>
      <c r="L103" s="109"/>
      <c r="O103" s="97"/>
    </row>
    <row r="104" spans="1:19" x14ac:dyDescent="0.2">
      <c r="K104" s="30"/>
      <c r="L104" s="109"/>
      <c r="O104" s="97"/>
    </row>
    <row r="105" spans="1:19" x14ac:dyDescent="0.2">
      <c r="K105" s="30"/>
      <c r="L105" s="109"/>
    </row>
    <row r="106" spans="1:19" x14ac:dyDescent="0.2">
      <c r="K106" s="30"/>
      <c r="L106" s="109"/>
    </row>
    <row r="107" spans="1:19" x14ac:dyDescent="0.2">
      <c r="K107" s="30"/>
      <c r="L107" s="109"/>
    </row>
    <row r="108" spans="1:19" x14ac:dyDescent="0.2">
      <c r="K108" s="30"/>
      <c r="L108" s="109"/>
      <c r="O108" s="92">
        <f>SUM(O13:O107)</f>
        <v>0</v>
      </c>
    </row>
    <row r="109" spans="1:19" x14ac:dyDescent="0.2">
      <c r="K109" s="30"/>
      <c r="L109" s="109"/>
    </row>
    <row r="110" spans="1:19" x14ac:dyDescent="0.2">
      <c r="K110" s="30"/>
      <c r="L110" s="109"/>
    </row>
    <row r="111" spans="1:19" s="31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09"/>
      <c r="N111" s="110"/>
      <c r="O111" s="111"/>
      <c r="P111" s="7"/>
      <c r="Q111" s="7"/>
      <c r="R111" s="7"/>
      <c r="S111" s="7"/>
    </row>
    <row r="112" spans="1:19" s="31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09"/>
      <c r="N112" s="110"/>
      <c r="O112" s="111"/>
      <c r="P112" s="7"/>
      <c r="Q112" s="7"/>
      <c r="R112" s="7"/>
      <c r="S112" s="7"/>
    </row>
    <row r="113" spans="1:19" s="31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09"/>
      <c r="N113" s="110"/>
      <c r="O113" s="111"/>
      <c r="P113" s="7"/>
      <c r="Q113" s="7"/>
      <c r="R113" s="7"/>
      <c r="S113" s="7"/>
    </row>
    <row r="114" spans="1:19" s="31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09"/>
      <c r="N114" s="110"/>
      <c r="O114" s="111"/>
      <c r="P114" s="7"/>
      <c r="Q114" s="7"/>
      <c r="R114" s="7"/>
      <c r="S114" s="7"/>
    </row>
    <row r="115" spans="1:19" s="31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09"/>
      <c r="N115" s="110"/>
      <c r="O115" s="111"/>
      <c r="P115" s="7"/>
      <c r="Q115" s="7"/>
      <c r="R115" s="7"/>
      <c r="S115" s="7"/>
    </row>
    <row r="116" spans="1:19" s="31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09"/>
      <c r="N116" s="110"/>
      <c r="O116" s="111"/>
      <c r="P116" s="7"/>
      <c r="Q116" s="7"/>
      <c r="R116" s="7"/>
      <c r="S116" s="7"/>
    </row>
    <row r="117" spans="1:19" s="31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09"/>
      <c r="N117" s="110"/>
      <c r="O117" s="111"/>
      <c r="P117" s="7"/>
      <c r="Q117" s="7"/>
      <c r="R117" s="7"/>
      <c r="S117" s="7"/>
    </row>
    <row r="118" spans="1:19" s="31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09"/>
      <c r="N118" s="110"/>
      <c r="O118" s="111"/>
      <c r="P118" s="7"/>
      <c r="Q118" s="7"/>
      <c r="R118" s="7"/>
      <c r="S118" s="7"/>
    </row>
    <row r="119" spans="1:19" s="31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09"/>
      <c r="N119" s="110"/>
      <c r="O119" s="111"/>
      <c r="P119" s="7"/>
      <c r="Q119" s="7"/>
      <c r="R119" s="7"/>
      <c r="S119" s="7"/>
    </row>
    <row r="120" spans="1:19" s="31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09"/>
      <c r="N120" s="110"/>
      <c r="O120" s="111"/>
      <c r="P120" s="7"/>
      <c r="Q120" s="7"/>
      <c r="R120" s="7"/>
      <c r="S120" s="7"/>
    </row>
    <row r="121" spans="1:19" s="31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09"/>
      <c r="N121" s="110"/>
      <c r="O121" s="111"/>
      <c r="P121" s="7"/>
      <c r="Q121" s="7"/>
      <c r="R121" s="7"/>
      <c r="S121" s="7"/>
    </row>
    <row r="122" spans="1:19" s="31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09"/>
      <c r="N122" s="110"/>
      <c r="O122" s="111"/>
      <c r="P122" s="7"/>
      <c r="Q122" s="7"/>
      <c r="R122" s="7"/>
      <c r="S122" s="7"/>
    </row>
    <row r="123" spans="1:19" s="31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09"/>
      <c r="N123" s="110"/>
      <c r="O123" s="111"/>
      <c r="P123" s="7"/>
      <c r="Q123" s="7"/>
      <c r="R123" s="7"/>
      <c r="S123" s="7"/>
    </row>
    <row r="124" spans="1:19" s="31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09"/>
      <c r="N124" s="110"/>
      <c r="O124" s="111"/>
      <c r="P124" s="7"/>
      <c r="Q124" s="7"/>
      <c r="R124" s="7"/>
      <c r="S124" s="7"/>
    </row>
    <row r="125" spans="1:19" s="31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09"/>
      <c r="N125" s="110"/>
      <c r="O125" s="111"/>
      <c r="P125" s="7"/>
      <c r="Q125" s="7"/>
      <c r="R125" s="7"/>
      <c r="S125" s="7"/>
    </row>
    <row r="126" spans="1:19" s="31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09"/>
      <c r="N126" s="110"/>
      <c r="O126" s="111"/>
      <c r="P126" s="7"/>
      <c r="Q126" s="7"/>
      <c r="R126" s="7"/>
      <c r="S126" s="7"/>
    </row>
    <row r="127" spans="1:19" s="31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09"/>
      <c r="N127" s="110"/>
      <c r="O127" s="111"/>
      <c r="P127" s="7"/>
      <c r="Q127" s="7"/>
      <c r="R127" s="7"/>
      <c r="S127" s="7"/>
    </row>
    <row r="128" spans="1:19" s="31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09"/>
      <c r="N128" s="110"/>
      <c r="O128" s="111"/>
      <c r="P128" s="7"/>
      <c r="Q128" s="7"/>
      <c r="R128" s="7"/>
      <c r="S128" s="7"/>
    </row>
    <row r="129" spans="1:19" s="31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09"/>
      <c r="N129" s="110"/>
      <c r="O129" s="111"/>
      <c r="P129" s="7"/>
      <c r="Q129" s="7"/>
      <c r="R129" s="7"/>
      <c r="S129" s="7"/>
    </row>
    <row r="130" spans="1:19" s="31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09"/>
      <c r="N130" s="110"/>
      <c r="O130" s="111"/>
      <c r="P130" s="7"/>
      <c r="Q130" s="7"/>
      <c r="R130" s="7"/>
      <c r="S130" s="7"/>
    </row>
    <row r="131" spans="1:19" s="31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2">
        <f>SUM(L13:L130)</f>
        <v>17050000</v>
      </c>
      <c r="M131" s="112">
        <f>SUM(M13:M130)</f>
        <v>8640000</v>
      </c>
      <c r="N131" s="110"/>
      <c r="O131" s="111"/>
      <c r="P131" s="7"/>
      <c r="Q131" s="7"/>
      <c r="R131" s="7"/>
      <c r="S131" s="7"/>
    </row>
    <row r="132" spans="1:19" s="31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3"/>
      <c r="N132" s="110"/>
      <c r="O132" s="111"/>
      <c r="P132" s="7"/>
      <c r="Q132" s="7"/>
      <c r="R132" s="7"/>
      <c r="S132" s="7"/>
    </row>
    <row r="133" spans="1:19" s="31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3"/>
      <c r="N133" s="110"/>
      <c r="O133" s="111"/>
      <c r="P133" s="7"/>
      <c r="Q133" s="7"/>
      <c r="R133" s="7"/>
      <c r="S133" s="7"/>
    </row>
    <row r="134" spans="1:19" s="31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3"/>
      <c r="N134" s="110"/>
      <c r="O134" s="111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10" zoomScale="84" zoomScaleNormal="100" zoomScaleSheetLayoutView="84" workbookViewId="0">
      <selection activeCell="L14" sqref="L14:L16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3" bestFit="1" customWidth="1"/>
    <col min="13" max="13" width="16.140625" style="31" bestFit="1" customWidth="1"/>
    <col min="14" max="14" width="15.5703125" style="110" customWidth="1"/>
    <col min="15" max="15" width="20" style="111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4" t="s">
        <v>0</v>
      </c>
      <c r="B1" s="144"/>
      <c r="C1" s="144"/>
      <c r="D1" s="144"/>
      <c r="E1" s="144"/>
      <c r="F1" s="144"/>
      <c r="G1" s="144"/>
      <c r="H1" s="144"/>
      <c r="I1" s="144"/>
      <c r="J1" s="12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60</v>
      </c>
      <c r="C3" s="10"/>
      <c r="D3" s="8"/>
      <c r="E3" s="8"/>
      <c r="F3" s="8"/>
      <c r="G3" s="8"/>
      <c r="H3" s="8" t="s">
        <v>3</v>
      </c>
      <c r="I3" s="11">
        <v>42894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0.625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8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7</v>
      </c>
      <c r="B6" s="8"/>
      <c r="C6" s="8"/>
      <c r="D6" s="8"/>
      <c r="E6" s="8"/>
      <c r="F6" s="8"/>
      <c r="G6" s="8" t="s">
        <v>8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f>154+125</f>
        <v>279</v>
      </c>
      <c r="F8" s="22"/>
      <c r="G8" s="17">
        <f>C8*E8</f>
        <v>27900000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25</v>
      </c>
      <c r="F9" s="22"/>
      <c r="G9" s="17">
        <f t="shared" ref="G9:G16" si="0">C9*E9</f>
        <v>1250000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0</v>
      </c>
      <c r="F10" s="22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39</v>
      </c>
      <c r="F11" s="22"/>
      <c r="G11" s="17">
        <f t="shared" si="0"/>
        <v>390000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21</v>
      </c>
      <c r="F12" s="22"/>
      <c r="G12" s="17">
        <f>C12*E12</f>
        <v>105000</v>
      </c>
      <c r="H12" s="9"/>
      <c r="I12" s="17"/>
      <c r="J12" s="17"/>
      <c r="K12" s="25" t="s">
        <v>8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57</v>
      </c>
      <c r="F13" s="22"/>
      <c r="G13" s="17">
        <f t="shared" si="0"/>
        <v>114000</v>
      </c>
      <c r="H13" s="9"/>
      <c r="I13" s="17"/>
      <c r="J13" s="17"/>
      <c r="K13" s="30">
        <v>41089</v>
      </c>
      <c r="L13" s="53">
        <v>1000000</v>
      </c>
      <c r="M13" s="31">
        <v>30000</v>
      </c>
      <c r="N13" s="32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41090</v>
      </c>
      <c r="L14" s="53">
        <v>1500000</v>
      </c>
      <c r="M14" s="33">
        <v>200000</v>
      </c>
      <c r="N14" s="32"/>
      <c r="O14" s="34"/>
      <c r="P14" s="35"/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41091</v>
      </c>
      <c r="L15" s="53">
        <v>7500000</v>
      </c>
      <c r="M15" s="33">
        <v>20000</v>
      </c>
      <c r="N15" s="32"/>
      <c r="O15" s="34"/>
      <c r="P15" s="35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6"/>
      <c r="K16" s="30">
        <v>41092</v>
      </c>
      <c r="L16" s="52">
        <v>2500000</v>
      </c>
      <c r="M16" s="37"/>
      <c r="N16" s="32"/>
      <c r="O16" s="34"/>
      <c r="P16" s="35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29759000</v>
      </c>
      <c r="I17" s="10"/>
      <c r="J17" s="36"/>
      <c r="K17" s="30">
        <v>41093</v>
      </c>
      <c r="L17" s="52"/>
      <c r="M17" s="33"/>
      <c r="N17" s="32"/>
      <c r="O17" s="34"/>
      <c r="P17" s="35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6"/>
      <c r="K18" s="30">
        <v>41094</v>
      </c>
      <c r="L18" s="52"/>
      <c r="M18" s="32"/>
      <c r="N18" s="38"/>
      <c r="O18" s="34"/>
      <c r="P18" s="39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6"/>
      <c r="K19" s="30">
        <v>41095</v>
      </c>
      <c r="L19" s="115"/>
      <c r="M19" s="40"/>
      <c r="N19" s="41"/>
      <c r="O19" s="34"/>
      <c r="P19" s="39"/>
    </row>
    <row r="20" spans="1:19" x14ac:dyDescent="0.2">
      <c r="A20" s="8"/>
      <c r="B20" s="8"/>
      <c r="C20" s="21">
        <v>1000</v>
      </c>
      <c r="D20" s="8"/>
      <c r="E20" s="8">
        <v>1</v>
      </c>
      <c r="F20" s="8"/>
      <c r="G20" s="21">
        <f>C20*E20</f>
        <v>1000</v>
      </c>
      <c r="H20" s="9"/>
      <c r="I20" s="21"/>
      <c r="J20" s="22"/>
      <c r="K20" s="30">
        <v>41096</v>
      </c>
      <c r="M20" s="42"/>
      <c r="N20" s="41"/>
      <c r="O20" s="34"/>
      <c r="P20" s="39"/>
    </row>
    <row r="21" spans="1:19" x14ac:dyDescent="0.2">
      <c r="A21" s="8"/>
      <c r="B21" s="8"/>
      <c r="C21" s="21">
        <v>500</v>
      </c>
      <c r="D21" s="8"/>
      <c r="E21" s="8">
        <v>64</v>
      </c>
      <c r="F21" s="8"/>
      <c r="G21" s="21">
        <f>C21*E21</f>
        <v>32000</v>
      </c>
      <c r="H21" s="9"/>
      <c r="I21" s="21"/>
      <c r="J21" s="36"/>
      <c r="K21" s="30">
        <v>41097</v>
      </c>
      <c r="L21" s="52"/>
      <c r="M21" s="42"/>
      <c r="N21" s="43"/>
      <c r="O21" s="44"/>
      <c r="P21" s="44"/>
    </row>
    <row r="22" spans="1:19" x14ac:dyDescent="0.2">
      <c r="A22" s="8"/>
      <c r="B22" s="8"/>
      <c r="C22" s="21">
        <v>200</v>
      </c>
      <c r="D22" s="8"/>
      <c r="E22" s="8">
        <v>3</v>
      </c>
      <c r="F22" s="8"/>
      <c r="G22" s="21">
        <f>C22*E22</f>
        <v>600</v>
      </c>
      <c r="H22" s="9"/>
      <c r="I22" s="10"/>
      <c r="K22" s="30">
        <v>41098</v>
      </c>
      <c r="L22" s="115"/>
      <c r="M22" s="42"/>
      <c r="N22" s="43"/>
      <c r="O22" s="9"/>
      <c r="P22" s="32"/>
      <c r="Q22" s="38"/>
      <c r="R22" s="44"/>
      <c r="S22" s="44"/>
    </row>
    <row r="23" spans="1:19" x14ac:dyDescent="0.2">
      <c r="A23" s="8"/>
      <c r="B23" s="8"/>
      <c r="C23" s="21">
        <v>100</v>
      </c>
      <c r="D23" s="8"/>
      <c r="E23" s="8">
        <v>13</v>
      </c>
      <c r="F23" s="8"/>
      <c r="G23" s="21">
        <f>C23*E23</f>
        <v>1300</v>
      </c>
      <c r="H23" s="9"/>
      <c r="I23" s="10"/>
      <c r="K23" s="30">
        <v>41099</v>
      </c>
      <c r="L23" s="52"/>
      <c r="N23" s="41"/>
      <c r="O23" s="45"/>
      <c r="P23" s="32"/>
      <c r="Q23" s="38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41100</v>
      </c>
      <c r="L24" s="52"/>
      <c r="N24" s="41"/>
      <c r="O24" s="45"/>
      <c r="P24" s="32"/>
      <c r="Q24" s="38"/>
      <c r="R24" s="46" t="s">
        <v>22</v>
      </c>
      <c r="S24" s="38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47">
        <v>0</v>
      </c>
      <c r="H25" s="9"/>
      <c r="I25" s="8" t="s">
        <v>8</v>
      </c>
      <c r="L25" s="52"/>
      <c r="M25" s="48"/>
      <c r="N25" s="41"/>
      <c r="O25" s="45"/>
      <c r="P25" s="32"/>
      <c r="Q25" s="38"/>
      <c r="R25" s="46"/>
      <c r="S25" s="38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49">
        <f>SUM(G20:G25)</f>
        <v>34900</v>
      </c>
      <c r="I26" s="9"/>
      <c r="L26" s="52"/>
      <c r="M26" s="33"/>
      <c r="N26" s="50"/>
      <c r="O26" s="51"/>
      <c r="P26" s="32"/>
      <c r="Q26" s="38"/>
      <c r="R26" s="46"/>
      <c r="S26" s="38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29793900</v>
      </c>
      <c r="L27" s="52"/>
      <c r="M27" s="33"/>
      <c r="N27" s="32"/>
      <c r="O27" s="51"/>
      <c r="P27" s="32"/>
      <c r="Q27" s="38"/>
      <c r="R27" s="46"/>
      <c r="S27" s="38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L28" s="53"/>
      <c r="M28" s="54"/>
      <c r="N28" s="32"/>
      <c r="O28" s="51"/>
      <c r="P28" s="32"/>
      <c r="Q28" s="38"/>
      <c r="R28" s="46"/>
      <c r="S28" s="38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8</v>
      </c>
      <c r="H29" s="9"/>
      <c r="I29" s="9">
        <f>'05 Juni 17'!I37</f>
        <v>1280179727</v>
      </c>
      <c r="L29" s="53"/>
      <c r="N29" s="32"/>
      <c r="O29" s="51"/>
      <c r="P29" s="32"/>
      <c r="Q29" s="38"/>
      <c r="R29" s="55"/>
      <c r="S29" s="38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6">
        <f>'07 Juni 17'!I52</f>
        <v>17505900</v>
      </c>
      <c r="L30" s="53"/>
      <c r="M30" s="33"/>
      <c r="N30" s="32"/>
      <c r="O30" s="51"/>
      <c r="P30" s="32"/>
      <c r="Q30" s="38"/>
      <c r="R30" s="46"/>
      <c r="S30" s="38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L31" s="53"/>
      <c r="N31" s="41"/>
      <c r="O31" s="51"/>
      <c r="P31" s="2"/>
      <c r="Q31" s="38"/>
      <c r="R31" s="2"/>
      <c r="S31" s="38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2"/>
      <c r="J32" s="32"/>
      <c r="L32" s="57"/>
      <c r="M32" s="58"/>
      <c r="N32" s="41"/>
      <c r="O32" s="51"/>
      <c r="P32" s="2"/>
      <c r="Q32" s="38"/>
      <c r="R32" s="2"/>
      <c r="S32" s="38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L33" s="57"/>
      <c r="M33" s="58"/>
      <c r="N33" s="41"/>
      <c r="O33" s="51"/>
      <c r="P33" s="2"/>
      <c r="Q33" s="38"/>
      <c r="R33" s="2"/>
      <c r="S33" s="38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L34" s="57"/>
      <c r="M34" s="58"/>
      <c r="N34" s="41"/>
      <c r="O34" s="51"/>
      <c r="P34" s="2"/>
      <c r="Q34" s="38"/>
      <c r="R34" s="59"/>
      <c r="S34" s="38"/>
    </row>
    <row r="35" spans="1:19" x14ac:dyDescent="0.2">
      <c r="A35" s="8"/>
      <c r="B35" s="8"/>
      <c r="C35" s="8" t="s">
        <v>29</v>
      </c>
      <c r="D35" s="8"/>
      <c r="E35" s="8"/>
      <c r="F35" s="8"/>
      <c r="G35" s="21"/>
      <c r="H35" s="49">
        <f>O14</f>
        <v>0</v>
      </c>
      <c r="I35" s="9"/>
      <c r="J35" s="9"/>
      <c r="L35" s="57"/>
      <c r="M35" s="60"/>
      <c r="N35" s="41"/>
      <c r="O35" s="51"/>
      <c r="P35" s="38"/>
      <c r="Q35" s="38"/>
      <c r="R35" s="2"/>
      <c r="S35" s="38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1">
        <f>P14</f>
        <v>0</v>
      </c>
      <c r="I36" s="8" t="s">
        <v>8</v>
      </c>
      <c r="J36" s="8"/>
      <c r="L36" s="57"/>
      <c r="M36" s="58"/>
      <c r="N36" s="41"/>
      <c r="O36" s="51"/>
      <c r="P36" s="10"/>
      <c r="Q36" s="38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I29+H35-H36</f>
        <v>1280179727</v>
      </c>
      <c r="J37" s="9"/>
      <c r="L37" s="57"/>
      <c r="M37" s="58"/>
      <c r="N37" s="41"/>
      <c r="O37" s="51"/>
      <c r="Q37" s="38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57"/>
      <c r="M38" s="58"/>
      <c r="N38" s="41"/>
      <c r="O38" s="51"/>
      <c r="Q38" s="38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49">
        <v>12023986</v>
      </c>
      <c r="J39" s="9"/>
      <c r="L39" s="57"/>
      <c r="M39" s="58"/>
      <c r="N39" s="41"/>
      <c r="O39" s="51"/>
      <c r="Q39" s="38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103113641</v>
      </c>
      <c r="I40" s="9"/>
      <c r="J40" s="9"/>
      <c r="L40" s="57"/>
      <c r="M40" s="58"/>
      <c r="N40" s="41"/>
      <c r="O40" s="51"/>
      <c r="Q40" s="38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2">
        <v>32469655</v>
      </c>
      <c r="I41" s="9"/>
      <c r="J41" s="9"/>
      <c r="L41" s="57"/>
      <c r="M41" s="58"/>
      <c r="N41" s="41"/>
      <c r="O41" s="51"/>
      <c r="Q41" s="38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147607282</v>
      </c>
      <c r="J42" s="9"/>
      <c r="L42" s="57"/>
      <c r="M42" s="58"/>
      <c r="N42" s="41"/>
      <c r="O42" s="51"/>
      <c r="Q42" s="38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1427787009</v>
      </c>
      <c r="J43" s="9"/>
      <c r="L43" s="57"/>
      <c r="M43" s="58"/>
      <c r="N43" s="41"/>
      <c r="O43" s="51"/>
      <c r="Q43" s="38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57"/>
      <c r="M44" s="58"/>
      <c r="N44" s="41"/>
      <c r="O44" s="51"/>
      <c r="P44" s="65"/>
      <c r="Q44" s="32"/>
      <c r="R44" s="66"/>
      <c r="S44" s="66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M131</f>
        <v>250000</v>
      </c>
      <c r="I45" s="9"/>
      <c r="J45" s="9"/>
      <c r="L45" s="57"/>
      <c r="M45" s="60"/>
      <c r="N45" s="41"/>
      <c r="O45" s="51"/>
      <c r="P45" s="65"/>
      <c r="Q45" s="32"/>
      <c r="R45" s="67"/>
      <c r="S45" s="66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68">
        <f>+E89</f>
        <v>0</v>
      </c>
      <c r="I46" s="9" t="s">
        <v>8</v>
      </c>
      <c r="J46" s="9"/>
      <c r="L46" s="57"/>
      <c r="M46" s="60"/>
      <c r="N46" s="41"/>
      <c r="O46" s="51"/>
      <c r="P46" s="65"/>
      <c r="Q46" s="32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2" t="s">
        <v>8</v>
      </c>
      <c r="H47" s="69"/>
      <c r="I47" s="9">
        <f>H45+H46</f>
        <v>250000</v>
      </c>
      <c r="J47" s="9"/>
      <c r="L47" s="57"/>
      <c r="M47" s="60"/>
      <c r="N47" s="41"/>
      <c r="O47" s="51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2"/>
      <c r="H48" s="70"/>
      <c r="I48" s="9" t="s">
        <v>8</v>
      </c>
      <c r="J48" s="9"/>
      <c r="L48" s="57"/>
      <c r="M48" s="60"/>
      <c r="N48" s="41"/>
      <c r="O48" s="51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49">
        <f>L131</f>
        <v>12500000</v>
      </c>
      <c r="I49" s="9">
        <v>0</v>
      </c>
      <c r="L49" s="57"/>
      <c r="N49" s="41"/>
      <c r="O49" s="51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1">
        <f>A89</f>
        <v>39000</v>
      </c>
      <c r="I50" s="9"/>
      <c r="J50" s="72"/>
      <c r="L50" s="57"/>
      <c r="N50" s="41"/>
      <c r="O50" s="51"/>
      <c r="P50" s="73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1">
        <f>SUM(H49:H50)</f>
        <v>12539000</v>
      </c>
      <c r="J51" s="49"/>
      <c r="L51" s="57"/>
      <c r="N51" s="41"/>
      <c r="O51" s="51"/>
      <c r="P51" s="74"/>
      <c r="Q51" s="59"/>
      <c r="R51" s="74"/>
      <c r="S51" s="59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I30-I47+I51</f>
        <v>29794900</v>
      </c>
      <c r="J52" s="75"/>
      <c r="L52" s="57"/>
      <c r="N52" s="41"/>
      <c r="O52" s="51"/>
      <c r="P52" s="74"/>
      <c r="Q52" s="59"/>
      <c r="R52" s="74"/>
      <c r="S52" s="59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29793900</v>
      </c>
      <c r="J53" s="75"/>
      <c r="L53" s="57"/>
      <c r="N53" s="41"/>
      <c r="O53" s="51"/>
      <c r="P53" s="74"/>
      <c r="Q53" s="59"/>
      <c r="R53" s="74"/>
      <c r="S53" s="59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8</v>
      </c>
      <c r="I54" s="61">
        <v>0</v>
      </c>
      <c r="J54" s="76"/>
      <c r="L54" s="57"/>
      <c r="M54" s="31" t="s">
        <v>42</v>
      </c>
      <c r="N54" s="41"/>
      <c r="O54" s="51"/>
      <c r="P54" s="74"/>
      <c r="Q54" s="59"/>
      <c r="R54" s="74"/>
      <c r="S54" s="77"/>
    </row>
    <row r="55" spans="1:19" x14ac:dyDescent="0.2">
      <c r="A55" s="8"/>
      <c r="B55" s="8"/>
      <c r="C55" s="8"/>
      <c r="D55" s="8"/>
      <c r="E55" s="8" t="s">
        <v>43</v>
      </c>
      <c r="F55" s="8"/>
      <c r="G55" s="8"/>
      <c r="H55" s="9"/>
      <c r="I55" s="9">
        <f>+I53-I52</f>
        <v>-1000</v>
      </c>
      <c r="J55" s="75"/>
      <c r="L55" s="57"/>
      <c r="N55" s="41"/>
      <c r="O55" s="51"/>
      <c r="P55" s="74"/>
      <c r="Q55" s="59"/>
      <c r="R55" s="74"/>
      <c r="S55" s="74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5"/>
      <c r="L56" s="57"/>
      <c r="N56" s="41"/>
      <c r="O56" s="51"/>
      <c r="P56" s="74"/>
      <c r="Q56" s="59"/>
      <c r="R56" s="74"/>
      <c r="S56" s="74"/>
    </row>
    <row r="57" spans="1:19" x14ac:dyDescent="0.2">
      <c r="A57" s="8" t="s">
        <v>44</v>
      </c>
      <c r="B57" s="8"/>
      <c r="C57" s="8"/>
      <c r="D57" s="8"/>
      <c r="E57" s="8"/>
      <c r="F57" s="8"/>
      <c r="G57" s="8"/>
      <c r="H57" s="9"/>
      <c r="I57" s="56"/>
      <c r="J57" s="78"/>
      <c r="L57" s="57"/>
      <c r="N57" s="41"/>
      <c r="O57" s="51"/>
      <c r="P57" s="74"/>
      <c r="Q57" s="59"/>
      <c r="R57" s="74"/>
      <c r="S57" s="74"/>
    </row>
    <row r="58" spans="1:19" x14ac:dyDescent="0.2">
      <c r="A58" s="8" t="s">
        <v>45</v>
      </c>
      <c r="B58" s="8"/>
      <c r="C58" s="8"/>
      <c r="D58" s="8"/>
      <c r="E58" s="8" t="s">
        <v>8</v>
      </c>
      <c r="F58" s="8"/>
      <c r="G58" s="8" t="s">
        <v>46</v>
      </c>
      <c r="H58" s="9"/>
      <c r="I58" s="21"/>
      <c r="J58" s="79"/>
      <c r="L58" s="57"/>
      <c r="N58" s="41"/>
      <c r="O58" s="51"/>
      <c r="P58" s="74"/>
      <c r="Q58" s="59"/>
      <c r="R58" s="74"/>
      <c r="S58" s="74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8</v>
      </c>
      <c r="I59" s="21"/>
      <c r="J59" s="79"/>
      <c r="L59" s="57"/>
      <c r="N59" s="41"/>
      <c r="O59" s="51"/>
      <c r="Q59" s="38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79"/>
      <c r="L60" s="57"/>
      <c r="N60" s="41"/>
      <c r="O60" s="51"/>
      <c r="Q60" s="38"/>
    </row>
    <row r="61" spans="1:19" x14ac:dyDescent="0.2">
      <c r="A61" s="80"/>
      <c r="B61" s="81"/>
      <c r="C61" s="81"/>
      <c r="D61" s="82"/>
      <c r="E61" s="82"/>
      <c r="F61" s="82"/>
      <c r="G61" s="82"/>
      <c r="H61" s="10"/>
      <c r="J61" s="83"/>
      <c r="L61" s="57"/>
      <c r="N61" s="41"/>
      <c r="O61" s="51"/>
      <c r="Q61" s="10"/>
      <c r="R61" s="84"/>
    </row>
    <row r="62" spans="1:19" x14ac:dyDescent="0.2">
      <c r="A62" s="85" t="s">
        <v>47</v>
      </c>
      <c r="B62" s="81"/>
      <c r="C62" s="81"/>
      <c r="D62" s="82"/>
      <c r="E62" s="82"/>
      <c r="F62" s="82"/>
      <c r="G62" s="10" t="s">
        <v>48</v>
      </c>
      <c r="J62" s="83"/>
      <c r="L62" s="57"/>
      <c r="M62" s="31" t="s">
        <v>49</v>
      </c>
      <c r="N62" s="41"/>
      <c r="O62" s="51"/>
      <c r="Q62" s="10"/>
      <c r="R62" s="84"/>
    </row>
    <row r="63" spans="1:19" x14ac:dyDescent="0.2">
      <c r="A63" s="80"/>
      <c r="B63" s="81"/>
      <c r="C63" s="81"/>
      <c r="D63" s="82"/>
      <c r="E63" s="82"/>
      <c r="F63" s="82"/>
      <c r="G63" s="82"/>
      <c r="H63" s="82"/>
      <c r="J63" s="83"/>
      <c r="L63" s="86"/>
      <c r="N63" s="41"/>
      <c r="O63" s="51"/>
    </row>
    <row r="64" spans="1:19" x14ac:dyDescent="0.2">
      <c r="A64" s="2" t="s">
        <v>50</v>
      </c>
      <c r="B64" s="2"/>
      <c r="C64" s="2"/>
      <c r="D64" s="2"/>
      <c r="E64" s="2"/>
      <c r="F64" s="2"/>
      <c r="H64" s="10" t="s">
        <v>51</v>
      </c>
      <c r="I64" s="2"/>
      <c r="J64" s="87"/>
      <c r="L64" s="86"/>
      <c r="M64" s="60"/>
      <c r="N64" s="41"/>
      <c r="O64" s="51"/>
      <c r="Q64" s="73"/>
    </row>
    <row r="65" spans="1:15" x14ac:dyDescent="0.2">
      <c r="A65" s="2"/>
      <c r="B65" s="2"/>
      <c r="C65" s="2"/>
      <c r="D65" s="2"/>
      <c r="E65" s="2"/>
      <c r="F65" s="2"/>
      <c r="G65" s="82" t="s">
        <v>52</v>
      </c>
      <c r="H65" s="2"/>
      <c r="I65" s="2"/>
      <c r="J65" s="87"/>
      <c r="L65" s="86"/>
      <c r="M65" s="60"/>
      <c r="N65" s="41"/>
      <c r="O65" s="51"/>
    </row>
    <row r="66" spans="1:15" x14ac:dyDescent="0.2">
      <c r="A66" s="2"/>
      <c r="B66" s="2"/>
      <c r="C66" s="2"/>
      <c r="D66" s="2"/>
      <c r="E66" s="2"/>
      <c r="F66" s="2"/>
      <c r="G66" s="82"/>
      <c r="H66" s="2"/>
      <c r="I66" s="2"/>
      <c r="J66" s="87"/>
      <c r="L66" s="86"/>
      <c r="M66" s="60"/>
      <c r="N66" s="41"/>
      <c r="O66" s="51"/>
    </row>
    <row r="67" spans="1:15" x14ac:dyDescent="0.2">
      <c r="A67" s="2"/>
      <c r="B67" s="2"/>
      <c r="C67" s="2"/>
      <c r="D67" s="2"/>
      <c r="E67" s="2" t="s">
        <v>53</v>
      </c>
      <c r="F67" s="2"/>
      <c r="G67" s="2"/>
      <c r="H67" s="2"/>
      <c r="I67" s="2"/>
      <c r="J67" s="87"/>
      <c r="L67" s="86"/>
      <c r="M67" s="88"/>
      <c r="N67" s="41"/>
      <c r="O67" s="51"/>
    </row>
    <row r="68" spans="1:15" x14ac:dyDescent="0.2">
      <c r="A68" s="2"/>
      <c r="B68" s="2"/>
      <c r="C68" s="2"/>
      <c r="D68" s="2"/>
      <c r="E68" s="2" t="s">
        <v>53</v>
      </c>
      <c r="F68" s="2"/>
      <c r="G68" s="2"/>
      <c r="H68" s="2"/>
      <c r="I68" s="89"/>
      <c r="J68" s="87"/>
      <c r="L68" s="86"/>
      <c r="M68" s="88"/>
      <c r="N68" s="41"/>
      <c r="O68" s="51"/>
    </row>
    <row r="69" spans="1:15" x14ac:dyDescent="0.2">
      <c r="A69" s="82"/>
      <c r="B69" s="82"/>
      <c r="C69" s="82"/>
      <c r="D69" s="82"/>
      <c r="E69" s="82"/>
      <c r="F69" s="82"/>
      <c r="G69" s="90"/>
      <c r="H69" s="91"/>
      <c r="I69" s="82"/>
      <c r="J69" s="83"/>
      <c r="L69" s="86"/>
      <c r="M69" s="92"/>
      <c r="N69" s="41"/>
      <c r="O69" s="51"/>
    </row>
    <row r="70" spans="1:15" x14ac:dyDescent="0.2">
      <c r="A70" s="82"/>
      <c r="B70" s="82"/>
      <c r="C70" s="82"/>
      <c r="D70" s="82"/>
      <c r="E70" s="82"/>
      <c r="F70" s="82"/>
      <c r="G70" s="90" t="s">
        <v>54</v>
      </c>
      <c r="H70" s="93"/>
      <c r="I70" s="82"/>
      <c r="J70" s="83"/>
      <c r="L70" s="86"/>
      <c r="M70" s="60"/>
      <c r="N70" s="41"/>
      <c r="O70" s="51"/>
    </row>
    <row r="71" spans="1:15" x14ac:dyDescent="0.2">
      <c r="A71" s="94" t="s">
        <v>38</v>
      </c>
      <c r="B71" s="95"/>
      <c r="C71" s="95"/>
      <c r="D71" s="95"/>
      <c r="E71" s="96" t="s">
        <v>55</v>
      </c>
      <c r="F71" s="2"/>
      <c r="G71" s="2"/>
      <c r="H71" s="59"/>
      <c r="I71" s="2"/>
      <c r="J71" s="87"/>
      <c r="L71" s="86"/>
      <c r="M71" s="92"/>
      <c r="N71" s="41"/>
      <c r="O71" s="97"/>
    </row>
    <row r="72" spans="1:15" x14ac:dyDescent="0.2">
      <c r="A72" s="94">
        <v>32500</v>
      </c>
      <c r="B72" s="95"/>
      <c r="C72" s="95"/>
      <c r="D72" s="95"/>
      <c r="E72" s="96"/>
      <c r="F72" s="2"/>
      <c r="G72" s="2"/>
      <c r="H72" s="59"/>
      <c r="I72" s="2"/>
      <c r="J72" s="2"/>
      <c r="L72" s="86"/>
      <c r="M72" s="92"/>
      <c r="N72" s="41"/>
      <c r="O72" s="97"/>
    </row>
    <row r="73" spans="1:15" x14ac:dyDescent="0.2">
      <c r="A73" s="98">
        <v>6500</v>
      </c>
      <c r="B73" s="95"/>
      <c r="C73" s="95"/>
      <c r="D73" s="95"/>
      <c r="E73" s="96"/>
      <c r="F73" s="2"/>
      <c r="G73" s="2"/>
      <c r="H73" s="59"/>
      <c r="I73" s="2"/>
      <c r="J73" s="2"/>
      <c r="L73" s="86"/>
      <c r="M73" s="92"/>
      <c r="N73" s="41"/>
      <c r="O73" s="97"/>
    </row>
    <row r="74" spans="1:15" x14ac:dyDescent="0.2">
      <c r="A74" s="98"/>
      <c r="B74" s="95"/>
      <c r="C74" s="99"/>
      <c r="D74" s="95"/>
      <c r="E74" s="100"/>
      <c r="F74" s="2"/>
      <c r="G74" s="2"/>
      <c r="H74" s="59"/>
      <c r="I74" s="2"/>
      <c r="J74" s="2"/>
      <c r="L74" s="86"/>
      <c r="M74" s="92"/>
      <c r="N74" s="41"/>
      <c r="O74" s="97"/>
    </row>
    <row r="75" spans="1:15" x14ac:dyDescent="0.2">
      <c r="A75" s="96"/>
      <c r="B75" s="95"/>
      <c r="C75" s="99"/>
      <c r="D75" s="99"/>
      <c r="E75" s="101"/>
      <c r="F75" s="73"/>
      <c r="H75" s="74"/>
      <c r="L75" s="86"/>
      <c r="M75" s="92"/>
      <c r="N75" s="41"/>
      <c r="O75" s="97"/>
    </row>
    <row r="76" spans="1:15" x14ac:dyDescent="0.2">
      <c r="A76" s="102"/>
      <c r="B76" s="95"/>
      <c r="C76" s="103"/>
      <c r="D76" s="103"/>
      <c r="E76" s="101"/>
      <c r="H76" s="74"/>
      <c r="L76" s="86"/>
      <c r="M76" s="104"/>
      <c r="N76" s="41"/>
      <c r="O76" s="97"/>
    </row>
    <row r="77" spans="1:15" x14ac:dyDescent="0.2">
      <c r="A77" s="105"/>
      <c r="B77" s="95"/>
      <c r="C77" s="103"/>
      <c r="D77" s="103"/>
      <c r="E77" s="101"/>
      <c r="H77" s="74"/>
      <c r="L77" s="86"/>
      <c r="M77" s="106"/>
      <c r="N77" s="41"/>
      <c r="O77" s="107"/>
    </row>
    <row r="78" spans="1:15" x14ac:dyDescent="0.2">
      <c r="A78" s="105"/>
      <c r="B78" s="95"/>
      <c r="C78" s="103"/>
      <c r="D78" s="103"/>
      <c r="E78" s="101"/>
      <c r="H78" s="74"/>
      <c r="K78" s="30"/>
      <c r="L78" s="86"/>
      <c r="N78" s="41"/>
      <c r="O78" s="107"/>
    </row>
    <row r="79" spans="1:15" x14ac:dyDescent="0.2">
      <c r="A79" s="102"/>
      <c r="B79" s="103"/>
      <c r="C79" s="103"/>
      <c r="D79" s="103"/>
      <c r="E79" s="101"/>
      <c r="H79" s="74"/>
      <c r="K79" s="30"/>
      <c r="L79" s="86"/>
      <c r="N79" s="41"/>
      <c r="O79" s="107"/>
    </row>
    <row r="80" spans="1:15" x14ac:dyDescent="0.2">
      <c r="A80" s="102"/>
      <c r="B80" s="103"/>
      <c r="C80" s="103"/>
      <c r="D80" s="103"/>
      <c r="E80" s="101"/>
      <c r="H80" s="74"/>
      <c r="K80" s="30"/>
      <c r="L80" s="86"/>
      <c r="N80" s="41"/>
      <c r="O80" s="107"/>
    </row>
    <row r="81" spans="1:15" x14ac:dyDescent="0.2">
      <c r="A81" s="102"/>
      <c r="B81" s="108"/>
      <c r="E81" s="74"/>
      <c r="H81" s="74"/>
      <c r="K81" s="30"/>
      <c r="L81" s="86"/>
      <c r="N81" s="41"/>
      <c r="O81" s="107"/>
    </row>
    <row r="82" spans="1:15" x14ac:dyDescent="0.2">
      <c r="A82" s="102"/>
      <c r="B82" s="108"/>
      <c r="H82" s="74"/>
      <c r="K82" s="30"/>
      <c r="L82" s="86"/>
      <c r="M82" s="92"/>
      <c r="N82" s="41"/>
      <c r="O82" s="107"/>
    </row>
    <row r="83" spans="1:15" x14ac:dyDescent="0.2">
      <c r="A83" s="102"/>
      <c r="B83" s="108"/>
      <c r="K83" s="30"/>
      <c r="L83" s="86"/>
      <c r="N83" s="41"/>
      <c r="O83" s="97"/>
    </row>
    <row r="84" spans="1:15" x14ac:dyDescent="0.2">
      <c r="A84" s="102"/>
      <c r="B84" s="108"/>
      <c r="K84" s="30"/>
      <c r="L84" s="86"/>
      <c r="N84" s="41"/>
      <c r="O84" s="97"/>
    </row>
    <row r="85" spans="1:15" x14ac:dyDescent="0.2">
      <c r="A85" s="74"/>
      <c r="B85" s="108"/>
      <c r="K85" s="30"/>
      <c r="L85" s="86"/>
      <c r="N85" s="41"/>
      <c r="O85" s="97"/>
    </row>
    <row r="86" spans="1:15" x14ac:dyDescent="0.2">
      <c r="K86" s="30"/>
      <c r="L86" s="86"/>
      <c r="N86" s="41"/>
      <c r="O86" s="97"/>
    </row>
    <row r="87" spans="1:15" x14ac:dyDescent="0.2">
      <c r="K87" s="30"/>
      <c r="L87" s="86"/>
      <c r="N87" s="41"/>
      <c r="O87" s="97"/>
    </row>
    <row r="88" spans="1:15" x14ac:dyDescent="0.2">
      <c r="K88" s="30"/>
      <c r="L88" s="109"/>
      <c r="N88" s="41"/>
      <c r="O88" s="97"/>
    </row>
    <row r="89" spans="1:15" x14ac:dyDescent="0.2">
      <c r="A89" s="84">
        <f>SUM(A71:A88)</f>
        <v>39000</v>
      </c>
      <c r="E89" s="74">
        <f>SUM(E71:E88)</f>
        <v>0</v>
      </c>
      <c r="H89" s="74">
        <f>SUM(H71:H88)</f>
        <v>0</v>
      </c>
      <c r="K89" s="30"/>
      <c r="L89" s="109"/>
      <c r="N89" s="41"/>
      <c r="O89" s="97"/>
    </row>
    <row r="90" spans="1:15" x14ac:dyDescent="0.2">
      <c r="K90" s="30"/>
      <c r="L90" s="109"/>
      <c r="N90" s="41"/>
      <c r="O90" s="97"/>
    </row>
    <row r="91" spans="1:15" x14ac:dyDescent="0.2">
      <c r="K91" s="30"/>
      <c r="L91" s="109"/>
      <c r="N91" s="41"/>
      <c r="O91" s="97"/>
    </row>
    <row r="92" spans="1:15" x14ac:dyDescent="0.2">
      <c r="K92" s="30"/>
      <c r="L92" s="109"/>
      <c r="N92" s="41"/>
      <c r="O92" s="97"/>
    </row>
    <row r="93" spans="1:15" x14ac:dyDescent="0.2">
      <c r="K93" s="30"/>
      <c r="L93" s="109"/>
      <c r="N93" s="41"/>
      <c r="O93" s="97"/>
    </row>
    <row r="94" spans="1:15" x14ac:dyDescent="0.2">
      <c r="K94" s="30"/>
      <c r="L94" s="109"/>
      <c r="N94" s="41"/>
      <c r="O94" s="97"/>
    </row>
    <row r="95" spans="1:15" x14ac:dyDescent="0.2">
      <c r="K95" s="30"/>
      <c r="L95" s="109"/>
      <c r="N95" s="41"/>
      <c r="O95" s="97"/>
    </row>
    <row r="96" spans="1:15" x14ac:dyDescent="0.2">
      <c r="K96" s="30"/>
      <c r="L96" s="109"/>
      <c r="N96" s="41"/>
      <c r="O96" s="97"/>
    </row>
    <row r="97" spans="1:19" x14ac:dyDescent="0.2">
      <c r="K97" s="30"/>
      <c r="L97" s="109"/>
      <c r="N97" s="41"/>
      <c r="O97" s="97"/>
    </row>
    <row r="98" spans="1:19" x14ac:dyDescent="0.2">
      <c r="K98" s="30"/>
      <c r="L98" s="109"/>
      <c r="N98" s="41"/>
      <c r="O98" s="97"/>
    </row>
    <row r="99" spans="1:19" x14ac:dyDescent="0.2">
      <c r="K99" s="30"/>
      <c r="L99" s="109"/>
      <c r="N99" s="41"/>
      <c r="O99" s="97"/>
    </row>
    <row r="100" spans="1:19" x14ac:dyDescent="0.2">
      <c r="K100" s="30"/>
      <c r="L100" s="109"/>
      <c r="N100" s="41"/>
      <c r="O100" s="97"/>
    </row>
    <row r="101" spans="1:19" x14ac:dyDescent="0.2">
      <c r="K101" s="30"/>
      <c r="L101" s="109"/>
      <c r="N101" s="41"/>
      <c r="O101" s="97"/>
    </row>
    <row r="102" spans="1:19" x14ac:dyDescent="0.2">
      <c r="K102" s="30"/>
      <c r="L102" s="109"/>
      <c r="N102" s="41"/>
      <c r="O102" s="97"/>
    </row>
    <row r="103" spans="1:19" x14ac:dyDescent="0.2">
      <c r="K103" s="30"/>
      <c r="L103" s="109"/>
      <c r="O103" s="97"/>
    </row>
    <row r="104" spans="1:19" x14ac:dyDescent="0.2">
      <c r="K104" s="30"/>
      <c r="L104" s="109"/>
      <c r="O104" s="97"/>
    </row>
    <row r="105" spans="1:19" x14ac:dyDescent="0.2">
      <c r="K105" s="30"/>
      <c r="L105" s="109"/>
    </row>
    <row r="106" spans="1:19" x14ac:dyDescent="0.2">
      <c r="K106" s="30"/>
      <c r="L106" s="109"/>
    </row>
    <row r="107" spans="1:19" x14ac:dyDescent="0.2">
      <c r="K107" s="30"/>
      <c r="L107" s="109"/>
    </row>
    <row r="108" spans="1:19" x14ac:dyDescent="0.2">
      <c r="K108" s="30"/>
      <c r="L108" s="109"/>
      <c r="O108" s="92">
        <f>SUM(O13:O107)</f>
        <v>0</v>
      </c>
    </row>
    <row r="109" spans="1:19" x14ac:dyDescent="0.2">
      <c r="K109" s="30"/>
      <c r="L109" s="109"/>
    </row>
    <row r="110" spans="1:19" x14ac:dyDescent="0.2">
      <c r="K110" s="30"/>
      <c r="L110" s="109"/>
    </row>
    <row r="111" spans="1:19" s="31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09"/>
      <c r="N111" s="110"/>
      <c r="O111" s="111"/>
      <c r="P111" s="7"/>
      <c r="Q111" s="7"/>
      <c r="R111" s="7"/>
      <c r="S111" s="7"/>
    </row>
    <row r="112" spans="1:19" s="31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09"/>
      <c r="N112" s="110"/>
      <c r="O112" s="111"/>
      <c r="P112" s="7"/>
      <c r="Q112" s="7"/>
      <c r="R112" s="7"/>
      <c r="S112" s="7"/>
    </row>
    <row r="113" spans="1:19" s="31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09"/>
      <c r="N113" s="110"/>
      <c r="O113" s="111"/>
      <c r="P113" s="7"/>
      <c r="Q113" s="7"/>
      <c r="R113" s="7"/>
      <c r="S113" s="7"/>
    </row>
    <row r="114" spans="1:19" s="31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09"/>
      <c r="N114" s="110"/>
      <c r="O114" s="111"/>
      <c r="P114" s="7"/>
      <c r="Q114" s="7"/>
      <c r="R114" s="7"/>
      <c r="S114" s="7"/>
    </row>
    <row r="115" spans="1:19" s="31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09"/>
      <c r="N115" s="110"/>
      <c r="O115" s="111"/>
      <c r="P115" s="7"/>
      <c r="Q115" s="7"/>
      <c r="R115" s="7"/>
      <c r="S115" s="7"/>
    </row>
    <row r="116" spans="1:19" s="31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09"/>
      <c r="N116" s="110"/>
      <c r="O116" s="111"/>
      <c r="P116" s="7"/>
      <c r="Q116" s="7"/>
      <c r="R116" s="7"/>
      <c r="S116" s="7"/>
    </row>
    <row r="117" spans="1:19" s="31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09"/>
      <c r="N117" s="110"/>
      <c r="O117" s="111"/>
      <c r="P117" s="7"/>
      <c r="Q117" s="7"/>
      <c r="R117" s="7"/>
      <c r="S117" s="7"/>
    </row>
    <row r="118" spans="1:19" s="31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09"/>
      <c r="N118" s="110"/>
      <c r="O118" s="111"/>
      <c r="P118" s="7"/>
      <c r="Q118" s="7"/>
      <c r="R118" s="7"/>
      <c r="S118" s="7"/>
    </row>
    <row r="119" spans="1:19" s="31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09"/>
      <c r="N119" s="110"/>
      <c r="O119" s="111"/>
      <c r="P119" s="7"/>
      <c r="Q119" s="7"/>
      <c r="R119" s="7"/>
      <c r="S119" s="7"/>
    </row>
    <row r="120" spans="1:19" s="31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09"/>
      <c r="N120" s="110"/>
      <c r="O120" s="111"/>
      <c r="P120" s="7"/>
      <c r="Q120" s="7"/>
      <c r="R120" s="7"/>
      <c r="S120" s="7"/>
    </row>
    <row r="121" spans="1:19" s="31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09"/>
      <c r="N121" s="110"/>
      <c r="O121" s="111"/>
      <c r="P121" s="7"/>
      <c r="Q121" s="7"/>
      <c r="R121" s="7"/>
      <c r="S121" s="7"/>
    </row>
    <row r="122" spans="1:19" s="31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09"/>
      <c r="N122" s="110"/>
      <c r="O122" s="111"/>
      <c r="P122" s="7"/>
      <c r="Q122" s="7"/>
      <c r="R122" s="7"/>
      <c r="S122" s="7"/>
    </row>
    <row r="123" spans="1:19" s="31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09"/>
      <c r="N123" s="110"/>
      <c r="O123" s="111"/>
      <c r="P123" s="7"/>
      <c r="Q123" s="7"/>
      <c r="R123" s="7"/>
      <c r="S123" s="7"/>
    </row>
    <row r="124" spans="1:19" s="31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09"/>
      <c r="N124" s="110"/>
      <c r="O124" s="111"/>
      <c r="P124" s="7"/>
      <c r="Q124" s="7"/>
      <c r="R124" s="7"/>
      <c r="S124" s="7"/>
    </row>
    <row r="125" spans="1:19" s="31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09"/>
      <c r="N125" s="110"/>
      <c r="O125" s="111"/>
      <c r="P125" s="7"/>
      <c r="Q125" s="7"/>
      <c r="R125" s="7"/>
      <c r="S125" s="7"/>
    </row>
    <row r="126" spans="1:19" s="31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09"/>
      <c r="N126" s="110"/>
      <c r="O126" s="111"/>
      <c r="P126" s="7"/>
      <c r="Q126" s="7"/>
      <c r="R126" s="7"/>
      <c r="S126" s="7"/>
    </row>
    <row r="127" spans="1:19" s="31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09"/>
      <c r="N127" s="110"/>
      <c r="O127" s="111"/>
      <c r="P127" s="7"/>
      <c r="Q127" s="7"/>
      <c r="R127" s="7"/>
      <c r="S127" s="7"/>
    </row>
    <row r="128" spans="1:19" s="31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09"/>
      <c r="N128" s="110"/>
      <c r="O128" s="111"/>
      <c r="P128" s="7"/>
      <c r="Q128" s="7"/>
      <c r="R128" s="7"/>
      <c r="S128" s="7"/>
    </row>
    <row r="129" spans="1:19" s="31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09"/>
      <c r="N129" s="110"/>
      <c r="O129" s="111"/>
      <c r="P129" s="7"/>
      <c r="Q129" s="7"/>
      <c r="R129" s="7"/>
      <c r="S129" s="7"/>
    </row>
    <row r="130" spans="1:19" s="31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09"/>
      <c r="N130" s="110"/>
      <c r="O130" s="111"/>
      <c r="P130" s="7"/>
      <c r="Q130" s="7"/>
      <c r="R130" s="7"/>
      <c r="S130" s="7"/>
    </row>
    <row r="131" spans="1:19" s="31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2">
        <f>SUM(L13:L130)</f>
        <v>12500000</v>
      </c>
      <c r="M131" s="112">
        <f>SUM(M13:M130)</f>
        <v>250000</v>
      </c>
      <c r="N131" s="110"/>
      <c r="O131" s="111"/>
      <c r="P131" s="7"/>
      <c r="Q131" s="7"/>
      <c r="R131" s="7"/>
      <c r="S131" s="7"/>
    </row>
    <row r="132" spans="1:19" s="31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3"/>
      <c r="N132" s="110"/>
      <c r="O132" s="111"/>
      <c r="P132" s="7"/>
      <c r="Q132" s="7"/>
      <c r="R132" s="7"/>
      <c r="S132" s="7"/>
    </row>
    <row r="133" spans="1:19" s="31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3"/>
      <c r="N133" s="110"/>
      <c r="O133" s="111"/>
      <c r="P133" s="7"/>
      <c r="Q133" s="7"/>
      <c r="R133" s="7"/>
      <c r="S133" s="7"/>
    </row>
    <row r="134" spans="1:19" s="31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3"/>
      <c r="N134" s="110"/>
      <c r="O134" s="111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19</vt:i4>
      </vt:variant>
    </vt:vector>
  </HeadingPairs>
  <TitlesOfParts>
    <vt:vector size="38" baseType="lpstr">
      <vt:lpstr>29 Mei 17</vt:lpstr>
      <vt:lpstr>30 Mei 17</vt:lpstr>
      <vt:lpstr>31 Mei 17</vt:lpstr>
      <vt:lpstr>02 Juni 17</vt:lpstr>
      <vt:lpstr>03 Juni 17</vt:lpstr>
      <vt:lpstr>05 Juni 17</vt:lpstr>
      <vt:lpstr>06 Juni 17</vt:lpstr>
      <vt:lpstr>07 Juni 17</vt:lpstr>
      <vt:lpstr>08 Juni 17</vt:lpstr>
      <vt:lpstr>09 Juni 17</vt:lpstr>
      <vt:lpstr>12 Juni 17</vt:lpstr>
      <vt:lpstr>13 Juni 17</vt:lpstr>
      <vt:lpstr>14 Juni 17</vt:lpstr>
      <vt:lpstr>15 Juni 17</vt:lpstr>
      <vt:lpstr>16 Juni 17 </vt:lpstr>
      <vt:lpstr>17 Juni 17  </vt:lpstr>
      <vt:lpstr>19 Juni'17 </vt:lpstr>
      <vt:lpstr>20 Juni 2017</vt:lpstr>
      <vt:lpstr>21 Juni 2017</vt:lpstr>
      <vt:lpstr>'02 Juni 17'!Print_Area</vt:lpstr>
      <vt:lpstr>'03 Juni 17'!Print_Area</vt:lpstr>
      <vt:lpstr>'05 Juni 17'!Print_Area</vt:lpstr>
      <vt:lpstr>'06 Juni 17'!Print_Area</vt:lpstr>
      <vt:lpstr>'07 Juni 17'!Print_Area</vt:lpstr>
      <vt:lpstr>'08 Juni 17'!Print_Area</vt:lpstr>
      <vt:lpstr>'09 Juni 17'!Print_Area</vt:lpstr>
      <vt:lpstr>'12 Juni 17'!Print_Area</vt:lpstr>
      <vt:lpstr>'13 Juni 17'!Print_Area</vt:lpstr>
      <vt:lpstr>'14 Juni 17'!Print_Area</vt:lpstr>
      <vt:lpstr>'15 Juni 17'!Print_Area</vt:lpstr>
      <vt:lpstr>'16 Juni 17 '!Print_Area</vt:lpstr>
      <vt:lpstr>'17 Juni 17  '!Print_Area</vt:lpstr>
      <vt:lpstr>'19 Juni''17 '!Print_Area</vt:lpstr>
      <vt:lpstr>'20 Juni 2017'!Print_Area</vt:lpstr>
      <vt:lpstr>'21 Juni 2017'!Print_Area</vt:lpstr>
      <vt:lpstr>'29 Mei 17'!Print_Area</vt:lpstr>
      <vt:lpstr>'30 Mei 17'!Print_Area</vt:lpstr>
      <vt:lpstr>'31 Mei 17'!Print_Area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2017-06-15T08:33:02Z</cp:lastPrinted>
  <dcterms:created xsi:type="dcterms:W3CDTF">2017-05-30T02:46:46Z</dcterms:created>
  <dcterms:modified xsi:type="dcterms:W3CDTF">2017-07-04T09:02:48Z</dcterms:modified>
</cp:coreProperties>
</file>