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55" windowWidth="20115" windowHeight="7815" firstSheet="18" activeTab="25"/>
  </bookViews>
  <sheets>
    <sheet name="28 Juli 17" sheetId="1" r:id="rId1"/>
    <sheet name="29 Juli 17" sheetId="4" r:id="rId2"/>
    <sheet name="31 Juli 17" sheetId="5" r:id="rId3"/>
    <sheet name="01 Agustus 17" sheetId="6" r:id="rId4"/>
    <sheet name="02 Agustus 17" sheetId="7" r:id="rId5"/>
    <sheet name="03 Agustus 17" sheetId="8" r:id="rId6"/>
    <sheet name="04 Agustus 17" sheetId="9" r:id="rId7"/>
    <sheet name="05 Ags 17" sheetId="10" r:id="rId8"/>
    <sheet name="07 Ags 17" sheetId="11" r:id="rId9"/>
    <sheet name="08 Ags 17" sheetId="12" r:id="rId10"/>
    <sheet name="09 Ags 17" sheetId="13" r:id="rId11"/>
    <sheet name="10 Ags 17 " sheetId="14" r:id="rId12"/>
    <sheet name="11 Ags 17 " sheetId="15" r:id="rId13"/>
    <sheet name="12 Ags 17" sheetId="16" r:id="rId14"/>
    <sheet name="13 Ags 17" sheetId="17" r:id="rId15"/>
    <sheet name="14 Ags 17" sheetId="18" r:id="rId16"/>
    <sheet name="15 Ags 17" sheetId="19" r:id="rId17"/>
    <sheet name="16 Ags 17" sheetId="20" r:id="rId18"/>
    <sheet name="18 Ags 17 " sheetId="21" r:id="rId19"/>
    <sheet name="21 Ags 17" sheetId="22" r:id="rId20"/>
    <sheet name="22 Ags 17" sheetId="23" r:id="rId21"/>
    <sheet name="23 Ags 17" sheetId="24" r:id="rId22"/>
    <sheet name="24 Ags 17" sheetId="25" r:id="rId23"/>
    <sheet name="25 Ags 17 " sheetId="26" r:id="rId24"/>
    <sheet name="26 Ags 17  " sheetId="27" r:id="rId25"/>
    <sheet name="28 Ags 17 " sheetId="28" r:id="rId26"/>
  </sheets>
  <externalReferences>
    <externalReference r:id="rId27"/>
  </externalReferences>
  <definedNames>
    <definedName name="_xlnm.Print_Area" localSheetId="3">'01 Agustus 17'!$A$1:$I$70</definedName>
    <definedName name="_xlnm.Print_Area" localSheetId="4">'02 Agustus 17'!$A$1:$I$70</definedName>
    <definedName name="_xlnm.Print_Area" localSheetId="5">'03 Agustus 17'!$A$1:$I$70</definedName>
    <definedName name="_xlnm.Print_Area" localSheetId="6">'04 Agustus 17'!$A$1:$I$70</definedName>
    <definedName name="_xlnm.Print_Area" localSheetId="7">'05 Ags 17'!$A$1:$I$70</definedName>
    <definedName name="_xlnm.Print_Area" localSheetId="8">'07 Ags 17'!$A$1:$I$70</definedName>
    <definedName name="_xlnm.Print_Area" localSheetId="9">'08 Ags 17'!$A$1:$I$70</definedName>
    <definedName name="_xlnm.Print_Area" localSheetId="10">'09 Ags 17'!$A$1:$I$70</definedName>
    <definedName name="_xlnm.Print_Area" localSheetId="11">'10 Ags 17 '!$A$1:$I$70</definedName>
    <definedName name="_xlnm.Print_Area" localSheetId="12">'11 Ags 17 '!$A$1:$I$70</definedName>
    <definedName name="_xlnm.Print_Area" localSheetId="13">'12 Ags 17'!$A$1:$I$70</definedName>
    <definedName name="_xlnm.Print_Area" localSheetId="14">'13 Ags 17'!$A$1:$I$70</definedName>
    <definedName name="_xlnm.Print_Area" localSheetId="15">'14 Ags 17'!$A$1:$I$70</definedName>
    <definedName name="_xlnm.Print_Area" localSheetId="16">'15 Ags 17'!$A$1:$I$70</definedName>
    <definedName name="_xlnm.Print_Area" localSheetId="17">'16 Ags 17'!$A$1:$I$70</definedName>
    <definedName name="_xlnm.Print_Area" localSheetId="18">'18 Ags 17 '!$A$1:$I$70</definedName>
    <definedName name="_xlnm.Print_Area" localSheetId="19">'21 Ags 17'!$A$1:$I$70</definedName>
    <definedName name="_xlnm.Print_Area" localSheetId="20">'22 Ags 17'!$A$1:$I$70</definedName>
    <definedName name="_xlnm.Print_Area" localSheetId="21">'23 Ags 17'!$A$1:$I$70</definedName>
    <definedName name="_xlnm.Print_Area" localSheetId="22">'24 Ags 17'!$A$1:$I$70</definedName>
    <definedName name="_xlnm.Print_Area" localSheetId="23">'25 Ags 17 '!$A$1:$I$70</definedName>
    <definedName name="_xlnm.Print_Area" localSheetId="24">'26 Ags 17  '!$A$1:$I$70</definedName>
    <definedName name="_xlnm.Print_Area" localSheetId="25">'28 Ags 17 '!$A$1:$I$70</definedName>
    <definedName name="_xlnm.Print_Area" localSheetId="0">'28 Juli 17'!$A$1:$I$70</definedName>
    <definedName name="_xlnm.Print_Area" localSheetId="1">'29 Juli 17'!$A$1:$I$70</definedName>
    <definedName name="_xlnm.Print_Area" localSheetId="2">'31 Juli 17'!$A$1:$I$70</definedName>
  </definedNames>
  <calcPr calcId="144525"/>
</workbook>
</file>

<file path=xl/calcChain.xml><?xml version="1.0" encoding="utf-8"?>
<calcChain xmlns="http://schemas.openxmlformats.org/spreadsheetml/2006/main">
  <c r="E9" i="28" l="1"/>
  <c r="I30" i="28" l="1"/>
  <c r="M116" i="28"/>
  <c r="H45" i="28" s="1"/>
  <c r="L116" i="28"/>
  <c r="H49" i="28" s="1"/>
  <c r="O108" i="28"/>
  <c r="H89" i="28"/>
  <c r="E89" i="28"/>
  <c r="H46" i="28" s="1"/>
  <c r="A89" i="28"/>
  <c r="H50" i="28" s="1"/>
  <c r="Q48" i="28"/>
  <c r="I42" i="28"/>
  <c r="H36" i="28"/>
  <c r="H35" i="28"/>
  <c r="I37" i="28"/>
  <c r="I43" i="28" s="1"/>
  <c r="G24" i="28"/>
  <c r="S23" i="28"/>
  <c r="R23" i="28"/>
  <c r="G23" i="28"/>
  <c r="G22" i="28"/>
  <c r="G21" i="28"/>
  <c r="G20" i="28"/>
  <c r="H26" i="28" s="1"/>
  <c r="G16" i="28"/>
  <c r="G15" i="28"/>
  <c r="G14" i="28"/>
  <c r="G13" i="28"/>
  <c r="G12" i="28"/>
  <c r="G11" i="28"/>
  <c r="G10" i="28"/>
  <c r="G9" i="28"/>
  <c r="G8" i="28"/>
  <c r="H17" i="28" s="1"/>
  <c r="I27" i="28" l="1"/>
  <c r="I53" i="28" s="1"/>
  <c r="I47" i="28"/>
  <c r="I51" i="28"/>
  <c r="I52" i="28" s="1"/>
  <c r="I55" i="28" s="1"/>
  <c r="I29" i="27"/>
  <c r="I30" i="27"/>
  <c r="M116" i="27"/>
  <c r="H45" i="27" s="1"/>
  <c r="I47" i="27" s="1"/>
  <c r="L116" i="27"/>
  <c r="H49" i="27" s="1"/>
  <c r="O108" i="27"/>
  <c r="H89" i="27"/>
  <c r="E89" i="27"/>
  <c r="A89" i="27"/>
  <c r="H50" i="27" s="1"/>
  <c r="Q48" i="27"/>
  <c r="H46" i="27"/>
  <c r="I42" i="27"/>
  <c r="H36" i="27"/>
  <c r="H35" i="27"/>
  <c r="I37" i="27"/>
  <c r="I43" i="27" s="1"/>
  <c r="G24" i="27"/>
  <c r="S23" i="27"/>
  <c r="R23" i="27"/>
  <c r="G23" i="27"/>
  <c r="G22" i="27"/>
  <c r="G21" i="27"/>
  <c r="G20" i="27"/>
  <c r="H26" i="27" s="1"/>
  <c r="G16" i="27"/>
  <c r="G15" i="27"/>
  <c r="G14" i="27"/>
  <c r="G13" i="27"/>
  <c r="G12" i="27"/>
  <c r="G11" i="27"/>
  <c r="G10" i="27"/>
  <c r="G9" i="27"/>
  <c r="G8" i="27"/>
  <c r="H17" i="27" l="1"/>
  <c r="I27" i="27" s="1"/>
  <c r="I53" i="27" s="1"/>
  <c r="I51" i="27"/>
  <c r="I52" i="27" s="1"/>
  <c r="I29" i="26"/>
  <c r="I30" i="26"/>
  <c r="M116" i="26"/>
  <c r="H45" i="26" s="1"/>
  <c r="I47" i="26" s="1"/>
  <c r="L116" i="26"/>
  <c r="H49" i="26" s="1"/>
  <c r="O108" i="26"/>
  <c r="H89" i="26"/>
  <c r="E89" i="26"/>
  <c r="A89" i="26"/>
  <c r="H50" i="26" s="1"/>
  <c r="Q48" i="26"/>
  <c r="H46" i="26"/>
  <c r="I42" i="26"/>
  <c r="H36" i="26"/>
  <c r="H35" i="26"/>
  <c r="G24" i="26"/>
  <c r="S23" i="26"/>
  <c r="R23" i="26"/>
  <c r="G23" i="26"/>
  <c r="G22" i="26"/>
  <c r="G21" i="26"/>
  <c r="G20" i="26"/>
  <c r="H26" i="26" s="1"/>
  <c r="G16" i="26"/>
  <c r="G15" i="26"/>
  <c r="G14" i="26"/>
  <c r="G13" i="26"/>
  <c r="G12" i="26"/>
  <c r="G11" i="26"/>
  <c r="G10" i="26"/>
  <c r="G9" i="26"/>
  <c r="G8" i="26"/>
  <c r="I55" i="27" l="1"/>
  <c r="I51" i="26"/>
  <c r="H17" i="26"/>
  <c r="I27" i="26" s="1"/>
  <c r="I53" i="26" s="1"/>
  <c r="I37" i="26"/>
  <c r="I43" i="26" s="1"/>
  <c r="I52" i="26"/>
  <c r="E8" i="25"/>
  <c r="E9" i="25"/>
  <c r="I55" i="26" l="1"/>
  <c r="I29" i="25"/>
  <c r="I30" i="25"/>
  <c r="M116" i="25"/>
  <c r="H45" i="25" s="1"/>
  <c r="I47" i="25" s="1"/>
  <c r="L116" i="25"/>
  <c r="H49" i="25" s="1"/>
  <c r="O108" i="25"/>
  <c r="H89" i="25"/>
  <c r="E89" i="25"/>
  <c r="A89" i="25"/>
  <c r="H50" i="25" s="1"/>
  <c r="Q48" i="25"/>
  <c r="H46" i="25"/>
  <c r="I42" i="25"/>
  <c r="H36" i="25"/>
  <c r="H35" i="25"/>
  <c r="I37" i="25" s="1"/>
  <c r="I43" i="25" s="1"/>
  <c r="G24" i="25"/>
  <c r="S23" i="25"/>
  <c r="R23" i="25"/>
  <c r="G23" i="25"/>
  <c r="G22" i="25"/>
  <c r="G21" i="25"/>
  <c r="G20" i="25"/>
  <c r="H26" i="25" s="1"/>
  <c r="G16" i="25"/>
  <c r="G15" i="25"/>
  <c r="G14" i="25"/>
  <c r="G13" i="25"/>
  <c r="G12" i="25"/>
  <c r="G11" i="25"/>
  <c r="G10" i="25"/>
  <c r="G9" i="25"/>
  <c r="G8" i="25"/>
  <c r="H17" i="25" l="1"/>
  <c r="I27" i="25" s="1"/>
  <c r="I53" i="25" s="1"/>
  <c r="I51" i="25"/>
  <c r="I52" i="25"/>
  <c r="I30" i="24"/>
  <c r="M116" i="24"/>
  <c r="H45" i="24" s="1"/>
  <c r="I47" i="24" s="1"/>
  <c r="L116" i="24"/>
  <c r="H49" i="24" s="1"/>
  <c r="O108" i="24"/>
  <c r="H89" i="24"/>
  <c r="E89" i="24"/>
  <c r="A89" i="24"/>
  <c r="H50" i="24" s="1"/>
  <c r="Q48" i="24"/>
  <c r="H46" i="24"/>
  <c r="I42" i="24"/>
  <c r="H36" i="24"/>
  <c r="H35" i="24"/>
  <c r="I29" i="24"/>
  <c r="G24" i="24"/>
  <c r="S23" i="24"/>
  <c r="R23" i="24"/>
  <c r="G23" i="24"/>
  <c r="G22" i="24"/>
  <c r="G21" i="24"/>
  <c r="G20" i="24"/>
  <c r="H26" i="24" s="1"/>
  <c r="G16" i="24"/>
  <c r="G15" i="24"/>
  <c r="G14" i="24"/>
  <c r="J13" i="24"/>
  <c r="G13" i="24"/>
  <c r="G12" i="24"/>
  <c r="G11" i="24"/>
  <c r="G10" i="24"/>
  <c r="G9" i="24"/>
  <c r="G8" i="24"/>
  <c r="H17" i="24" s="1"/>
  <c r="I27" i="24" s="1"/>
  <c r="I53" i="24" s="1"/>
  <c r="I55" i="25" l="1"/>
  <c r="I37" i="24"/>
  <c r="I43" i="24" s="1"/>
  <c r="I51" i="24"/>
  <c r="I52" i="24" s="1"/>
  <c r="I55" i="24" s="1"/>
  <c r="I29" i="23" l="1"/>
  <c r="I30" i="23"/>
  <c r="M116" i="23" l="1"/>
  <c r="H45" i="23" s="1"/>
  <c r="I47" i="23" s="1"/>
  <c r="L116" i="23"/>
  <c r="H49" i="23" s="1"/>
  <c r="O108" i="23"/>
  <c r="H89" i="23"/>
  <c r="E89" i="23"/>
  <c r="A89" i="23"/>
  <c r="H50" i="23" s="1"/>
  <c r="Q48" i="23"/>
  <c r="H46" i="23"/>
  <c r="I42" i="23"/>
  <c r="H36" i="23"/>
  <c r="H35" i="23"/>
  <c r="I37" i="23"/>
  <c r="I43" i="23" s="1"/>
  <c r="G24" i="23"/>
  <c r="S23" i="23"/>
  <c r="R23" i="23"/>
  <c r="G23" i="23"/>
  <c r="G22" i="23"/>
  <c r="G21" i="23"/>
  <c r="G20" i="23"/>
  <c r="G16" i="23"/>
  <c r="G15" i="23"/>
  <c r="G14" i="23"/>
  <c r="J13" i="23"/>
  <c r="G13" i="23"/>
  <c r="G12" i="23"/>
  <c r="G11" i="23"/>
  <c r="G10" i="23"/>
  <c r="G9" i="23"/>
  <c r="G8" i="23"/>
  <c r="H17" i="23" s="1"/>
  <c r="H26" i="23" l="1"/>
  <c r="I27" i="23" s="1"/>
  <c r="I53" i="23" s="1"/>
  <c r="I51" i="23"/>
  <c r="I52" i="23" s="1"/>
  <c r="I55" i="23" l="1"/>
  <c r="I30" i="22"/>
  <c r="I29" i="22"/>
  <c r="M116" i="22"/>
  <c r="H45" i="22" s="1"/>
  <c r="I47" i="22" s="1"/>
  <c r="L116" i="22"/>
  <c r="H49" i="22" s="1"/>
  <c r="O108" i="22"/>
  <c r="H89" i="22"/>
  <c r="E89" i="22"/>
  <c r="A89" i="22"/>
  <c r="H50" i="22" s="1"/>
  <c r="Q48" i="22"/>
  <c r="H46" i="22"/>
  <c r="I42" i="22"/>
  <c r="H36" i="22"/>
  <c r="H35" i="22"/>
  <c r="I37" i="22" s="1"/>
  <c r="I43" i="22" s="1"/>
  <c r="G24" i="22"/>
  <c r="S23" i="22"/>
  <c r="R23" i="22"/>
  <c r="G23" i="22"/>
  <c r="G22" i="22"/>
  <c r="G21" i="22"/>
  <c r="G20" i="22"/>
  <c r="H26" i="22" s="1"/>
  <c r="G16" i="22"/>
  <c r="G15" i="22"/>
  <c r="G14" i="22"/>
  <c r="J13" i="22"/>
  <c r="G13" i="22"/>
  <c r="G12" i="22"/>
  <c r="G11" i="22"/>
  <c r="G10" i="22"/>
  <c r="G9" i="22"/>
  <c r="G8" i="22"/>
  <c r="H17" i="22" l="1"/>
  <c r="I27" i="22" s="1"/>
  <c r="I53" i="22" s="1"/>
  <c r="I51" i="22"/>
  <c r="I52" i="22" s="1"/>
  <c r="J13" i="21"/>
  <c r="I55" i="22" l="1"/>
  <c r="I30" i="21"/>
  <c r="I29" i="21"/>
  <c r="M116" i="21"/>
  <c r="H45" i="21" s="1"/>
  <c r="L116" i="21"/>
  <c r="H49" i="21" s="1"/>
  <c r="O108" i="21"/>
  <c r="H89" i="21"/>
  <c r="E89" i="21"/>
  <c r="A89" i="21"/>
  <c r="H50" i="21" s="1"/>
  <c r="Q48" i="21"/>
  <c r="H46" i="21"/>
  <c r="I42" i="21"/>
  <c r="H36" i="21"/>
  <c r="H35" i="2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G8" i="21"/>
  <c r="H17" i="21" l="1"/>
  <c r="I27" i="21" s="1"/>
  <c r="I53" i="21" s="1"/>
  <c r="I47" i="21"/>
  <c r="I51" i="21"/>
  <c r="I37" i="21"/>
  <c r="I43" i="21" s="1"/>
  <c r="I29" i="20"/>
  <c r="I30" i="20"/>
  <c r="M116" i="20"/>
  <c r="H45" i="20" s="1"/>
  <c r="L116" i="20"/>
  <c r="H49" i="20" s="1"/>
  <c r="O108" i="20"/>
  <c r="H89" i="20"/>
  <c r="E89" i="20"/>
  <c r="A89" i="20"/>
  <c r="H50" i="20"/>
  <c r="Q48" i="20"/>
  <c r="H46" i="20"/>
  <c r="I42" i="20"/>
  <c r="H36" i="20"/>
  <c r="H35" i="20"/>
  <c r="I37" i="20"/>
  <c r="I43" i="20" s="1"/>
  <c r="G24" i="20"/>
  <c r="S23" i="20"/>
  <c r="R23" i="20"/>
  <c r="G23" i="20"/>
  <c r="G22" i="20"/>
  <c r="G21" i="20"/>
  <c r="G20" i="20"/>
  <c r="H26" i="20" s="1"/>
  <c r="G16" i="20"/>
  <c r="G15" i="20"/>
  <c r="G14" i="20"/>
  <c r="G13" i="20"/>
  <c r="G12" i="20"/>
  <c r="G11" i="20"/>
  <c r="G10" i="20"/>
  <c r="G9" i="20"/>
  <c r="G8" i="20"/>
  <c r="H17" i="20" s="1"/>
  <c r="I27" i="20" s="1"/>
  <c r="I53" i="20" s="1"/>
  <c r="I52" i="21" l="1"/>
  <c r="I55" i="21" s="1"/>
  <c r="I51" i="20"/>
  <c r="I47" i="20"/>
  <c r="I29" i="19"/>
  <c r="I52" i="20" l="1"/>
  <c r="I55" i="20" s="1"/>
  <c r="M116" i="19"/>
  <c r="H45" i="19" s="1"/>
  <c r="L116" i="19"/>
  <c r="H49" i="19" s="1"/>
  <c r="O108" i="19"/>
  <c r="H89" i="19"/>
  <c r="E89" i="19"/>
  <c r="H46" i="19" s="1"/>
  <c r="A89" i="19"/>
  <c r="H50" i="19" s="1"/>
  <c r="Q48" i="19"/>
  <c r="I42" i="19"/>
  <c r="H36" i="19"/>
  <c r="H35" i="19"/>
  <c r="I37" i="19"/>
  <c r="I43" i="19" s="1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I47" i="19" l="1"/>
  <c r="H26" i="19"/>
  <c r="H17" i="19"/>
  <c r="I51" i="19"/>
  <c r="I37" i="18"/>
  <c r="I27" i="19" l="1"/>
  <c r="I53" i="19" s="1"/>
  <c r="J51" i="16"/>
  <c r="I43" i="18" l="1"/>
  <c r="M116" i="18"/>
  <c r="H45" i="18" s="1"/>
  <c r="L116" i="18"/>
  <c r="H49" i="18" s="1"/>
  <c r="O108" i="18"/>
  <c r="H89" i="18"/>
  <c r="E89" i="18"/>
  <c r="H46" i="18" s="1"/>
  <c r="A89" i="18"/>
  <c r="H50" i="18" s="1"/>
  <c r="Q48" i="18"/>
  <c r="I42" i="18"/>
  <c r="H36" i="18"/>
  <c r="H35" i="18"/>
  <c r="I29" i="18"/>
  <c r="G24" i="18"/>
  <c r="S23" i="18"/>
  <c r="R23" i="18"/>
  <c r="G23" i="18"/>
  <c r="G22" i="18"/>
  <c r="G21" i="18"/>
  <c r="H26" i="18" s="1"/>
  <c r="G20" i="18"/>
  <c r="G16" i="18"/>
  <c r="G15" i="18"/>
  <c r="G14" i="18"/>
  <c r="G13" i="18"/>
  <c r="G12" i="18"/>
  <c r="G11" i="18"/>
  <c r="G10" i="18"/>
  <c r="G9" i="18"/>
  <c r="G8" i="18"/>
  <c r="I51" i="18" l="1"/>
  <c r="I47" i="18"/>
  <c r="H17" i="18"/>
  <c r="I27" i="18" s="1"/>
  <c r="I53" i="18" s="1"/>
  <c r="E9" i="17"/>
  <c r="E8" i="17"/>
  <c r="I29" i="17"/>
  <c r="M116" i="17"/>
  <c r="L116" i="17"/>
  <c r="H49" i="17" s="1"/>
  <c r="I51" i="17" s="1"/>
  <c r="O108" i="17"/>
  <c r="H89" i="17"/>
  <c r="E89" i="17"/>
  <c r="A89" i="17"/>
  <c r="H50" i="17" s="1"/>
  <c r="Q48" i="17"/>
  <c r="H46" i="17"/>
  <c r="H45" i="17"/>
  <c r="I47" i="17" s="1"/>
  <c r="I42" i="17"/>
  <c r="I37" i="17"/>
  <c r="I43" i="17" s="1"/>
  <c r="H36" i="17"/>
  <c r="H35" i="17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H17" i="17" s="1"/>
  <c r="I27" i="17" l="1"/>
  <c r="I53" i="17" s="1"/>
  <c r="I29" i="16"/>
  <c r="M116" i="16"/>
  <c r="H45" i="16" s="1"/>
  <c r="L116" i="16"/>
  <c r="H49" i="16" s="1"/>
  <c r="O108" i="16"/>
  <c r="H89" i="16"/>
  <c r="E89" i="16"/>
  <c r="H46" i="16" s="1"/>
  <c r="A89" i="16"/>
  <c r="H50" i="16" s="1"/>
  <c r="Q48" i="16"/>
  <c r="I42" i="16"/>
  <c r="I37" i="16"/>
  <c r="H36" i="16"/>
  <c r="H35" i="16"/>
  <c r="G24" i="16"/>
  <c r="S23" i="16"/>
  <c r="R23" i="16"/>
  <c r="G23" i="16"/>
  <c r="G22" i="16"/>
  <c r="G21" i="16"/>
  <c r="H26" i="16" s="1"/>
  <c r="G20" i="16"/>
  <c r="G16" i="16"/>
  <c r="G15" i="16"/>
  <c r="G14" i="16"/>
  <c r="G13" i="16"/>
  <c r="G12" i="16"/>
  <c r="G11" i="16"/>
  <c r="G10" i="16"/>
  <c r="G9" i="16"/>
  <c r="G8" i="16"/>
  <c r="I43" i="16" l="1"/>
  <c r="I47" i="16"/>
  <c r="H17" i="16"/>
  <c r="I27" i="16" s="1"/>
  <c r="I53" i="16" s="1"/>
  <c r="I51" i="16"/>
  <c r="I37" i="15"/>
  <c r="M131" i="15"/>
  <c r="H45" i="15" s="1"/>
  <c r="I47" i="15" s="1"/>
  <c r="L131" i="15"/>
  <c r="H49" i="15" s="1"/>
  <c r="O108" i="15"/>
  <c r="H89" i="15"/>
  <c r="E89" i="15"/>
  <c r="A89" i="15"/>
  <c r="H50" i="15" s="1"/>
  <c r="Q48" i="15"/>
  <c r="H46" i="15"/>
  <c r="I42" i="15"/>
  <c r="H36" i="15"/>
  <c r="H35" i="15"/>
  <c r="I29" i="15"/>
  <c r="I43" i="15" s="1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H17" i="15" l="1"/>
  <c r="H26" i="15"/>
  <c r="I51" i="15"/>
  <c r="E11" i="14"/>
  <c r="G11" i="14" s="1"/>
  <c r="E10" i="14"/>
  <c r="G10" i="14" s="1"/>
  <c r="E9" i="14"/>
  <c r="G9" i="14" s="1"/>
  <c r="E8" i="14"/>
  <c r="G8" i="14" s="1"/>
  <c r="I29" i="14"/>
  <c r="I37" i="14" s="1"/>
  <c r="I43" i="14" s="1"/>
  <c r="M131" i="14"/>
  <c r="H45" i="14" s="1"/>
  <c r="L131" i="14"/>
  <c r="H49" i="14" s="1"/>
  <c r="O108" i="14"/>
  <c r="H89" i="14"/>
  <c r="E89" i="14"/>
  <c r="A89" i="14"/>
  <c r="H50" i="14" s="1"/>
  <c r="Q48" i="14"/>
  <c r="H46" i="14"/>
  <c r="I42" i="14"/>
  <c r="H36" i="14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I27" i="15" l="1"/>
  <c r="I53" i="15" s="1"/>
  <c r="H17" i="14"/>
  <c r="I27" i="14" s="1"/>
  <c r="I53" i="14" s="1"/>
  <c r="I51" i="14"/>
  <c r="I47" i="14"/>
  <c r="I29" i="13"/>
  <c r="M131" i="13"/>
  <c r="H45" i="13" s="1"/>
  <c r="L131" i="13"/>
  <c r="H49" i="13" s="1"/>
  <c r="O108" i="13"/>
  <c r="H89" i="13"/>
  <c r="E89" i="13"/>
  <c r="H46" i="13" s="1"/>
  <c r="A89" i="13"/>
  <c r="H50" i="13" s="1"/>
  <c r="Q48" i="13"/>
  <c r="I42" i="13"/>
  <c r="H36" i="13"/>
  <c r="H35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26" i="13" l="1"/>
  <c r="H17" i="13"/>
  <c r="I47" i="13"/>
  <c r="I37" i="13"/>
  <c r="I43" i="13" s="1"/>
  <c r="I51" i="13"/>
  <c r="M131" i="12"/>
  <c r="H45" i="12" s="1"/>
  <c r="I47" i="12" s="1"/>
  <c r="L131" i="12"/>
  <c r="H49" i="12" s="1"/>
  <c r="O108" i="12"/>
  <c r="H89" i="12"/>
  <c r="E89" i="12"/>
  <c r="A89" i="12"/>
  <c r="H50" i="12" s="1"/>
  <c r="Q48" i="12"/>
  <c r="H46" i="12"/>
  <c r="I42" i="12"/>
  <c r="H36" i="12"/>
  <c r="H35" i="12"/>
  <c r="I29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H17" i="12" s="1"/>
  <c r="I27" i="13" l="1"/>
  <c r="I53" i="13" s="1"/>
  <c r="H26" i="12"/>
  <c r="I27" i="12" s="1"/>
  <c r="I53" i="12" s="1"/>
  <c r="I37" i="12"/>
  <c r="I43" i="12" s="1"/>
  <c r="I51" i="12"/>
  <c r="I29" i="11" l="1"/>
  <c r="M131" i="11"/>
  <c r="H45" i="11" s="1"/>
  <c r="I47" i="11" s="1"/>
  <c r="L131" i="11"/>
  <c r="H49" i="11" s="1"/>
  <c r="I51" i="11" s="1"/>
  <c r="O108" i="11"/>
  <c r="H89" i="11"/>
  <c r="E89" i="11"/>
  <c r="A89" i="11"/>
  <c r="H50" i="11"/>
  <c r="Q48" i="11"/>
  <c r="H46" i="11"/>
  <c r="I42" i="11"/>
  <c r="H36" i="11"/>
  <c r="H35" i="11"/>
  <c r="I37" i="11"/>
  <c r="I43" i="11" s="1"/>
  <c r="G24" i="11"/>
  <c r="S23" i="11"/>
  <c r="R23" i="11"/>
  <c r="G23" i="11"/>
  <c r="G22" i="11"/>
  <c r="G21" i="11"/>
  <c r="G20" i="11"/>
  <c r="H26" i="11" s="1"/>
  <c r="G16" i="11"/>
  <c r="G15" i="11"/>
  <c r="G14" i="11"/>
  <c r="G13" i="11"/>
  <c r="G12" i="11"/>
  <c r="G11" i="11"/>
  <c r="G10" i="11"/>
  <c r="G9" i="11"/>
  <c r="G8" i="11"/>
  <c r="H17" i="11" l="1"/>
  <c r="I27" i="11" s="1"/>
  <c r="I53" i="11" s="1"/>
  <c r="I29" i="10"/>
  <c r="I37" i="10" s="1"/>
  <c r="I43" i="10" s="1"/>
  <c r="L131" i="10"/>
  <c r="H49" i="10" s="1"/>
  <c r="I51" i="10" s="1"/>
  <c r="O108" i="10"/>
  <c r="H89" i="10"/>
  <c r="E89" i="10"/>
  <c r="H46" i="10" s="1"/>
  <c r="A89" i="10"/>
  <c r="H50" i="10" s="1"/>
  <c r="Q48" i="10"/>
  <c r="I42" i="10"/>
  <c r="H36" i="10"/>
  <c r="H35" i="10"/>
  <c r="G24" i="10"/>
  <c r="S23" i="10"/>
  <c r="R23" i="10"/>
  <c r="G23" i="10"/>
  <c r="G22" i="10"/>
  <c r="G21" i="10"/>
  <c r="G20" i="10"/>
  <c r="H26" i="10" s="1"/>
  <c r="G16" i="10"/>
  <c r="G15" i="10"/>
  <c r="M131" i="10"/>
  <c r="H45" i="10" s="1"/>
  <c r="G14" i="10"/>
  <c r="G13" i="10"/>
  <c r="E13" i="10"/>
  <c r="G12" i="10"/>
  <c r="G11" i="10"/>
  <c r="G10" i="10"/>
  <c r="G9" i="10"/>
  <c r="G8" i="10"/>
  <c r="H17" i="10" l="1"/>
  <c r="I47" i="10"/>
  <c r="I27" i="10"/>
  <c r="I53" i="10" s="1"/>
  <c r="E13" i="9"/>
  <c r="G13" i="9" s="1"/>
  <c r="M14" i="9"/>
  <c r="G21" i="9"/>
  <c r="I29" i="9"/>
  <c r="M131" i="9"/>
  <c r="H45" i="9" s="1"/>
  <c r="L131" i="9"/>
  <c r="H49" i="9" s="1"/>
  <c r="O108" i="9"/>
  <c r="H89" i="9"/>
  <c r="E89" i="9"/>
  <c r="A89" i="9"/>
  <c r="H50" i="9" s="1"/>
  <c r="Q48" i="9"/>
  <c r="H46" i="9"/>
  <c r="I42" i="9"/>
  <c r="H36" i="9"/>
  <c r="H35" i="9"/>
  <c r="I37" i="9"/>
  <c r="I43" i="9" s="1"/>
  <c r="G24" i="9"/>
  <c r="S23" i="9"/>
  <c r="R23" i="9"/>
  <c r="G23" i="9"/>
  <c r="G22" i="9"/>
  <c r="G20" i="9"/>
  <c r="H26" i="9" s="1"/>
  <c r="G16" i="9"/>
  <c r="G15" i="9"/>
  <c r="G14" i="9"/>
  <c r="G12" i="9"/>
  <c r="G11" i="9"/>
  <c r="G10" i="9"/>
  <c r="G9" i="9"/>
  <c r="G8" i="9"/>
  <c r="H17" i="9" l="1"/>
  <c r="I27" i="9" s="1"/>
  <c r="I53" i="9" s="1"/>
  <c r="I51" i="9"/>
  <c r="I47" i="9"/>
  <c r="I29" i="8"/>
  <c r="I37" i="8" s="1"/>
  <c r="I43" i="8" s="1"/>
  <c r="M131" i="8"/>
  <c r="H45" i="8" s="1"/>
  <c r="L131" i="8"/>
  <c r="H49" i="8" s="1"/>
  <c r="O108" i="8"/>
  <c r="H89" i="8"/>
  <c r="E89" i="8"/>
  <c r="H46" i="8" s="1"/>
  <c r="A89" i="8"/>
  <c r="H50" i="8" s="1"/>
  <c r="Q48" i="8"/>
  <c r="I42" i="8"/>
  <c r="H36" i="8"/>
  <c r="H35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I47" i="8" l="1"/>
  <c r="H17" i="8"/>
  <c r="I27" i="8" s="1"/>
  <c r="I53" i="8" s="1"/>
  <c r="I51" i="8"/>
  <c r="I29" i="7"/>
  <c r="M131" i="7"/>
  <c r="H45" i="7" s="1"/>
  <c r="I47" i="7" s="1"/>
  <c r="L131" i="7"/>
  <c r="H49" i="7" s="1"/>
  <c r="O108" i="7"/>
  <c r="H89" i="7"/>
  <c r="E89" i="7"/>
  <c r="A89" i="7"/>
  <c r="H50" i="7" s="1"/>
  <c r="Q48" i="7"/>
  <c r="H46" i="7"/>
  <c r="I42" i="7"/>
  <c r="H36" i="7"/>
  <c r="H35" i="7"/>
  <c r="I37" i="7"/>
  <c r="I43" i="7" s="1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H17" i="7" s="1"/>
  <c r="H26" i="7" l="1"/>
  <c r="I27" i="7" s="1"/>
  <c r="I53" i="7" s="1"/>
  <c r="I51" i="7"/>
  <c r="I29" i="6" l="1"/>
  <c r="I37" i="6" s="1"/>
  <c r="I43" i="6" s="1"/>
  <c r="M131" i="6"/>
  <c r="H45" i="6" s="1"/>
  <c r="I47" i="6" s="1"/>
  <c r="L131" i="6"/>
  <c r="H49" i="6" s="1"/>
  <c r="O108" i="6"/>
  <c r="H89" i="6"/>
  <c r="E89" i="6"/>
  <c r="A89" i="6"/>
  <c r="H50" i="6" s="1"/>
  <c r="Q48" i="6"/>
  <c r="H46" i="6"/>
  <c r="I42" i="6"/>
  <c r="H36" i="6"/>
  <c r="H35" i="6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H26" i="6" l="1"/>
  <c r="H17" i="6"/>
  <c r="I51" i="6"/>
  <c r="M131" i="5"/>
  <c r="H45" i="5" s="1"/>
  <c r="I47" i="5" s="1"/>
  <c r="L131" i="5"/>
  <c r="H49" i="5" s="1"/>
  <c r="I51" i="5" s="1"/>
  <c r="O108" i="5"/>
  <c r="H89" i="5"/>
  <c r="E89" i="5"/>
  <c r="A89" i="5"/>
  <c r="H50" i="5"/>
  <c r="Q48" i="5"/>
  <c r="H46" i="5"/>
  <c r="I42" i="5"/>
  <c r="H36" i="5"/>
  <c r="H35" i="5"/>
  <c r="I29" i="5"/>
  <c r="I37" i="5" s="1"/>
  <c r="I43" i="5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I27" i="6" l="1"/>
  <c r="I53" i="6" s="1"/>
  <c r="H17" i="5"/>
  <c r="I27" i="5" s="1"/>
  <c r="I53" i="5" s="1"/>
  <c r="E8" i="4"/>
  <c r="I29" i="4"/>
  <c r="M131" i="4"/>
  <c r="H45" i="4" s="1"/>
  <c r="L131" i="4"/>
  <c r="H49" i="4" s="1"/>
  <c r="O108" i="4"/>
  <c r="H89" i="4"/>
  <c r="E89" i="4"/>
  <c r="A89" i="4"/>
  <c r="H50" i="4" s="1"/>
  <c r="Q48" i="4"/>
  <c r="H46" i="4"/>
  <c r="I42" i="4"/>
  <c r="H36" i="4"/>
  <c r="H35" i="4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31" i="1"/>
  <c r="L131" i="1"/>
  <c r="O108" i="1"/>
  <c r="H89" i="1"/>
  <c r="E89" i="1"/>
  <c r="A89" i="1"/>
  <c r="H50" i="1"/>
  <c r="H49" i="1"/>
  <c r="I51" i="1" s="1"/>
  <c r="Q48" i="1"/>
  <c r="H46" i="1"/>
  <c r="H45" i="1"/>
  <c r="I47" i="1" s="1"/>
  <c r="I42" i="1"/>
  <c r="H36" i="1"/>
  <c r="H35" i="1"/>
  <c r="I37" i="1" s="1"/>
  <c r="I43" i="1" s="1"/>
  <c r="I30" i="1"/>
  <c r="I52" i="1" s="1"/>
  <c r="I30" i="4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I55" i="1" l="1"/>
  <c r="H17" i="4"/>
  <c r="I27" i="4" s="1"/>
  <c r="I53" i="4" s="1"/>
  <c r="I37" i="4"/>
  <c r="I43" i="4" s="1"/>
  <c r="I47" i="4"/>
  <c r="I51" i="4"/>
  <c r="I52" i="4" s="1"/>
  <c r="I30" i="5" s="1"/>
  <c r="I52" i="5" s="1"/>
  <c r="I30" i="6" s="1"/>
  <c r="I52" i="6" s="1"/>
  <c r="I30" i="7" s="1"/>
  <c r="I52" i="7" s="1"/>
  <c r="I30" i="8" l="1"/>
  <c r="I52" i="8" s="1"/>
  <c r="I55" i="7"/>
  <c r="I55" i="6"/>
  <c r="I55" i="5"/>
  <c r="I55" i="4"/>
  <c r="I30" i="9" l="1"/>
  <c r="I52" i="9" s="1"/>
  <c r="I55" i="8"/>
  <c r="I55" i="9" l="1"/>
  <c r="I30" i="10"/>
  <c r="I52" i="10" s="1"/>
  <c r="I30" i="11" l="1"/>
  <c r="I52" i="11" s="1"/>
  <c r="I55" i="10"/>
  <c r="I30" i="12" l="1"/>
  <c r="I52" i="12" s="1"/>
  <c r="I55" i="11"/>
  <c r="I30" i="13" l="1"/>
  <c r="I55" i="12"/>
  <c r="I52" i="13" l="1"/>
  <c r="I30" i="14" s="1"/>
  <c r="I52" i="14" s="1"/>
  <c r="I55" i="14" l="1"/>
  <c r="I30" i="15"/>
  <c r="I52" i="15" s="1"/>
  <c r="I55" i="13"/>
  <c r="I30" i="16" l="1"/>
  <c r="I52" i="16" s="1"/>
  <c r="I55" i="15"/>
  <c r="I55" i="16" l="1"/>
  <c r="I30" i="17"/>
  <c r="I52" i="17" s="1"/>
  <c r="I30" i="18" l="1"/>
  <c r="I52" i="18" s="1"/>
  <c r="I55" i="17"/>
  <c r="I55" i="18" l="1"/>
  <c r="I30" i="19"/>
  <c r="I52" i="19" s="1"/>
  <c r="I55" i="19" s="1"/>
</calcChain>
</file>

<file path=xl/sharedStrings.xml><?xml version="1.0" encoding="utf-8"?>
<sst xmlns="http://schemas.openxmlformats.org/spreadsheetml/2006/main" count="1950" uniqueCount="69">
  <si>
    <t>CASH OPNAME</t>
  </si>
  <si>
    <t>Hari           :</t>
  </si>
  <si>
    <t>Jumat</t>
  </si>
  <si>
    <t>Tanggal :</t>
  </si>
  <si>
    <t>Pelaksana :</t>
  </si>
  <si>
    <t>Keuangan</t>
  </si>
  <si>
    <t>Pukul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</si>
  <si>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</si>
  <si>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</si>
  <si>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</si>
  <si>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</si>
  <si>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</si>
  <si>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</si>
  <si>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</si>
  <si>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</si>
  <si>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</si>
  <si>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</si>
  <si>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</si>
  <si>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</si>
  <si>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</si>
  <si>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</si>
  <si>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</si>
  <si>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</si>
  <si>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</si>
  <si>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</si>
  <si>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</si>
  <si>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</si>
  <si>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</si>
  <si>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</si>
  <si>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</si>
  <si>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</si>
  <si>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</si>
  <si>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</si>
  <si>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</si>
  <si>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</si>
  <si>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</si>
  <si>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</si>
  <si>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</si>
  <si>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</si>
  <si>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</si>
  <si>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</si>
  <si>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</si>
  <si>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</si>
  <si>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</si>
  <si>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</si>
  <si>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</si>
  <si>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</si>
  <si>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</si>
  <si>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</si>
  <si>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</si>
  <si>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</si>
  <si>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</si>
  <si>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</si>
  <si>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</si>
  <si>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Sabtu</t>
  </si>
  <si>
    <t>Senin</t>
  </si>
  <si>
    <t>Selasa</t>
  </si>
  <si>
    <t>Rabu</t>
  </si>
  <si>
    <t>Kamis</t>
  </si>
  <si>
    <t>Hari             :</t>
  </si>
  <si>
    <t>Tanggal  :</t>
  </si>
  <si>
    <t>Pukul       :</t>
  </si>
  <si>
    <t>1. Wafa Tsamrotul Fuadah,S.Pd</t>
  </si>
  <si>
    <t>1. Nijar Kurnia Romdoni. A, Md</t>
  </si>
  <si>
    <t>Jum'at</t>
  </si>
  <si>
    <t>1. Silmi Nur Addini, ST</t>
  </si>
  <si>
    <t>Minggu</t>
  </si>
  <si>
    <t>1. Nijar Kurnia Romdoni, A.Md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</si>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</sst>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_(* #,##0_);_(* \(#,##0\);_(* &quot;-&quot;??_);_(@_)"/>
    <numFmt numFmtId="167" formatCode="_([$Rp-421]* #,##0_);_([$Rp-421]* \(#,##0\);_([$Rp-421]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</cellStyleXfs>
  <cellXfs count="151">
    <xf numFmtId="0" fontId="0" fillId="0" borderId="0" xfId="0"/>
    <xf numFmtId="0" fontId="4" fillId="0" borderId="0" xfId="4" applyFont="1" applyAlignment="1">
      <alignment horizontal="center"/>
    </xf>
    <xf numFmtId="0" fontId="5" fillId="0" borderId="0" xfId="5" applyFont="1"/>
    <xf numFmtId="0" fontId="6" fillId="3" borderId="0" xfId="5" applyFont="1" applyFill="1" applyAlignment="1">
      <alignment horizontal="right"/>
    </xf>
    <xf numFmtId="41" fontId="6" fillId="0" borderId="0" xfId="5" applyNumberFormat="1" applyFont="1" applyFill="1"/>
    <xf numFmtId="0" fontId="6" fillId="0" borderId="0" xfId="5" applyFont="1" applyAlignment="1">
      <alignment horizontal="center" wrapText="1"/>
    </xf>
    <xf numFmtId="0" fontId="6" fillId="0" borderId="0" xfId="5" applyFont="1"/>
    <xf numFmtId="0" fontId="5" fillId="0" borderId="0" xfId="0" applyFont="1"/>
    <xf numFmtId="0" fontId="3" fillId="0" borderId="0" xfId="4" applyFont="1" applyAlignment="1"/>
    <xf numFmtId="164" fontId="3" fillId="0" borderId="0" xfId="4" applyNumberFormat="1" applyFont="1" applyAlignment="1"/>
    <xf numFmtId="41" fontId="3" fillId="0" borderId="0" xfId="4" applyNumberFormat="1" applyFont="1"/>
    <xf numFmtId="14" fontId="3" fillId="0" borderId="0" xfId="4" applyNumberFormat="1" applyFont="1" applyAlignment="1">
      <alignment horizontal="left"/>
    </xf>
    <xf numFmtId="15" fontId="3" fillId="0" borderId="0" xfId="4" applyNumberFormat="1" applyFont="1" applyAlignment="1">
      <alignment horizontal="left"/>
    </xf>
    <xf numFmtId="41" fontId="3" fillId="3" borderId="0" xfId="4" applyNumberFormat="1" applyFont="1" applyFill="1" applyAlignment="1">
      <alignment horizontal="right"/>
    </xf>
    <xf numFmtId="0" fontId="3" fillId="0" borderId="0" xfId="4" applyFont="1" applyAlignment="1">
      <alignment horizontal="left"/>
    </xf>
    <xf numFmtId="20" fontId="3" fillId="0" borderId="0" xfId="4" applyNumberFormat="1" applyFont="1" applyAlignment="1">
      <alignment horizontal="left"/>
    </xf>
    <xf numFmtId="20" fontId="3" fillId="0" borderId="0" xfId="4" applyNumberFormat="1" applyFont="1" applyAlignment="1"/>
    <xf numFmtId="41" fontId="3" fillId="0" borderId="0" xfId="4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4" applyFont="1" applyAlignment="1"/>
    <xf numFmtId="0" fontId="3" fillId="0" borderId="0" xfId="4" applyFont="1" applyAlignment="1">
      <alignment horizontal="center"/>
    </xf>
    <xf numFmtId="0" fontId="3" fillId="0" borderId="0" xfId="4" applyFont="1" applyFill="1" applyAlignment="1"/>
    <xf numFmtId="41" fontId="3" fillId="0" borderId="0" xfId="4" applyNumberFormat="1" applyFont="1" applyAlignment="1"/>
    <xf numFmtId="0" fontId="3" fillId="0" borderId="0" xfId="4" applyNumberFormat="1" applyFont="1" applyFill="1" applyBorder="1"/>
    <xf numFmtId="0" fontId="3" fillId="0" borderId="0" xfId="4" applyFont="1" applyAlignment="1">
      <alignment horizontal="center" wrapText="1"/>
    </xf>
    <xf numFmtId="0" fontId="8" fillId="0" borderId="0" xfId="4" applyNumberFormat="1" applyFont="1" applyBorder="1" applyAlignment="1">
      <alignment horizontal="center"/>
    </xf>
    <xf numFmtId="41" fontId="7" fillId="3" borderId="0" xfId="4" applyNumberFormat="1" applyFont="1" applyFill="1" applyBorder="1" applyAlignment="1">
      <alignment horizontal="center"/>
    </xf>
    <xf numFmtId="41" fontId="9" fillId="3" borderId="0" xfId="4" applyNumberFormat="1" applyFont="1" applyFill="1" applyAlignment="1">
      <alignment horizontal="center"/>
    </xf>
    <xf numFmtId="0" fontId="10" fillId="0" borderId="0" xfId="5" applyFont="1" applyAlignment="1">
      <alignment horizontal="center" wrapText="1"/>
    </xf>
    <xf numFmtId="0" fontId="7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41" fontId="3" fillId="0" borderId="0" xfId="2" applyFont="1" applyFill="1" applyBorder="1" applyAlignment="1">
      <alignment vertical="center" wrapText="1"/>
    </xf>
    <xf numFmtId="41" fontId="6" fillId="3" borderId="0" xfId="0" applyNumberFormat="1" applyFont="1" applyFill="1"/>
    <xf numFmtId="41" fontId="3" fillId="0" borderId="0" xfId="4" applyNumberFormat="1" applyFont="1" applyFill="1" applyBorder="1"/>
    <xf numFmtId="41" fontId="3" fillId="0" borderId="0" xfId="4" applyNumberFormat="1" applyFont="1" applyFill="1" applyBorder="1" applyAlignment="1"/>
    <xf numFmtId="165" fontId="5" fillId="0" borderId="0" xfId="5" applyNumberFormat="1" applyFont="1"/>
    <xf numFmtId="165" fontId="6" fillId="0" borderId="0" xfId="5" applyNumberFormat="1" applyFont="1" applyBorder="1"/>
    <xf numFmtId="0" fontId="7" fillId="0" borderId="0" xfId="4" applyFont="1" applyFill="1" applyAlignment="1"/>
    <xf numFmtId="41" fontId="11" fillId="4" borderId="0" xfId="4" applyNumberFormat="1" applyFont="1" applyFill="1" applyBorder="1" applyAlignment="1"/>
    <xf numFmtId="41" fontId="3" fillId="0" borderId="0" xfId="4" applyNumberFormat="1" applyFont="1" applyFill="1"/>
    <xf numFmtId="165" fontId="6" fillId="0" borderId="0" xfId="6" applyNumberFormat="1" applyFont="1" applyFill="1" applyBorder="1" applyAlignment="1"/>
    <xf numFmtId="166" fontId="3" fillId="0" borderId="0" xfId="1" applyNumberFormat="1" applyFont="1" applyFill="1" applyBorder="1" applyAlignment="1">
      <alignment horizontal="right" vertical="center"/>
    </xf>
    <xf numFmtId="1" fontId="6" fillId="0" borderId="0" xfId="5" quotePrefix="1" applyNumberFormat="1" applyFont="1" applyFill="1" applyBorder="1" applyAlignment="1">
      <alignment horizontal="center" wrapText="1"/>
    </xf>
    <xf numFmtId="167" fontId="3" fillId="0" borderId="0" xfId="0" applyNumberFormat="1" applyFont="1" applyFill="1" applyBorder="1" applyAlignment="1">
      <alignment horizontal="right" vertical="center"/>
    </xf>
    <xf numFmtId="166" fontId="12" fillId="0" borderId="0" xfId="1" applyNumberFormat="1" applyFont="1" applyFill="1" applyBorder="1" applyAlignment="1">
      <alignment horizontal="right" vertical="center"/>
    </xf>
    <xf numFmtId="1" fontId="6" fillId="0" borderId="0" xfId="5" applyNumberFormat="1" applyFont="1" applyFill="1" applyBorder="1" applyAlignment="1">
      <alignment horizontal="center" wrapText="1"/>
    </xf>
    <xf numFmtId="165" fontId="3" fillId="0" borderId="0" xfId="4" applyNumberFormat="1" applyFont="1" applyFill="1"/>
    <xf numFmtId="41" fontId="3" fillId="0" borderId="0" xfId="5" applyNumberFormat="1" applyFont="1" applyFill="1" applyBorder="1"/>
    <xf numFmtId="166" fontId="12" fillId="0" borderId="0" xfId="1" applyNumberFormat="1" applyFont="1" applyFill="1" applyBorder="1" applyAlignment="1">
      <alignment vertical="center" wrapText="1"/>
    </xf>
    <xf numFmtId="0" fontId="3" fillId="0" borderId="0" xfId="4" applyFont="1" applyFill="1"/>
    <xf numFmtId="41" fontId="3" fillId="0" borderId="1" xfId="4" applyNumberFormat="1" applyFont="1" applyBorder="1" applyAlignment="1"/>
    <xf numFmtId="41" fontId="6" fillId="5" borderId="0" xfId="0" applyNumberFormat="1" applyFont="1" applyFill="1"/>
    <xf numFmtId="164" fontId="3" fillId="0" borderId="0" xfId="4" applyNumberFormat="1" applyFont="1" applyBorder="1" applyAlignment="1"/>
    <xf numFmtId="3" fontId="5" fillId="0" borderId="0" xfId="5" applyNumberFormat="1" applyFont="1" applyFill="1"/>
    <xf numFmtId="41" fontId="6" fillId="0" borderId="0" xfId="5" applyNumberFormat="1" applyFont="1" applyFill="1" applyBorder="1"/>
    <xf numFmtId="41" fontId="11" fillId="0" borderId="0" xfId="4" applyNumberFormat="1" applyFont="1" applyFill="1" applyBorder="1" applyAlignment="1"/>
    <xf numFmtId="16" fontId="3" fillId="0" borderId="0" xfId="4" applyNumberFormat="1" applyFont="1" applyFill="1"/>
    <xf numFmtId="164" fontId="3" fillId="0" borderId="0" xfId="4" applyNumberFormat="1" applyFont="1" applyFill="1" applyAlignment="1"/>
    <xf numFmtId="164" fontId="5" fillId="0" borderId="0" xfId="0" applyNumberFormat="1" applyFont="1"/>
    <xf numFmtId="41" fontId="3" fillId="3" borderId="0" xfId="2" applyFont="1" applyFill="1" applyBorder="1" applyAlignment="1">
      <alignment vertical="center" wrapText="1"/>
    </xf>
    <xf numFmtId="41" fontId="3" fillId="3" borderId="0" xfId="4" applyNumberFormat="1" applyFont="1" applyFill="1" applyBorder="1" applyAlignment="1"/>
    <xf numFmtId="42" fontId="5" fillId="0" borderId="0" xfId="5" applyNumberFormat="1" applyFont="1"/>
    <xf numFmtId="41" fontId="3" fillId="6" borderId="0" xfId="2" applyFont="1" applyFill="1" applyBorder="1" applyAlignment="1">
      <alignment vertical="center" wrapText="1"/>
    </xf>
    <xf numFmtId="41" fontId="3" fillId="3" borderId="0" xfId="4" applyNumberFormat="1" applyFont="1" applyFill="1"/>
    <xf numFmtId="164" fontId="3" fillId="0" borderId="1" xfId="4" applyNumberFormat="1" applyFont="1" applyBorder="1" applyAlignment="1"/>
    <xf numFmtId="164" fontId="13" fillId="0" borderId="0" xfId="4" applyNumberFormat="1" applyFont="1" applyBorder="1" applyAlignment="1"/>
    <xf numFmtId="164" fontId="13" fillId="0" borderId="0" xfId="4" applyNumberFormat="1" applyFont="1" applyAlignment="1"/>
    <xf numFmtId="164" fontId="7" fillId="0" borderId="0" xfId="4" applyNumberFormat="1" applyFont="1" applyAlignment="1"/>
    <xf numFmtId="0" fontId="5" fillId="0" borderId="0" xfId="0" applyFont="1" applyBorder="1"/>
    <xf numFmtId="0" fontId="5" fillId="0" borderId="0" xfId="5" applyFont="1" applyBorder="1"/>
    <xf numFmtId="41" fontId="3" fillId="0" borderId="0" xfId="4" applyNumberFormat="1" applyFont="1" applyBorder="1"/>
    <xf numFmtId="164" fontId="3" fillId="0" borderId="1" xfId="6" applyNumberFormat="1" applyFont="1" applyFill="1" applyBorder="1" applyAlignment="1">
      <alignment horizontal="left"/>
    </xf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14" fillId="0" borderId="0" xfId="3" applyNumberFormat="1" applyFont="1" applyFill="1" applyBorder="1"/>
    <xf numFmtId="0" fontId="5" fillId="0" borderId="0" xfId="5" applyFont="1" applyFill="1"/>
    <xf numFmtId="42" fontId="5" fillId="0" borderId="0" xfId="0" applyNumberFormat="1" applyFont="1"/>
    <xf numFmtId="164" fontId="15" fillId="0" borderId="0" xfId="4" applyNumberFormat="1" applyFont="1" applyAlignment="1"/>
    <xf numFmtId="164" fontId="15" fillId="0" borderId="0" xfId="4" applyNumberFormat="1" applyFont="1" applyBorder="1" applyAlignment="1"/>
    <xf numFmtId="42" fontId="3" fillId="0" borderId="0" xfId="4" applyNumberFormat="1" applyFont="1"/>
    <xf numFmtId="164" fontId="15" fillId="0" borderId="0" xfId="4" applyNumberFormat="1" applyFont="1" applyFill="1" applyAlignment="1"/>
    <xf numFmtId="41" fontId="15" fillId="0" borderId="0" xfId="4" applyNumberFormat="1" applyFont="1" applyAlignment="1"/>
    <xf numFmtId="0" fontId="16" fillId="0" borderId="0" xfId="4" applyFont="1" applyAlignment="1">
      <alignment horizontal="left"/>
    </xf>
    <xf numFmtId="0" fontId="16" fillId="0" borderId="0" xfId="4" applyFont="1"/>
    <xf numFmtId="0" fontId="3" fillId="0" borderId="0" xfId="4" applyFont="1"/>
    <xf numFmtId="0" fontId="15" fillId="0" borderId="0" xfId="4" applyFont="1"/>
    <xf numFmtId="41" fontId="5" fillId="0" borderId="0" xfId="0" applyNumberFormat="1" applyFont="1"/>
    <xf numFmtId="0" fontId="6" fillId="0" borderId="0" xfId="4" applyFont="1" applyAlignment="1">
      <alignment horizontal="left"/>
    </xf>
    <xf numFmtId="41" fontId="3" fillId="3" borderId="0" xfId="2" applyFont="1" applyFill="1" applyBorder="1" applyAlignment="1">
      <alignment horizontal="right" vertical="center"/>
    </xf>
    <xf numFmtId="0" fontId="17" fillId="0" borderId="0" xfId="5" applyFont="1"/>
    <xf numFmtId="41" fontId="6" fillId="3" borderId="0" xfId="5" applyNumberFormat="1" applyFont="1" applyFill="1"/>
    <xf numFmtId="164" fontId="5" fillId="0" borderId="0" xfId="5" applyNumberFormat="1" applyFont="1"/>
    <xf numFmtId="0" fontId="18" fillId="0" borderId="0" xfId="4" applyFont="1" applyBorder="1"/>
    <xf numFmtId="164" fontId="19" fillId="0" borderId="0" xfId="4" applyNumberFormat="1" applyFont="1" applyBorder="1"/>
    <xf numFmtId="41" fontId="6" fillId="0" borderId="0" xfId="0" applyNumberFormat="1" applyFont="1"/>
    <xf numFmtId="164" fontId="3" fillId="0" borderId="0" xfId="4" applyNumberFormat="1" applyFont="1"/>
    <xf numFmtId="41" fontId="20" fillId="0" borderId="0" xfId="0" applyNumberFormat="1" applyFont="1"/>
    <xf numFmtId="0" fontId="21" fillId="0" borderId="0" xfId="5" applyFont="1"/>
    <xf numFmtId="42" fontId="14" fillId="0" borderId="0" xfId="5" applyNumberFormat="1" applyFont="1"/>
    <xf numFmtId="42" fontId="6" fillId="0" borderId="0" xfId="3" applyNumberFormat="1" applyFont="1" applyFill="1"/>
    <xf numFmtId="41" fontId="14" fillId="0" borderId="0" xfId="0" applyNumberFormat="1" applyFont="1"/>
    <xf numFmtId="0" fontId="21" fillId="0" borderId="0" xfId="0" applyFont="1"/>
    <xf numFmtId="42" fontId="21" fillId="0" borderId="0" xfId="5" applyNumberFormat="1" applyFont="1"/>
    <xf numFmtId="42" fontId="21" fillId="0" borderId="0" xfId="0" applyNumberFormat="1" applyFont="1"/>
    <xf numFmtId="42" fontId="6" fillId="0" borderId="0" xfId="0" applyNumberFormat="1" applyFont="1"/>
    <xf numFmtId="0" fontId="14" fillId="0" borderId="0" xfId="0" applyFont="1"/>
    <xf numFmtId="42" fontId="6" fillId="0" borderId="0" xfId="7" applyNumberFormat="1" applyFont="1" applyFill="1"/>
    <xf numFmtId="42" fontId="14" fillId="0" borderId="0" xfId="0" applyNumberFormat="1" applyFont="1"/>
    <xf numFmtId="41" fontId="6" fillId="3" borderId="0" xfId="7" applyNumberFormat="1" applyFont="1" applyFill="1"/>
    <xf numFmtId="41" fontId="6" fillId="0" borderId="0" xfId="3" applyNumberFormat="1" applyFont="1" applyFill="1"/>
    <xf numFmtId="0" fontId="21" fillId="0" borderId="0" xfId="5" applyFont="1" applyFill="1"/>
    <xf numFmtId="41" fontId="6" fillId="3" borderId="0" xfId="2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14" fillId="4" borderId="0" xfId="0" applyFont="1" applyFill="1" applyAlignment="1">
      <alignment horizontal="center"/>
    </xf>
    <xf numFmtId="41" fontId="22" fillId="0" borderId="0" xfId="4" applyNumberFormat="1" applyFont="1" applyFill="1" applyBorder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5" fillId="0" borderId="0" xfId="2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6" fillId="0" borderId="0" xfId="5" applyFont="1" applyFill="1" applyAlignment="1">
      <alignment horizontal="right"/>
    </xf>
    <xf numFmtId="41" fontId="3" fillId="0" borderId="0" xfId="4" applyNumberFormat="1" applyFont="1" applyFill="1" applyAlignment="1">
      <alignment horizontal="right"/>
    </xf>
    <xf numFmtId="41" fontId="7" fillId="0" borderId="0" xfId="4" applyNumberFormat="1" applyFont="1" applyFill="1" applyBorder="1" applyAlignment="1">
      <alignment horizontal="center"/>
    </xf>
    <xf numFmtId="41" fontId="3" fillId="0" borderId="0" xfId="2" applyFont="1" applyFill="1" applyBorder="1" applyAlignment="1">
      <alignment horizontal="right" vertical="center"/>
    </xf>
    <xf numFmtId="41" fontId="6" fillId="0" borderId="0" xfId="2" applyFont="1" applyFill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22" fillId="0" borderId="0" xfId="2" applyFont="1" applyFill="1" applyBorder="1" applyAlignment="1">
      <alignment vertical="center" wrapText="1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</cellXfs>
  <cellStyles count="8">
    <cellStyle name="Accent3" xfId="3" builtinId="37"/>
    <cellStyle name="Comma" xfId="1" builtinId="3"/>
    <cellStyle name="Comma [0]" xfId="2" builtinId="6"/>
    <cellStyle name="Comma [0] 2" xfId="6"/>
    <cellStyle name="Normal" xfId="0" builtinId="0"/>
    <cellStyle name="Normal 2" xfId="5"/>
    <cellStyle name="Normal 2 2" xfId="4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7.%20Juli/Cash%20Of%20Name%20-%20Juli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 juni 17"/>
      <sheetName val="03 Juli 17"/>
      <sheetName val="04 Juli 17"/>
      <sheetName val="05 Juli 17"/>
      <sheetName val="06 Juli 17 "/>
      <sheetName val="07 Juli 17 "/>
      <sheetName val="10 Juli 17  "/>
      <sheetName val="11 Juli 17"/>
      <sheetName val="12 Juli 17 "/>
      <sheetName val="13 Juli 17 "/>
      <sheetName val="14 Juli 17 "/>
      <sheetName val="15 Juli 17"/>
      <sheetName val="17 Juli 17"/>
      <sheetName val="18 Juli 17 "/>
      <sheetName val="19 Juli 17"/>
      <sheetName val="20 Juli 17 "/>
      <sheetName val="21 Juli 17  "/>
      <sheetName val="22 Juli 17 "/>
      <sheetName val="24 Juli 17"/>
      <sheetName val="25 Juli 17"/>
      <sheetName val="26 Juli 17"/>
      <sheetName val="27 Juli 17"/>
      <sheetName val="28 Juli 17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2">
          <cell r="I52">
            <v>1500100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zoomScale="86" zoomScaleNormal="100" zoomScaleSheetLayoutView="86" workbookViewId="0">
      <selection activeCell="E8" sqref="E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42944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46</v>
      </c>
      <c r="F9" s="21"/>
      <c r="G9" s="17">
        <f t="shared" ref="G9:G16" si="0">C9*E9</f>
        <v>2300000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</v>
      </c>
      <c r="F11" s="21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225</v>
      </c>
      <c r="F13" s="21"/>
      <c r="G13" s="17">
        <f t="shared" si="0"/>
        <v>450000</v>
      </c>
      <c r="H13" s="9"/>
      <c r="I13" s="17"/>
      <c r="J13" s="17"/>
      <c r="K13" s="30">
        <v>41647</v>
      </c>
      <c r="L13" s="31">
        <v>3500000</v>
      </c>
      <c r="M13" s="32">
        <v>840000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4</v>
      </c>
      <c r="F14" s="21"/>
      <c r="G14" s="17">
        <f t="shared" si="0"/>
        <v>4000</v>
      </c>
      <c r="H14" s="9"/>
      <c r="I14" s="17"/>
      <c r="J14" s="10"/>
      <c r="K14" s="30">
        <v>41648</v>
      </c>
      <c r="L14" s="31">
        <v>1000000</v>
      </c>
      <c r="M14" s="34">
        <v>130000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41649</v>
      </c>
      <c r="L15" s="31">
        <v>1000000</v>
      </c>
      <c r="M15" s="34">
        <v>120000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41651</v>
      </c>
      <c r="L16" s="31">
        <v>800000</v>
      </c>
      <c r="M16" s="38">
        <v>200000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2764000</v>
      </c>
      <c r="I17" s="10"/>
      <c r="J17" s="37"/>
      <c r="K17" s="30">
        <v>41671</v>
      </c>
      <c r="L17" s="31">
        <v>2000000</v>
      </c>
      <c r="M17" s="34">
        <v>250000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41672</v>
      </c>
      <c r="L18" s="31">
        <v>2500000</v>
      </c>
      <c r="M18" s="33">
        <v>300000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41673</v>
      </c>
      <c r="L19" s="31">
        <v>2000000</v>
      </c>
      <c r="M19" s="41">
        <v>4370000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41674</v>
      </c>
      <c r="L20" s="31"/>
      <c r="M20" s="43">
        <v>150000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7</v>
      </c>
      <c r="F21" s="8"/>
      <c r="G21" s="22">
        <f>C21*E21</f>
        <v>3500</v>
      </c>
      <c r="H21" s="9"/>
      <c r="I21" s="22"/>
      <c r="J21" s="37"/>
      <c r="K21" s="30">
        <v>41675</v>
      </c>
      <c r="L21" s="44"/>
      <c r="M21" s="43">
        <v>5506400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41676</v>
      </c>
      <c r="L22" s="44"/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9</v>
      </c>
      <c r="F23" s="8"/>
      <c r="G23" s="22">
        <f>C23*E23</f>
        <v>900</v>
      </c>
      <c r="H23" s="9"/>
      <c r="I23" s="10"/>
      <c r="K23" s="30">
        <v>41677</v>
      </c>
      <c r="L23" s="44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41678</v>
      </c>
      <c r="L24" s="48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41679</v>
      </c>
      <c r="L25" s="48"/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4800</v>
      </c>
      <c r="I26" s="9"/>
      <c r="K26" s="30">
        <v>41680</v>
      </c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2768800</v>
      </c>
      <c r="K27" s="30">
        <v>41681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41682</v>
      </c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980201565</v>
      </c>
      <c r="K29" s="30">
        <v>41683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+'[1]27 Juli 17'!I52</f>
        <v>1500100</v>
      </c>
      <c r="K30" s="30">
        <v>41684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41685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41686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41687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41688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41689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980201565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1285203910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11866400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97400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11963800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12800000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432500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13232500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2768800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2768800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14000</v>
      </c>
      <c r="B72" s="97"/>
      <c r="C72" s="97"/>
      <c r="D72" s="97"/>
      <c r="E72" s="98">
        <v>65400</v>
      </c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418500</v>
      </c>
      <c r="B73" s="97"/>
      <c r="C73" s="97"/>
      <c r="D73" s="97"/>
      <c r="E73" s="98">
        <v>32000</v>
      </c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432500</v>
      </c>
      <c r="E89" s="76">
        <f>SUM(E71:E88)</f>
        <v>97400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12800000</v>
      </c>
      <c r="M131" s="114">
        <f>SUM(M13:M130)</f>
        <v>11866400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1" zoomScale="93" zoomScaleNormal="100" zoomScaleSheetLayoutView="93" workbookViewId="0">
      <selection activeCell="L29" sqref="L2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2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42955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17</v>
      </c>
      <c r="F8" s="21"/>
      <c r="G8" s="17">
        <f>C8*E8</f>
        <v>1700000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22</v>
      </c>
      <c r="F9" s="21"/>
      <c r="G9" s="17">
        <f t="shared" ref="G9:G16" si="0">C9*E9</f>
        <v>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178</v>
      </c>
      <c r="F13" s="21"/>
      <c r="G13" s="17">
        <f t="shared" si="0"/>
        <v>356000</v>
      </c>
      <c r="H13" s="9"/>
      <c r="I13" s="17"/>
      <c r="J13" s="17"/>
      <c r="K13" s="30">
        <v>41798</v>
      </c>
      <c r="L13" s="31">
        <v>300000</v>
      </c>
      <c r="M13" s="32">
        <v>390000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41799</v>
      </c>
      <c r="L14" s="31">
        <v>700000</v>
      </c>
      <c r="M14" s="34">
        <v>48600</v>
      </c>
      <c r="N14" s="33"/>
      <c r="O14" s="35">
        <v>35000000</v>
      </c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41800</v>
      </c>
      <c r="L15" s="31">
        <v>3500000</v>
      </c>
      <c r="M15" s="34">
        <v>10000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41801</v>
      </c>
      <c r="L16" s="31">
        <v>1000000</v>
      </c>
      <c r="M16" s="38">
        <v>240000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3156000</v>
      </c>
      <c r="I17" s="10"/>
      <c r="J17" s="37"/>
      <c r="K17" s="30">
        <v>41802</v>
      </c>
      <c r="L17" s="31">
        <v>250000</v>
      </c>
      <c r="M17" s="34">
        <v>70000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41803</v>
      </c>
      <c r="L18" s="31">
        <v>875000</v>
      </c>
      <c r="M18" s="122">
        <v>100000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41804</v>
      </c>
      <c r="L19" s="31">
        <v>2400000</v>
      </c>
      <c r="M19" s="41">
        <v>30000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41805</v>
      </c>
      <c r="L20" s="31">
        <v>1000000</v>
      </c>
      <c r="M20" s="43">
        <v>11469000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41806</v>
      </c>
      <c r="L21" s="44">
        <v>540000</v>
      </c>
      <c r="M21" s="43">
        <v>2722000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41807</v>
      </c>
      <c r="L22" s="44">
        <v>1800000</v>
      </c>
      <c r="M22" s="43">
        <v>35000000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41808</v>
      </c>
      <c r="L23" s="44">
        <v>1020000</v>
      </c>
      <c r="M23" s="32">
        <v>2400000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41809</v>
      </c>
      <c r="L24" s="48">
        <v>500000</v>
      </c>
      <c r="M24" s="32">
        <v>350000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41810</v>
      </c>
      <c r="L25" s="48">
        <v>3000000</v>
      </c>
      <c r="M25" s="51">
        <v>75000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1400</v>
      </c>
      <c r="I26" s="9"/>
      <c r="K26" s="30">
        <v>41811</v>
      </c>
      <c r="L26" s="48">
        <v>2700000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3157400</v>
      </c>
      <c r="J27" s="126">
        <v>7350000</v>
      </c>
      <c r="K27" s="30">
        <v>41812</v>
      </c>
      <c r="L27" s="48">
        <v>3000000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41813</v>
      </c>
      <c r="L28" s="48">
        <v>850000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+'05 Ags 17'!I37</f>
        <v>902691565</v>
      </c>
      <c r="K29" s="30">
        <v>41814</v>
      </c>
      <c r="L29" s="31">
        <v>800000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+'07 Ags 17'!I52</f>
        <v>31619000</v>
      </c>
      <c r="K30" s="30">
        <v>41815</v>
      </c>
      <c r="L30" s="31">
        <v>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41816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41817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41818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41819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35000000</v>
      </c>
      <c r="I35" s="9"/>
      <c r="J35" s="9"/>
      <c r="K35" s="30">
        <v>41820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41821</v>
      </c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937691565</v>
      </c>
      <c r="J37" s="9"/>
      <c r="K37" s="30">
        <v>41822</v>
      </c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41823</v>
      </c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41824</v>
      </c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41825</v>
      </c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41826</v>
      </c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41827</v>
      </c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1242693910</v>
      </c>
      <c r="J43" s="9"/>
      <c r="K43" s="30">
        <v>41828</v>
      </c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41829</v>
      </c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52904600</v>
      </c>
      <c r="I45" s="9"/>
      <c r="J45" s="9"/>
      <c r="K45" s="30">
        <v>41830</v>
      </c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41831</v>
      </c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52904600</v>
      </c>
      <c r="J47" s="9"/>
      <c r="K47" s="30">
        <v>41832</v>
      </c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41833</v>
      </c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24235000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208000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24443000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3157400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3157400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8000</v>
      </c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200000</v>
      </c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208000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35000000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24235000</v>
      </c>
      <c r="M131" s="114">
        <f>SUM(M13:M130)</f>
        <v>52904600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0" zoomScale="93" zoomScaleNormal="100" zoomScaleSheetLayoutView="93" workbookViewId="0">
      <selection activeCell="L32" sqref="L3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2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57</v>
      </c>
      <c r="C3" s="10"/>
      <c r="D3" s="8"/>
      <c r="E3" s="8"/>
      <c r="F3" s="8"/>
      <c r="G3" s="8"/>
      <c r="H3" s="8" t="s">
        <v>60</v>
      </c>
      <c r="I3" s="11">
        <v>42956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79</v>
      </c>
      <c r="F9" s="21"/>
      <c r="G9" s="17">
        <f t="shared" ref="G9:G16" si="0">C9*E9</f>
        <v>3950000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</v>
      </c>
      <c r="F11" s="21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26</v>
      </c>
      <c r="F12" s="21"/>
      <c r="G12" s="17">
        <f>C12*E12</f>
        <v>130000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152</v>
      </c>
      <c r="F13" s="21"/>
      <c r="G13" s="17">
        <f t="shared" si="0"/>
        <v>304000</v>
      </c>
      <c r="H13" s="9"/>
      <c r="I13" s="17"/>
      <c r="J13" s="17"/>
      <c r="K13" s="30">
        <v>41815</v>
      </c>
      <c r="L13" s="31">
        <v>1000000</v>
      </c>
      <c r="M13" s="32">
        <v>1520000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J14" s="10"/>
      <c r="K14" s="30">
        <v>41816</v>
      </c>
      <c r="L14" s="31">
        <v>5000000</v>
      </c>
      <c r="M14" s="34">
        <v>455000</v>
      </c>
      <c r="N14" s="33"/>
      <c r="O14" s="35"/>
      <c r="P14" s="36">
        <v>110000000</v>
      </c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41817</v>
      </c>
      <c r="L15" s="31">
        <v>800000</v>
      </c>
      <c r="M15" s="34">
        <v>250000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41818</v>
      </c>
      <c r="L16" s="31">
        <v>900000</v>
      </c>
      <c r="M16" s="38">
        <v>50000000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4465000</v>
      </c>
      <c r="I17" s="10"/>
      <c r="J17" s="37"/>
      <c r="K17" s="30">
        <v>41819</v>
      </c>
      <c r="L17" s="31">
        <v>710000</v>
      </c>
      <c r="M17" s="34">
        <v>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41820</v>
      </c>
      <c r="L18" s="31">
        <v>4500000</v>
      </c>
      <c r="M18" s="122">
        <v>30000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41821</v>
      </c>
      <c r="L19" s="31">
        <v>900000</v>
      </c>
      <c r="M19" s="41">
        <v>40072900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41822</v>
      </c>
      <c r="L20" s="31">
        <v>1200000</v>
      </c>
      <c r="M20" s="43">
        <v>34729900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/>
      <c r="K21" s="30">
        <v>41823</v>
      </c>
      <c r="L21" s="44">
        <v>900000</v>
      </c>
      <c r="M21" s="43">
        <v>1526600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41824</v>
      </c>
      <c r="L22" s="44">
        <v>950000</v>
      </c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41825</v>
      </c>
      <c r="L23" s="44">
        <v>1800000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41826</v>
      </c>
      <c r="L24" s="48">
        <v>500000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41827</v>
      </c>
      <c r="L25" s="48">
        <v>750000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2500</v>
      </c>
      <c r="I26" s="9"/>
      <c r="K26" s="30">
        <v>41828</v>
      </c>
      <c r="L26" s="48">
        <v>110000000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4467500</v>
      </c>
      <c r="J27" s="126"/>
      <c r="K27" s="30">
        <v>41829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41830</v>
      </c>
      <c r="L28" s="48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+'08 Ags 17'!I37</f>
        <v>937691565</v>
      </c>
      <c r="K29" s="30">
        <v>41831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+'08 Ags 17'!I52</f>
        <v>3157400</v>
      </c>
      <c r="K30" s="30">
        <v>41832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41833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110000000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827691565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128604400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11500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128615900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129910000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16000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129926000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4467500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4467500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8500</v>
      </c>
      <c r="B72" s="97"/>
      <c r="C72" s="97"/>
      <c r="D72" s="97"/>
      <c r="E72" s="98">
        <v>11500</v>
      </c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7500</v>
      </c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16000</v>
      </c>
      <c r="E89" s="76">
        <f>SUM(E71:E88)</f>
        <v>11500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129910000</v>
      </c>
      <c r="M131" s="114">
        <f>SUM(M13:M130)</f>
        <v>128604400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" zoomScale="93" zoomScaleNormal="100" zoomScaleSheetLayoutView="93" workbookViewId="0">
      <selection activeCell="L13" sqref="L13:L1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2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58</v>
      </c>
      <c r="C3" s="10"/>
      <c r="D3" s="8"/>
      <c r="E3" s="8"/>
      <c r="F3" s="8"/>
      <c r="G3" s="8"/>
      <c r="H3" s="8" t="s">
        <v>60</v>
      </c>
      <c r="I3" s="11">
        <v>42957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85+134</f>
        <v>219</v>
      </c>
      <c r="F8" s="21"/>
      <c r="G8" s="17">
        <f>C8*E8</f>
        <v>21900000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103+86</f>
        <v>189</v>
      </c>
      <c r="F9" s="21"/>
      <c r="G9" s="17">
        <f t="shared" ref="G9:G16" si="0">C9*E9</f>
        <v>9450000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f>10</f>
        <v>10</v>
      </c>
      <c r="F10" s="21"/>
      <c r="G10" s="17">
        <f t="shared" si="0"/>
        <v>200000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f>7</f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20</v>
      </c>
      <c r="F12" s="21"/>
      <c r="G12" s="17">
        <f>C12*E12</f>
        <v>100000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146</v>
      </c>
      <c r="F13" s="21"/>
      <c r="G13" s="17">
        <f t="shared" si="0"/>
        <v>292000</v>
      </c>
      <c r="H13" s="9"/>
      <c r="I13" s="17"/>
      <c r="J13" s="17"/>
      <c r="K13" s="30">
        <v>41829</v>
      </c>
      <c r="L13" s="31">
        <v>4000000</v>
      </c>
      <c r="M13" s="32">
        <v>200000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J14" s="10"/>
      <c r="K14" s="30">
        <v>41830</v>
      </c>
      <c r="L14" s="31">
        <v>5000000</v>
      </c>
      <c r="M14" s="34">
        <v>12000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41831</v>
      </c>
      <c r="L15" s="31">
        <v>1600000</v>
      </c>
      <c r="M15" s="34">
        <v>210000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41832</v>
      </c>
      <c r="L16" s="31">
        <v>2000000</v>
      </c>
      <c r="M16" s="38">
        <v>55000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32013000</v>
      </c>
      <c r="I17" s="10"/>
      <c r="J17" s="37"/>
      <c r="K17" s="30">
        <v>41833</v>
      </c>
      <c r="L17" s="31">
        <v>2000000</v>
      </c>
      <c r="M17" s="34">
        <v>170000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41834</v>
      </c>
      <c r="L18" s="31">
        <v>800000</v>
      </c>
      <c r="M18" s="33">
        <v>5875000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41835</v>
      </c>
      <c r="L19" s="31">
        <v>770000</v>
      </c>
      <c r="M19" s="41">
        <v>700000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41836</v>
      </c>
      <c r="L20" s="31">
        <v>2500000</v>
      </c>
      <c r="M20" s="4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/>
      <c r="K21" s="30">
        <v>41837</v>
      </c>
      <c r="L21" s="44">
        <v>950000</v>
      </c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41838</v>
      </c>
      <c r="L22" s="44">
        <v>2000000</v>
      </c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41839</v>
      </c>
      <c r="L23" s="44">
        <v>750000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41840</v>
      </c>
      <c r="L24" s="48">
        <v>900000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41841</v>
      </c>
      <c r="L25" s="48">
        <v>950000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2500</v>
      </c>
      <c r="I26" s="9"/>
      <c r="K26" s="30">
        <v>41842</v>
      </c>
      <c r="L26" s="48">
        <v>950000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32015500</v>
      </c>
      <c r="J27" s="126"/>
      <c r="K27" s="30">
        <v>41843</v>
      </c>
      <c r="L27" s="48">
        <v>850000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41844</v>
      </c>
      <c r="L28" s="48">
        <v>1000000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+'09 Ags 17'!I37</f>
        <v>827691565</v>
      </c>
      <c r="K29" s="30">
        <v>41845</v>
      </c>
      <c r="L29" s="48">
        <v>1000000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+'09 Ags 17'!I52</f>
        <v>4467500</v>
      </c>
      <c r="K30" s="30">
        <v>41846</v>
      </c>
      <c r="L30" s="31">
        <v>900000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41847</v>
      </c>
      <c r="L31" s="31">
        <v>850000</v>
      </c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41848</v>
      </c>
      <c r="L32" s="59">
        <v>800000</v>
      </c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41849</v>
      </c>
      <c r="L33" s="59">
        <v>550000</v>
      </c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41850</v>
      </c>
      <c r="L34" s="59">
        <v>950000</v>
      </c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41851</v>
      </c>
      <c r="L35" s="62">
        <v>850000</v>
      </c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41852</v>
      </c>
      <c r="L36" s="62">
        <v>950000</v>
      </c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827691565</v>
      </c>
      <c r="J37" s="9"/>
      <c r="K37" s="30">
        <v>41853</v>
      </c>
      <c r="L37" s="62">
        <v>900000</v>
      </c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7222000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7222000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34770000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34770000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32015500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32015500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62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34770000</v>
      </c>
      <c r="M131" s="114">
        <f>SUM(M13:M130)</f>
        <v>7222000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9" zoomScale="93" zoomScaleNormal="100" zoomScaleSheetLayoutView="93" workbookViewId="0">
      <selection activeCell="A74" sqref="A7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2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64</v>
      </c>
      <c r="C3" s="10"/>
      <c r="D3" s="8"/>
      <c r="E3" s="8"/>
      <c r="F3" s="8"/>
      <c r="G3" s="8"/>
      <c r="H3" s="8" t="s">
        <v>60</v>
      </c>
      <c r="I3" s="11">
        <v>42958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121</v>
      </c>
      <c r="F8" s="21"/>
      <c r="G8" s="17">
        <f>C8*E8</f>
        <v>12100000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145</v>
      </c>
      <c r="F9" s="21"/>
      <c r="G9" s="17">
        <f t="shared" ref="G9:G16" si="0">C9*E9</f>
        <v>7250000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11</v>
      </c>
      <c r="F10" s="21"/>
      <c r="G10" s="17">
        <f t="shared" si="0"/>
        <v>220000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5</v>
      </c>
      <c r="F12" s="21"/>
      <c r="G12" s="17">
        <f>C12*E12</f>
        <v>25000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123</v>
      </c>
      <c r="F13" s="21"/>
      <c r="G13" s="17">
        <f t="shared" si="0"/>
        <v>246000</v>
      </c>
      <c r="H13" s="9"/>
      <c r="I13" s="17"/>
      <c r="J13" s="17"/>
      <c r="K13" s="30">
        <v>41854</v>
      </c>
      <c r="L13" s="31">
        <v>950000</v>
      </c>
      <c r="M13" s="32">
        <v>250000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41855</v>
      </c>
      <c r="L14" s="31">
        <v>800000</v>
      </c>
      <c r="M14" s="34">
        <v>150000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41856</v>
      </c>
      <c r="L15" s="31">
        <v>1000000</v>
      </c>
      <c r="M15" s="34">
        <v>416500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41857</v>
      </c>
      <c r="L16" s="31">
        <v>1000000</v>
      </c>
      <c r="M16" s="38">
        <v>3192500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19861000</v>
      </c>
      <c r="I17" s="10"/>
      <c r="J17" s="37"/>
      <c r="K17" s="30">
        <v>41858</v>
      </c>
      <c r="L17" s="31">
        <v>1000000</v>
      </c>
      <c r="M17" s="34">
        <v>25006000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41859</v>
      </c>
      <c r="L18" s="31">
        <v>800000</v>
      </c>
      <c r="M18" s="33">
        <v>100000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41860</v>
      </c>
      <c r="L19" s="31">
        <v>1000000</v>
      </c>
      <c r="M19" s="41">
        <v>166000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41861</v>
      </c>
      <c r="L20" s="31">
        <v>900000</v>
      </c>
      <c r="M20" s="43">
        <v>852000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41862</v>
      </c>
      <c r="L21" s="44">
        <v>5000000</v>
      </c>
      <c r="M21" s="43">
        <v>10000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41863</v>
      </c>
      <c r="L22" s="44">
        <v>1000000</v>
      </c>
      <c r="M22" s="43">
        <v>145000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41864</v>
      </c>
      <c r="L23" s="44">
        <v>950000</v>
      </c>
      <c r="M23" s="32">
        <v>120000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41865</v>
      </c>
      <c r="L24" s="48">
        <v>750000</v>
      </c>
      <c r="M24" s="32">
        <v>150000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41866</v>
      </c>
      <c r="L25" s="48">
        <v>1600000</v>
      </c>
      <c r="M25" s="51">
        <v>3325000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</v>
      </c>
      <c r="I26" s="9"/>
      <c r="K26" s="30">
        <v>41867</v>
      </c>
      <c r="L26" s="48">
        <v>1000000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19861500</v>
      </c>
      <c r="J27" s="126"/>
      <c r="K27" s="30">
        <v>41868</v>
      </c>
      <c r="L27" s="48">
        <v>2850000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41869</v>
      </c>
      <c r="L28" s="48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+'09 Ags 17'!I37</f>
        <v>827691565</v>
      </c>
      <c r="K29" s="30">
        <v>41870</v>
      </c>
      <c r="L29" s="48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+'10 Ags 17 '!I52</f>
        <v>32015500</v>
      </c>
      <c r="K30" s="30">
        <v>41871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41872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41873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41874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41875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41876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41877</v>
      </c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+'10 Ags 17 '!I37</f>
        <v>827691565</v>
      </c>
      <c r="J37" s="9"/>
      <c r="K37" s="30">
        <v>41878</v>
      </c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33883000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33883000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20600000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1129000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21729000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19861500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19861500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63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35000</v>
      </c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9000</v>
      </c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>
        <v>1085000</v>
      </c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1129000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20600000</v>
      </c>
      <c r="M131" s="114">
        <f>SUM(M13:M130)</f>
        <v>33883000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55" zoomScale="93" zoomScaleNormal="100" zoomScaleSheetLayoutView="93" workbookViewId="0">
      <selection activeCell="J52" sqref="J5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2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54</v>
      </c>
      <c r="C3" s="10"/>
      <c r="D3" s="8"/>
      <c r="E3" s="8"/>
      <c r="F3" s="8"/>
      <c r="G3" s="8"/>
      <c r="H3" s="8" t="s">
        <v>60</v>
      </c>
      <c r="I3" s="11">
        <v>42959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0.58333333333333337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194</v>
      </c>
      <c r="F8" s="21"/>
      <c r="G8" s="17">
        <f>C8*E8</f>
        <v>19400000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269</v>
      </c>
      <c r="F9" s="21"/>
      <c r="G9" s="17">
        <f t="shared" ref="G9:G16" si="0">C9*E9</f>
        <v>13450000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11</v>
      </c>
      <c r="F10" s="21"/>
      <c r="G10" s="17">
        <f t="shared" si="0"/>
        <v>220000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11</v>
      </c>
      <c r="F12" s="21"/>
      <c r="G12" s="17">
        <f>C12*E12</f>
        <v>55000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123</v>
      </c>
      <c r="F13" s="21"/>
      <c r="G13" s="17">
        <f t="shared" si="0"/>
        <v>246000</v>
      </c>
      <c r="H13" s="9"/>
      <c r="I13" s="17"/>
      <c r="J13" s="17"/>
      <c r="K13" s="30">
        <v>41869</v>
      </c>
      <c r="L13" s="48">
        <v>800000</v>
      </c>
      <c r="M13" s="55">
        <v>25000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41870</v>
      </c>
      <c r="L14" s="48">
        <v>605000</v>
      </c>
      <c r="M14" s="32">
        <v>250000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41871</v>
      </c>
      <c r="L15" s="31">
        <v>900000</v>
      </c>
      <c r="M15" s="34">
        <v>150000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41872</v>
      </c>
      <c r="L16" s="31">
        <v>950000</v>
      </c>
      <c r="M16" s="32">
        <v>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33391000</v>
      </c>
      <c r="I17" s="10"/>
      <c r="J17" s="37"/>
      <c r="K17" s="30">
        <v>41873</v>
      </c>
      <c r="L17" s="59">
        <v>1000000</v>
      </c>
      <c r="M17" s="6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41874</v>
      </c>
      <c r="L18" s="59">
        <v>800000</v>
      </c>
      <c r="M18" s="60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41875</v>
      </c>
      <c r="L19" s="59">
        <v>800000</v>
      </c>
      <c r="M19" s="60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41876</v>
      </c>
      <c r="L20" s="62">
        <v>2000000</v>
      </c>
      <c r="M20" s="6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41877</v>
      </c>
      <c r="L21" s="62">
        <v>3000000</v>
      </c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41878</v>
      </c>
      <c r="L22" s="62">
        <v>300000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41879</v>
      </c>
      <c r="L23" s="62">
        <v>950000</v>
      </c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41880</v>
      </c>
      <c r="L24" s="62">
        <v>400000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41881</v>
      </c>
      <c r="L25" s="62">
        <v>500000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</v>
      </c>
      <c r="I26" s="9"/>
      <c r="K26" s="30">
        <v>41882</v>
      </c>
      <c r="L26" s="62">
        <v>1000000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33391500</v>
      </c>
      <c r="J27" s="126"/>
      <c r="L27" s="62"/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62"/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Ags 17 '!I37</f>
        <v>827691565</v>
      </c>
      <c r="L29" s="62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'11 Ags 17 '!I52</f>
        <v>19861500</v>
      </c>
      <c r="L30" s="62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62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62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62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62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59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59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+'10 Ags 17 '!I37</f>
        <v>827691565</v>
      </c>
      <c r="J37" s="9"/>
      <c r="L37" s="59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9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59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59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59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59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59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9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475000</v>
      </c>
      <c r="I45" s="9"/>
      <c r="J45" s="9"/>
      <c r="L45" s="59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59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475000</v>
      </c>
      <c r="J47" s="9"/>
      <c r="L47" s="59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88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14005000</v>
      </c>
      <c r="I49" s="9">
        <v>0</v>
      </c>
      <c r="L49" s="88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88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14005000</v>
      </c>
      <c r="J51" s="52">
        <f>+H49-H45</f>
        <v>13530000</v>
      </c>
      <c r="L51" s="88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33391500</v>
      </c>
      <c r="J52" s="77"/>
      <c r="L52" s="88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33391500</v>
      </c>
      <c r="J53" s="77"/>
      <c r="L53" s="88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88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88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88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88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88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88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88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88"/>
      <c r="M61" s="106"/>
      <c r="N61" s="42"/>
      <c r="O61" s="54"/>
      <c r="Q61" s="10"/>
      <c r="R61" s="86"/>
    </row>
    <row r="62" spans="1:19" x14ac:dyDescent="0.2">
      <c r="A62" s="87" t="s">
        <v>65</v>
      </c>
      <c r="B62" s="83"/>
      <c r="C62" s="83"/>
      <c r="D62" s="84"/>
      <c r="E62" s="84"/>
      <c r="F62" s="84"/>
      <c r="G62" s="10" t="s">
        <v>47</v>
      </c>
      <c r="J62" s="85"/>
      <c r="L62" s="88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88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88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88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88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88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88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K72" s="30"/>
      <c r="L72" s="88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11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11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11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11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11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11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11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11"/>
      <c r="N80" s="42"/>
      <c r="O80" s="109"/>
    </row>
    <row r="81" spans="1:15" x14ac:dyDescent="0.2">
      <c r="A81" s="104"/>
      <c r="B81" s="110"/>
      <c r="E81" s="76"/>
      <c r="H81" s="76"/>
      <c r="K81" s="30"/>
      <c r="L81" s="111"/>
      <c r="N81" s="42"/>
      <c r="O81" s="109"/>
    </row>
    <row r="82" spans="1:15" x14ac:dyDescent="0.2">
      <c r="A82" s="104"/>
      <c r="B82" s="110"/>
      <c r="H82" s="76"/>
      <c r="K82" s="30"/>
      <c r="L82" s="111"/>
      <c r="N82" s="42"/>
      <c r="O82" s="109"/>
    </row>
    <row r="83" spans="1:15" x14ac:dyDescent="0.2">
      <c r="A83" s="104"/>
      <c r="B83" s="110"/>
      <c r="K83" s="30"/>
      <c r="L83" s="111"/>
      <c r="N83" s="42"/>
      <c r="O83" s="99"/>
    </row>
    <row r="84" spans="1:15" x14ac:dyDescent="0.2">
      <c r="A84" s="104"/>
      <c r="B84" s="110"/>
      <c r="K84" s="30"/>
      <c r="L84" s="111"/>
      <c r="N84" s="42"/>
      <c r="O84" s="99"/>
    </row>
    <row r="85" spans="1:15" x14ac:dyDescent="0.2">
      <c r="A85" s="76"/>
      <c r="B85" s="110"/>
      <c r="K85" s="30"/>
      <c r="L85" s="111"/>
      <c r="N85" s="42"/>
      <c r="O85" s="99"/>
    </row>
    <row r="86" spans="1:15" x14ac:dyDescent="0.2">
      <c r="K86" s="30"/>
      <c r="L86" s="111"/>
      <c r="N86" s="42"/>
      <c r="O86" s="99"/>
    </row>
    <row r="87" spans="1:15" x14ac:dyDescent="0.2">
      <c r="K87" s="30"/>
      <c r="L87" s="111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4">
        <f>SUM(L13:L115)</f>
        <v>14005000</v>
      </c>
      <c r="M116" s="114">
        <f>SUM(M13:M115)</f>
        <v>475000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15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15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15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15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15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15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15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15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15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15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15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15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15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15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15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84" zoomScaleNormal="100" zoomScaleSheetLayoutView="84" workbookViewId="0">
      <selection activeCell="J48" sqref="J4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3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66</v>
      </c>
      <c r="C3" s="10"/>
      <c r="D3" s="8"/>
      <c r="E3" s="8"/>
      <c r="F3" s="8"/>
      <c r="G3" s="8"/>
      <c r="H3" s="8" t="s">
        <v>60</v>
      </c>
      <c r="I3" s="11">
        <v>42960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194+48</f>
        <v>242</v>
      </c>
      <c r="F8" s="21"/>
      <c r="G8" s="17">
        <f>C8*E8</f>
        <v>24200000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269+18</f>
        <v>287</v>
      </c>
      <c r="F9" s="21"/>
      <c r="G9" s="17">
        <f t="shared" ref="G9:G16" si="0">C9*E9</f>
        <v>14350000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11</v>
      </c>
      <c r="F10" s="21"/>
      <c r="G10" s="17">
        <f t="shared" si="0"/>
        <v>220000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11</v>
      </c>
      <c r="F12" s="21"/>
      <c r="G12" s="17">
        <f>C12*E12</f>
        <v>55000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123</v>
      </c>
      <c r="F13" s="21"/>
      <c r="G13" s="17">
        <f t="shared" si="0"/>
        <v>246000</v>
      </c>
      <c r="H13" s="9"/>
      <c r="I13" s="17"/>
      <c r="J13" s="17"/>
      <c r="K13" s="30">
        <v>41883</v>
      </c>
      <c r="L13" s="48">
        <v>550000</v>
      </c>
      <c r="M13" s="55"/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41884</v>
      </c>
      <c r="L14" s="48">
        <v>400000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41885</v>
      </c>
      <c r="L15" s="31">
        <v>400000</v>
      </c>
      <c r="M15" s="34"/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41886</v>
      </c>
      <c r="L16" s="31">
        <v>1000000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39091000</v>
      </c>
      <c r="I17" s="10"/>
      <c r="J17" s="37"/>
      <c r="K17" s="30">
        <v>41887</v>
      </c>
      <c r="L17" s="59">
        <v>1500000</v>
      </c>
      <c r="M17" s="6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41888</v>
      </c>
      <c r="L18" s="59">
        <v>550000</v>
      </c>
      <c r="M18" s="60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41889</v>
      </c>
      <c r="L19" s="59">
        <v>700000</v>
      </c>
      <c r="M19" s="60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41890</v>
      </c>
      <c r="L20" s="62">
        <v>600000</v>
      </c>
      <c r="M20" s="6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41891</v>
      </c>
      <c r="L21" s="62"/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41892</v>
      </c>
      <c r="L22" s="62"/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41893</v>
      </c>
      <c r="L23" s="62"/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41894</v>
      </c>
      <c r="L24" s="62"/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41895</v>
      </c>
      <c r="L25" s="62"/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</v>
      </c>
      <c r="I26" s="9"/>
      <c r="K26" s="30">
        <v>41896</v>
      </c>
      <c r="L26" s="62"/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39091500</v>
      </c>
      <c r="J27" s="126"/>
      <c r="K27" s="30">
        <v>41897</v>
      </c>
      <c r="L27" s="62"/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62"/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+'12 Ags 17'!I37</f>
        <v>827691565</v>
      </c>
      <c r="L29" s="62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+'12 Ags 17'!I52</f>
        <v>33391500</v>
      </c>
      <c r="L30" s="62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62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62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62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62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59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59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+'10 Ags 17 '!I37</f>
        <v>827691565</v>
      </c>
      <c r="J37" s="9"/>
      <c r="L37" s="59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9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59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59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59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59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59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9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0</v>
      </c>
      <c r="I45" s="9"/>
      <c r="J45" s="9"/>
      <c r="L45" s="59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59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0</v>
      </c>
      <c r="J47" s="9"/>
      <c r="L47" s="59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88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5700000</v>
      </c>
      <c r="I49" s="9">
        <v>0</v>
      </c>
      <c r="L49" s="88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88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5700000</v>
      </c>
      <c r="J51" s="52"/>
      <c r="L51" s="88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39091500</v>
      </c>
      <c r="J52" s="77"/>
      <c r="L52" s="88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39091500</v>
      </c>
      <c r="J53" s="77"/>
      <c r="L53" s="88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88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88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88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88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88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88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88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88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88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88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88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88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88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88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88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K72" s="30"/>
      <c r="L72" s="88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11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11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11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11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11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11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11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11"/>
      <c r="N80" s="42"/>
      <c r="O80" s="109"/>
    </row>
    <row r="81" spans="1:15" x14ac:dyDescent="0.2">
      <c r="A81" s="104"/>
      <c r="B81" s="110"/>
      <c r="E81" s="76"/>
      <c r="H81" s="76"/>
      <c r="K81" s="30"/>
      <c r="L81" s="111"/>
      <c r="N81" s="42"/>
      <c r="O81" s="109"/>
    </row>
    <row r="82" spans="1:15" x14ac:dyDescent="0.2">
      <c r="A82" s="104"/>
      <c r="B82" s="110"/>
      <c r="H82" s="76"/>
      <c r="K82" s="30"/>
      <c r="L82" s="111"/>
      <c r="N82" s="42"/>
      <c r="O82" s="109"/>
    </row>
    <row r="83" spans="1:15" x14ac:dyDescent="0.2">
      <c r="A83" s="104"/>
      <c r="B83" s="110"/>
      <c r="K83" s="30"/>
      <c r="L83" s="111"/>
      <c r="N83" s="42"/>
      <c r="O83" s="99"/>
    </row>
    <row r="84" spans="1:15" x14ac:dyDescent="0.2">
      <c r="A84" s="104"/>
      <c r="B84" s="110"/>
      <c r="K84" s="30"/>
      <c r="L84" s="111"/>
      <c r="N84" s="42"/>
      <c r="O84" s="99"/>
    </row>
    <row r="85" spans="1:15" x14ac:dyDescent="0.2">
      <c r="A85" s="76"/>
      <c r="B85" s="110"/>
      <c r="K85" s="30"/>
      <c r="L85" s="111"/>
      <c r="N85" s="42"/>
      <c r="O85" s="99"/>
    </row>
    <row r="86" spans="1:15" x14ac:dyDescent="0.2">
      <c r="K86" s="30"/>
      <c r="L86" s="111"/>
      <c r="N86" s="42"/>
      <c r="O86" s="99"/>
    </row>
    <row r="87" spans="1:15" x14ac:dyDescent="0.2">
      <c r="K87" s="30"/>
      <c r="L87" s="111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4">
        <f>SUM(L13:L115)</f>
        <v>5700000</v>
      </c>
      <c r="M116" s="114">
        <f>SUM(M13:M115)</f>
        <v>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15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15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15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15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15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15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15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15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15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15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15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15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15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15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15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84" zoomScaleNormal="100" zoomScaleSheetLayoutView="84" workbookViewId="0">
      <selection activeCell="L34" sqref="L3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31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55</v>
      </c>
      <c r="C3" s="10"/>
      <c r="D3" s="8"/>
      <c r="E3" s="8"/>
      <c r="F3" s="8"/>
      <c r="G3" s="8"/>
      <c r="H3" s="8" t="s">
        <v>60</v>
      </c>
      <c r="I3" s="11">
        <v>42961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16</v>
      </c>
      <c r="F8" s="21"/>
      <c r="G8" s="17">
        <f>C8*E8</f>
        <v>1600000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150</v>
      </c>
      <c r="F9" s="21"/>
      <c r="G9" s="17">
        <f t="shared" ref="G9:G16" si="0">C9*E9</f>
        <v>7500000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97</v>
      </c>
      <c r="F11" s="21"/>
      <c r="G11" s="17">
        <f t="shared" si="0"/>
        <v>970000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120</v>
      </c>
      <c r="F13" s="21"/>
      <c r="G13" s="17">
        <f t="shared" si="0"/>
        <v>240000</v>
      </c>
      <c r="H13" s="9"/>
      <c r="I13" s="17"/>
      <c r="J13" s="17"/>
      <c r="K13" s="30">
        <v>41891</v>
      </c>
      <c r="L13" s="48">
        <v>667000</v>
      </c>
      <c r="M13" s="55">
        <v>30000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41892</v>
      </c>
      <c r="L14" s="48">
        <v>0</v>
      </c>
      <c r="M14" s="32">
        <v>195000</v>
      </c>
      <c r="N14" s="33"/>
      <c r="O14" s="35">
        <v>30000000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41893</v>
      </c>
      <c r="L15" s="31">
        <v>1000000</v>
      </c>
      <c r="M15" s="34">
        <v>30000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41894</v>
      </c>
      <c r="L16" s="31">
        <v>800000</v>
      </c>
      <c r="M16" s="32">
        <v>23178000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10430000</v>
      </c>
      <c r="I17" s="10"/>
      <c r="J17" s="37"/>
      <c r="K17" s="30">
        <v>41895</v>
      </c>
      <c r="L17" s="31">
        <v>800000</v>
      </c>
      <c r="M17" s="60">
        <v>1560000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41896</v>
      </c>
      <c r="L18" s="31">
        <v>5000000</v>
      </c>
      <c r="M18" s="60">
        <v>202500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41897</v>
      </c>
      <c r="L19" s="31">
        <v>2500000</v>
      </c>
      <c r="M19" s="60">
        <v>30000000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41898</v>
      </c>
      <c r="L20" s="31">
        <v>710000</v>
      </c>
      <c r="M20" s="63">
        <v>240000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41899</v>
      </c>
      <c r="L21" s="31">
        <v>4750000</v>
      </c>
      <c r="M21" s="60">
        <v>980000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41900</v>
      </c>
      <c r="L22" s="31">
        <v>2000000</v>
      </c>
      <c r="M22" s="60">
        <v>28000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41901</v>
      </c>
      <c r="L23" s="31">
        <v>2000000</v>
      </c>
      <c r="M23" s="60">
        <v>1000000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41902</v>
      </c>
      <c r="L24" s="31">
        <v>950000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41903</v>
      </c>
      <c r="L25" s="31">
        <v>1000000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</v>
      </c>
      <c r="I26" s="9"/>
      <c r="K26" s="30">
        <v>41904</v>
      </c>
      <c r="L26" s="31">
        <v>600000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10430500</v>
      </c>
      <c r="J27" s="126"/>
      <c r="K27" s="30">
        <v>41905</v>
      </c>
      <c r="L27" s="31">
        <v>5000000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41906</v>
      </c>
      <c r="L28" s="31">
        <v>1000000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+'12 Ags 17'!I37</f>
        <v>827691565</v>
      </c>
      <c r="L29" s="31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+'13 Ags 17'!I52</f>
        <v>39091500</v>
      </c>
      <c r="L30" s="31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30000000</v>
      </c>
      <c r="I35" s="9"/>
      <c r="J35" s="9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857691565</v>
      </c>
      <c r="J37" s="9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1162693910</v>
      </c>
      <c r="J43" s="9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57443500</v>
      </c>
      <c r="I45" s="9"/>
      <c r="J45" s="9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57443500</v>
      </c>
      <c r="J47" s="9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28777000</v>
      </c>
      <c r="I49" s="9">
        <v>0</v>
      </c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5500</v>
      </c>
      <c r="I50" s="9"/>
      <c r="J50" s="58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28782500</v>
      </c>
      <c r="J51" s="52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10430500</v>
      </c>
      <c r="J52" s="77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10430500</v>
      </c>
      <c r="J53" s="77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5500</v>
      </c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5500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30000000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28777000</v>
      </c>
      <c r="M116" s="114">
        <f>SUM(M13:M115)</f>
        <v>57443500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7" zoomScale="84" zoomScaleNormal="100" zoomScaleSheetLayoutView="84" workbookViewId="0">
      <selection activeCell="L15" sqref="L15:L3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32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55</v>
      </c>
      <c r="C3" s="10"/>
      <c r="D3" s="8"/>
      <c r="E3" s="8"/>
      <c r="F3" s="8"/>
      <c r="G3" s="8"/>
      <c r="H3" s="8" t="s">
        <v>60</v>
      </c>
      <c r="I3" s="11">
        <v>42961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117</v>
      </c>
      <c r="F8" s="21"/>
      <c r="G8" s="17">
        <f>C8*E8</f>
        <v>11700000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212</v>
      </c>
      <c r="F9" s="21"/>
      <c r="G9" s="17">
        <f t="shared" ref="G9:G16" si="0">C9*E9</f>
        <v>10600000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6</v>
      </c>
      <c r="F10" s="21"/>
      <c r="G10" s="17">
        <f t="shared" si="0"/>
        <v>120000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102</v>
      </c>
      <c r="F11" s="21"/>
      <c r="G11" s="17">
        <f t="shared" si="0"/>
        <v>1020000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121</v>
      </c>
      <c r="F13" s="21"/>
      <c r="G13" s="17">
        <f t="shared" si="0"/>
        <v>242000</v>
      </c>
      <c r="H13" s="9"/>
      <c r="I13" s="17"/>
      <c r="J13" s="17"/>
      <c r="K13" s="30">
        <v>41892</v>
      </c>
      <c r="L13" s="48">
        <v>1500000</v>
      </c>
      <c r="M13" s="55">
        <v>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41907</v>
      </c>
      <c r="L14" s="48">
        <v>0</v>
      </c>
      <c r="M14" s="32">
        <v>1970000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41908</v>
      </c>
      <c r="L15" s="31">
        <v>620000</v>
      </c>
      <c r="M15" s="34">
        <v>750000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41909</v>
      </c>
      <c r="L16" s="31">
        <v>800000</v>
      </c>
      <c r="M16" s="32">
        <v>1750000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23692000</v>
      </c>
      <c r="I17" s="10"/>
      <c r="J17" s="37"/>
      <c r="K17" s="30">
        <v>41910</v>
      </c>
      <c r="L17" s="31">
        <v>700000</v>
      </c>
      <c r="M17" s="60">
        <v>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41911</v>
      </c>
      <c r="L18" s="31">
        <v>2000000</v>
      </c>
      <c r="M18" s="60">
        <v>300000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41912</v>
      </c>
      <c r="L19" s="31">
        <v>1500000</v>
      </c>
      <c r="M19" s="60">
        <v>60000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21"/>
      <c r="K20" s="30">
        <v>41913</v>
      </c>
      <c r="L20" s="31">
        <v>510000</v>
      </c>
      <c r="M20" s="63">
        <v>350000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41914</v>
      </c>
      <c r="L21" s="31">
        <v>710000</v>
      </c>
      <c r="M21" s="60">
        <v>350000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41915</v>
      </c>
      <c r="L22" s="31">
        <v>500000</v>
      </c>
      <c r="M22" s="60">
        <v>250000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41916</v>
      </c>
      <c r="L23" s="31">
        <v>1000000</v>
      </c>
      <c r="M23" s="60">
        <v>7500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41917</v>
      </c>
      <c r="L24" s="31">
        <v>1000000</v>
      </c>
      <c r="M24" s="60">
        <v>11000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41918</v>
      </c>
      <c r="L25" s="31">
        <v>2000000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3000</v>
      </c>
      <c r="I26" s="9"/>
      <c r="K26" s="30">
        <v>41919</v>
      </c>
      <c r="L26" s="31">
        <v>800000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23695000</v>
      </c>
      <c r="J27" s="126"/>
      <c r="K27" s="30">
        <v>41920</v>
      </c>
      <c r="L27" s="31">
        <v>1500000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41921</v>
      </c>
      <c r="L28" s="31">
        <v>200000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Ags 17'!I37</f>
        <v>857691565</v>
      </c>
      <c r="K29" s="30">
        <v>41922</v>
      </c>
      <c r="L29" s="31">
        <v>850000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+'14 Ags 17'!I52</f>
        <v>10430500</v>
      </c>
      <c r="K30" s="30">
        <v>41923</v>
      </c>
      <c r="L30" s="31">
        <v>950000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41924</v>
      </c>
      <c r="L31" s="31">
        <v>1800000</v>
      </c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857691565</v>
      </c>
      <c r="J37" s="9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1162693910</v>
      </c>
      <c r="J43" s="9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5898500</v>
      </c>
      <c r="I45" s="9"/>
      <c r="J45" s="9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13500</v>
      </c>
      <c r="I46" s="9" t="s">
        <v>7</v>
      </c>
      <c r="J46" s="9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5912000</v>
      </c>
      <c r="J47" s="9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18940000</v>
      </c>
      <c r="I49" s="9">
        <v>0</v>
      </c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236500</v>
      </c>
      <c r="I50" s="9"/>
      <c r="J50" s="58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19176500</v>
      </c>
      <c r="J51" s="52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23695000</v>
      </c>
      <c r="J52" s="77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23695000</v>
      </c>
      <c r="J53" s="77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200000</v>
      </c>
      <c r="B72" s="97"/>
      <c r="C72" s="97"/>
      <c r="D72" s="97"/>
      <c r="E72" s="98">
        <v>13500</v>
      </c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>
        <v>11500</v>
      </c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>
        <v>10000</v>
      </c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>
        <v>15000</v>
      </c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236500</v>
      </c>
      <c r="E89" s="76">
        <f>SUM(E71:E88)</f>
        <v>13500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18940000</v>
      </c>
      <c r="M116" s="114">
        <f>SUM(M13:M115)</f>
        <v>5898500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61" zoomScale="84" zoomScaleNormal="100" zoomScaleSheetLayoutView="84" workbookViewId="0">
      <selection activeCell="J14" sqref="J1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40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57</v>
      </c>
      <c r="C3" s="10"/>
      <c r="D3" s="8"/>
      <c r="E3" s="8"/>
      <c r="F3" s="8"/>
      <c r="G3" s="8"/>
      <c r="H3" s="8" t="s">
        <v>60</v>
      </c>
      <c r="I3" s="11">
        <v>42963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49</v>
      </c>
      <c r="F8" s="21"/>
      <c r="G8" s="17">
        <f>C8*E8</f>
        <v>4900000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78</v>
      </c>
      <c r="F9" s="21"/>
      <c r="G9" s="17">
        <f t="shared" ref="G9:G16" si="0">C9*E9</f>
        <v>3900000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7</v>
      </c>
      <c r="F10" s="21"/>
      <c r="G10" s="17">
        <f t="shared" si="0"/>
        <v>140000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107</v>
      </c>
      <c r="F11" s="21"/>
      <c r="G11" s="17">
        <f t="shared" si="0"/>
        <v>1070000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121</v>
      </c>
      <c r="F13" s="21"/>
      <c r="G13" s="17">
        <f t="shared" si="0"/>
        <v>242000</v>
      </c>
      <c r="H13" s="9"/>
      <c r="I13" s="17"/>
      <c r="J13" s="17"/>
      <c r="K13" s="30">
        <v>41925</v>
      </c>
      <c r="L13" s="48">
        <v>900000</v>
      </c>
      <c r="M13" s="55">
        <v>280000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41926</v>
      </c>
      <c r="L14" s="48">
        <v>500000</v>
      </c>
      <c r="M14" s="32">
        <v>145000</v>
      </c>
      <c r="N14" s="33"/>
      <c r="O14" s="35">
        <v>40000000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41927</v>
      </c>
      <c r="L15" s="31">
        <v>800000</v>
      </c>
      <c r="M15" s="34">
        <v>25000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41928</v>
      </c>
      <c r="L16" s="31">
        <v>750000</v>
      </c>
      <c r="M16" s="32">
        <v>40000000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10262000</v>
      </c>
      <c r="I17" s="10"/>
      <c r="J17" s="37"/>
      <c r="K17" s="30">
        <v>41929</v>
      </c>
      <c r="L17" s="31">
        <v>4000000</v>
      </c>
      <c r="M17" s="6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41930</v>
      </c>
      <c r="L18" s="31">
        <v>4500000</v>
      </c>
      <c r="M18" s="60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41931</v>
      </c>
      <c r="L19" s="31">
        <v>1000000</v>
      </c>
      <c r="M19" s="60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21"/>
      <c r="K20" s="30">
        <v>41932</v>
      </c>
      <c r="L20" s="31">
        <v>500000</v>
      </c>
      <c r="M20" s="6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41933</v>
      </c>
      <c r="L21" s="31">
        <v>1020000</v>
      </c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41934</v>
      </c>
      <c r="L22" s="31">
        <v>550000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41935</v>
      </c>
      <c r="L23" s="31">
        <v>950000</v>
      </c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41936</v>
      </c>
      <c r="L24" s="31">
        <v>800000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41937</v>
      </c>
      <c r="L25" s="31">
        <v>900000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3000</v>
      </c>
      <c r="I26" s="9"/>
      <c r="K26" s="30">
        <v>41938</v>
      </c>
      <c r="L26" s="31">
        <v>800000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10265000</v>
      </c>
      <c r="J27" s="126"/>
      <c r="K27" s="30">
        <v>41939</v>
      </c>
      <c r="L27" s="31">
        <v>950000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41940</v>
      </c>
      <c r="L28" s="31">
        <v>1000000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+'15 Ags 17'!I37</f>
        <v>857691565</v>
      </c>
      <c r="K29" s="30">
        <v>41941</v>
      </c>
      <c r="L29" s="31">
        <v>1900000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+'15 Ags 17'!I52</f>
        <v>23695000</v>
      </c>
      <c r="K30" s="30">
        <v>41942</v>
      </c>
      <c r="L30" s="31">
        <v>2700000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41943</v>
      </c>
      <c r="L31" s="31">
        <v>750000</v>
      </c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7">
        <v>41907</v>
      </c>
      <c r="L32" s="31">
        <v>800000</v>
      </c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7">
        <v>41944</v>
      </c>
      <c r="L33" s="31">
        <v>950000</v>
      </c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40000000</v>
      </c>
      <c r="I35" s="9"/>
      <c r="J35" s="9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897691565</v>
      </c>
      <c r="J37" s="9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1202693910</v>
      </c>
      <c r="J43" s="9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40450000</v>
      </c>
      <c r="I45" s="9"/>
      <c r="J45" s="9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40450000</v>
      </c>
      <c r="J47" s="9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27020000</v>
      </c>
      <c r="I49" s="9">
        <v>0</v>
      </c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27020000</v>
      </c>
      <c r="J51" s="52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10265000</v>
      </c>
      <c r="J52" s="77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10265000</v>
      </c>
      <c r="J53" s="77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40000000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27020000</v>
      </c>
      <c r="M116" s="114">
        <f>SUM(M13:M115)</f>
        <v>40450000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52" zoomScale="84" zoomScaleNormal="100" zoomScaleSheetLayoutView="84" workbookViewId="0">
      <selection activeCell="L13" sqref="L13:L3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41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64</v>
      </c>
      <c r="C3" s="10"/>
      <c r="D3" s="8"/>
      <c r="E3" s="8"/>
      <c r="F3" s="8"/>
      <c r="G3" s="8"/>
      <c r="H3" s="8" t="s">
        <v>60</v>
      </c>
      <c r="I3" s="11">
        <v>42965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68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4</v>
      </c>
      <c r="F9" s="21"/>
      <c r="G9" s="17">
        <f t="shared" ref="G9:G16" si="0">C9*E9</f>
        <v>200000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25</v>
      </c>
      <c r="F10" s="21"/>
      <c r="G10" s="17">
        <f t="shared" si="0"/>
        <v>500000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90</v>
      </c>
      <c r="F11" s="21"/>
      <c r="G11" s="17">
        <f t="shared" si="0"/>
        <v>900000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8</v>
      </c>
      <c r="F12" s="21"/>
      <c r="G12" s="17">
        <f>C12*E12</f>
        <v>40000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101</v>
      </c>
      <c r="F13" s="21"/>
      <c r="G13" s="17">
        <f t="shared" si="0"/>
        <v>202000</v>
      </c>
      <c r="H13" s="9"/>
      <c r="I13" s="17"/>
      <c r="J13" s="17">
        <f>37500+50000+62500+50000+50000+25000+50000+62500+50000+62500+62500+62500+62500+50000+50000+52500+67500+12500</f>
        <v>920000</v>
      </c>
      <c r="K13" s="30">
        <v>41945</v>
      </c>
      <c r="L13" s="48">
        <v>950000</v>
      </c>
      <c r="M13" s="55">
        <v>1000000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41946</v>
      </c>
      <c r="L14" s="48">
        <v>1200000</v>
      </c>
      <c r="M14" s="32">
        <v>2780000</v>
      </c>
      <c r="N14" s="33"/>
      <c r="O14" s="35">
        <v>20000000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41947</v>
      </c>
      <c r="L15" s="31">
        <v>850000</v>
      </c>
      <c r="M15" s="34">
        <v>15240000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41948</v>
      </c>
      <c r="L16" s="31">
        <v>2000000</v>
      </c>
      <c r="M16" s="32">
        <v>500000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1842000</v>
      </c>
      <c r="I17" s="10"/>
      <c r="J17" s="37"/>
      <c r="K17" s="30">
        <v>41949</v>
      </c>
      <c r="L17" s="31">
        <v>750000</v>
      </c>
      <c r="M17" s="60">
        <v>55000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41950</v>
      </c>
      <c r="L18" s="31">
        <v>1450000</v>
      </c>
      <c r="M18" s="60">
        <v>1447000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41951</v>
      </c>
      <c r="L19" s="31">
        <v>1900000</v>
      </c>
      <c r="M19" s="60">
        <v>2842000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41952</v>
      </c>
      <c r="L20" s="31">
        <v>1900000</v>
      </c>
      <c r="M20" s="63">
        <v>20000000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41953</v>
      </c>
      <c r="L21" s="31">
        <v>2500000</v>
      </c>
      <c r="M21" s="60">
        <v>100000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41954</v>
      </c>
      <c r="L22" s="31">
        <v>1000000</v>
      </c>
      <c r="M22" s="60">
        <v>7000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41955</v>
      </c>
      <c r="L23" s="31">
        <v>2000000</v>
      </c>
      <c r="M23" s="60">
        <v>2722000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41956</v>
      </c>
      <c r="L24" s="31">
        <v>1300000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41957</v>
      </c>
      <c r="L25" s="31">
        <v>1900000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1000</v>
      </c>
      <c r="I26" s="9"/>
      <c r="K26" s="30">
        <v>41958</v>
      </c>
      <c r="L26" s="31">
        <v>1000000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1843000</v>
      </c>
      <c r="J27" s="126"/>
      <c r="K27" s="30">
        <v>41959</v>
      </c>
      <c r="L27" s="31">
        <v>1000000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41960</v>
      </c>
      <c r="L28" s="31">
        <v>1000000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Ags 17'!I37</f>
        <v>897691565</v>
      </c>
      <c r="K29" s="30">
        <v>41961</v>
      </c>
      <c r="L29" s="31">
        <v>585000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+'16 Ags 17'!I52</f>
        <v>10265000</v>
      </c>
      <c r="K30" s="30">
        <v>41962</v>
      </c>
      <c r="L30" s="31">
        <v>14850000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41963</v>
      </c>
      <c r="L31" s="31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41964</v>
      </c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41965</v>
      </c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20000000</v>
      </c>
      <c r="I35" s="9"/>
      <c r="J35" s="9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917691565</v>
      </c>
      <c r="J37" s="9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1222693910</v>
      </c>
      <c r="J43" s="9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46693000</v>
      </c>
      <c r="I45" s="9"/>
      <c r="J45" s="9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25000</v>
      </c>
      <c r="I46" s="9" t="s">
        <v>7</v>
      </c>
      <c r="J46" s="9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46718000</v>
      </c>
      <c r="J47" s="9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38135000</v>
      </c>
      <c r="I49" s="9">
        <v>0</v>
      </c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161000</v>
      </c>
      <c r="I50" s="9"/>
      <c r="J50" s="58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38296000</v>
      </c>
      <c r="J51" s="52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1843000</v>
      </c>
      <c r="J52" s="77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1843000</v>
      </c>
      <c r="J53" s="77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161000</v>
      </c>
      <c r="B72" s="97"/>
      <c r="C72" s="97"/>
      <c r="D72" s="97"/>
      <c r="E72" s="98">
        <v>25000</v>
      </c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161000</v>
      </c>
      <c r="E89" s="76">
        <f>SUM(E71:E88)</f>
        <v>25000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20000000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38135000</v>
      </c>
      <c r="M116" s="114">
        <f>SUM(M13:M115)</f>
        <v>46693000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3" zoomScale="86" zoomScaleNormal="100" zoomScaleSheetLayoutView="86" workbookViewId="0">
      <selection activeCell="L36" sqref="L3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42945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271+107</f>
        <v>378</v>
      </c>
      <c r="F8" s="21"/>
      <c r="G8" s="17">
        <f>C8*E8</f>
        <v>37800000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327</v>
      </c>
      <c r="F9" s="21"/>
      <c r="G9" s="17">
        <f t="shared" ref="G9:G16" si="0">C9*E9</f>
        <v>16350000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225</v>
      </c>
      <c r="F13" s="21"/>
      <c r="G13" s="17">
        <f t="shared" si="0"/>
        <v>450000</v>
      </c>
      <c r="H13" s="9"/>
      <c r="I13" s="17"/>
      <c r="J13" s="17"/>
      <c r="K13" s="30">
        <v>41650</v>
      </c>
      <c r="L13" s="31">
        <v>500000</v>
      </c>
      <c r="M13" s="32">
        <v>225000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4</v>
      </c>
      <c r="F14" s="21"/>
      <c r="G14" s="17">
        <f t="shared" si="0"/>
        <v>4000</v>
      </c>
      <c r="H14" s="9"/>
      <c r="I14" s="17"/>
      <c r="J14" s="10"/>
      <c r="K14" s="30">
        <v>41652</v>
      </c>
      <c r="L14" s="31">
        <v>445000</v>
      </c>
      <c r="M14" s="34">
        <v>250000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41653</v>
      </c>
      <c r="L15" s="31">
        <v>500000</v>
      </c>
      <c r="M15" s="34">
        <v>2000000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41654</v>
      </c>
      <c r="L16" s="31">
        <v>536000</v>
      </c>
      <c r="M16" s="38">
        <v>150000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54639000</v>
      </c>
      <c r="I17" s="10"/>
      <c r="J17" s="37"/>
      <c r="K17" s="30">
        <v>41655</v>
      </c>
      <c r="L17" s="31">
        <v>611000</v>
      </c>
      <c r="M17" s="34">
        <v>150000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41656</v>
      </c>
      <c r="L18" s="31">
        <v>575000</v>
      </c>
      <c r="M18" s="33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41657</v>
      </c>
      <c r="L19" s="31">
        <v>500000</v>
      </c>
      <c r="M19" s="41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41658</v>
      </c>
      <c r="L20" s="31">
        <v>500000</v>
      </c>
      <c r="M20" s="4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7</v>
      </c>
      <c r="F21" s="8"/>
      <c r="G21" s="22">
        <f>C21*E21</f>
        <v>3500</v>
      </c>
      <c r="H21" s="9"/>
      <c r="I21" s="22"/>
      <c r="J21" s="37"/>
      <c r="K21" s="30">
        <v>41659</v>
      </c>
      <c r="L21" s="44">
        <v>832600</v>
      </c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41660</v>
      </c>
      <c r="L22" s="44">
        <v>450000</v>
      </c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5</v>
      </c>
      <c r="F23" s="8"/>
      <c r="G23" s="22">
        <f>C23*E23</f>
        <v>500</v>
      </c>
      <c r="H23" s="9"/>
      <c r="I23" s="10"/>
      <c r="K23" s="30">
        <v>41661</v>
      </c>
      <c r="L23" s="44">
        <v>500000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41662</v>
      </c>
      <c r="L24" s="48">
        <v>150000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41663</v>
      </c>
      <c r="L25" s="48">
        <v>750000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4400</v>
      </c>
      <c r="I26" s="9"/>
      <c r="K26" s="30">
        <v>41664</v>
      </c>
      <c r="L26" s="48">
        <v>300000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54643400</v>
      </c>
      <c r="K27" s="30">
        <v>41665</v>
      </c>
      <c r="L27" s="48">
        <v>600000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41666</v>
      </c>
      <c r="L28" s="31">
        <v>300000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+'28 Juli 17'!I37</f>
        <v>980201565</v>
      </c>
      <c r="K29" s="30">
        <v>41667</v>
      </c>
      <c r="L29" s="31">
        <v>600000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+'28 Juli 17'!I52</f>
        <v>2768800</v>
      </c>
      <c r="K30" s="30">
        <v>41668</v>
      </c>
      <c r="L30" s="31">
        <v>100000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41669</v>
      </c>
      <c r="L31" s="31">
        <v>350000</v>
      </c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41670</v>
      </c>
      <c r="L32" s="59">
        <v>300000</v>
      </c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41671</v>
      </c>
      <c r="L33" s="59">
        <v>0</v>
      </c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41672</v>
      </c>
      <c r="L34" s="59">
        <v>0</v>
      </c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41673</v>
      </c>
      <c r="L35" s="62">
        <v>0</v>
      </c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41674</v>
      </c>
      <c r="L36" s="62">
        <v>1000000</v>
      </c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980201565</v>
      </c>
      <c r="J37" s="9"/>
      <c r="K37" s="30">
        <v>41675</v>
      </c>
      <c r="L37" s="62">
        <v>2500000</v>
      </c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41676</v>
      </c>
      <c r="L38" s="62">
        <v>4250000</v>
      </c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41677</v>
      </c>
      <c r="L39" s="62">
        <v>2500000</v>
      </c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41678</v>
      </c>
      <c r="L40" s="62">
        <v>250000</v>
      </c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41679</v>
      </c>
      <c r="L41" s="62">
        <v>5000000</v>
      </c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41680</v>
      </c>
      <c r="L42" s="62">
        <v>12750000</v>
      </c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1285203910</v>
      </c>
      <c r="J43" s="9"/>
      <c r="K43" s="30">
        <v>41681</v>
      </c>
      <c r="L43" s="62">
        <v>6000000</v>
      </c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41682</v>
      </c>
      <c r="L44" s="62">
        <v>2500000</v>
      </c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2775000</v>
      </c>
      <c r="I45" s="9"/>
      <c r="J45" s="9"/>
      <c r="K45" s="30">
        <v>41683</v>
      </c>
      <c r="L45" s="62">
        <v>8500000</v>
      </c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2775000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54649600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54649600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54643400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54643400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54649600</v>
      </c>
      <c r="M131" s="114">
        <f>SUM(M13:M130)</f>
        <v>2775000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2" zoomScale="82" zoomScaleNormal="100" zoomScaleSheetLayoutView="82" workbookViewId="0">
      <selection activeCell="L52" sqref="L52:L5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42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55</v>
      </c>
      <c r="C3" s="10"/>
      <c r="D3" s="8"/>
      <c r="E3" s="8"/>
      <c r="F3" s="8"/>
      <c r="G3" s="8"/>
      <c r="H3" s="8" t="s">
        <v>60</v>
      </c>
      <c r="I3" s="11">
        <v>42968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6</v>
      </c>
      <c r="F8" s="21"/>
      <c r="G8" s="17">
        <f>C8*E8</f>
        <v>600000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</v>
      </c>
      <c r="F9" s="21"/>
      <c r="G9" s="17">
        <f t="shared" ref="G9:G16" si="0">C9*E9</f>
        <v>750000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28</v>
      </c>
      <c r="F10" s="21"/>
      <c r="G10" s="17">
        <f t="shared" si="0"/>
        <v>560000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101</v>
      </c>
      <c r="F11" s="21"/>
      <c r="G11" s="17">
        <f t="shared" si="0"/>
        <v>1010000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11</v>
      </c>
      <c r="F12" s="21"/>
      <c r="G12" s="17">
        <f>C12*E12</f>
        <v>55000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113</v>
      </c>
      <c r="F13" s="21"/>
      <c r="G13" s="17">
        <f t="shared" si="0"/>
        <v>226000</v>
      </c>
      <c r="H13" s="9"/>
      <c r="I13" s="17"/>
      <c r="J13" s="17">
        <f>37500+50000+62500+50000+50000+25000+50000+62500+50000+62500+62500+62500+62500+50000+50000+52500+67500+12500</f>
        <v>920000</v>
      </c>
      <c r="K13" s="30">
        <v>41963</v>
      </c>
      <c r="L13" s="48">
        <v>450000</v>
      </c>
      <c r="M13" s="55">
        <v>30000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41964</v>
      </c>
      <c r="L14" s="48">
        <v>2000000</v>
      </c>
      <c r="M14" s="32">
        <v>50000</v>
      </c>
      <c r="N14" s="33"/>
      <c r="O14" s="35">
        <v>29000000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41965</v>
      </c>
      <c r="L15" s="31">
        <v>500000</v>
      </c>
      <c r="M15" s="34">
        <v>100000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41966</v>
      </c>
      <c r="L16" s="31">
        <v>500000</v>
      </c>
      <c r="M16" s="32">
        <v>1500000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3201000</v>
      </c>
      <c r="I17" s="10"/>
      <c r="J17" s="37"/>
      <c r="K17" s="30">
        <v>41967</v>
      </c>
      <c r="L17" s="31">
        <v>625000</v>
      </c>
      <c r="M17" s="60">
        <v>2400000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41968</v>
      </c>
      <c r="L18" s="31">
        <v>1020000</v>
      </c>
      <c r="M18" s="60">
        <v>150000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41969</v>
      </c>
      <c r="L19" s="31">
        <v>850000</v>
      </c>
      <c r="M19" s="60">
        <v>25000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41970</v>
      </c>
      <c r="L20" s="31">
        <v>850000</v>
      </c>
      <c r="M20" s="63">
        <v>28880000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41971</v>
      </c>
      <c r="L21" s="31">
        <v>950000</v>
      </c>
      <c r="M21" s="60">
        <v>40500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41972</v>
      </c>
      <c r="L22" s="31">
        <v>500000</v>
      </c>
      <c r="M22" s="60">
        <v>350000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41973</v>
      </c>
      <c r="L23" s="31">
        <v>900000</v>
      </c>
      <c r="M23" s="60">
        <v>30000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41974</v>
      </c>
      <c r="L24" s="31">
        <v>580000</v>
      </c>
      <c r="M24" s="60">
        <v>300000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41975</v>
      </c>
      <c r="L25" s="31">
        <v>2000000</v>
      </c>
      <c r="M25" s="60">
        <v>80000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1000</v>
      </c>
      <c r="I26" s="9"/>
      <c r="K26" s="30">
        <v>41976</v>
      </c>
      <c r="L26" s="31">
        <v>980000</v>
      </c>
      <c r="M26" s="60">
        <v>29000000</v>
      </c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3202000</v>
      </c>
      <c r="J27" s="126"/>
      <c r="K27" s="30">
        <v>41977</v>
      </c>
      <c r="L27" s="31">
        <v>480000</v>
      </c>
      <c r="M27" s="60">
        <v>300000</v>
      </c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41978</v>
      </c>
      <c r="L28" s="31">
        <v>950000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+'18 Ags 17 '!I37</f>
        <v>917691565</v>
      </c>
      <c r="K29" s="30">
        <v>41979</v>
      </c>
      <c r="L29" s="31">
        <v>750000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+'18 Ags 17 '!I52</f>
        <v>1843000</v>
      </c>
      <c r="K30" s="30">
        <v>41980</v>
      </c>
      <c r="L30" s="31">
        <v>850000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41981</v>
      </c>
      <c r="L31" s="31">
        <v>860000</v>
      </c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41982</v>
      </c>
      <c r="L32" s="31">
        <v>500000</v>
      </c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41983</v>
      </c>
      <c r="L33" s="31">
        <v>600000</v>
      </c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41984</v>
      </c>
      <c r="L34" s="31">
        <v>500000</v>
      </c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29000000</v>
      </c>
      <c r="I35" s="9"/>
      <c r="J35" s="9"/>
      <c r="K35" s="30">
        <v>41985</v>
      </c>
      <c r="L35" s="31">
        <v>1200000</v>
      </c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41986</v>
      </c>
      <c r="L36" s="31">
        <v>1000000</v>
      </c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946691565</v>
      </c>
      <c r="J37" s="9"/>
      <c r="K37" s="30">
        <v>41987</v>
      </c>
      <c r="L37" s="31">
        <v>780000</v>
      </c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41988</v>
      </c>
      <c r="L38" s="31">
        <v>4150000</v>
      </c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41989</v>
      </c>
      <c r="L39" s="31">
        <v>1400000</v>
      </c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41990</v>
      </c>
      <c r="L40" s="31">
        <v>2400000</v>
      </c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41991</v>
      </c>
      <c r="L41" s="31">
        <v>1000000</v>
      </c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41992</v>
      </c>
      <c r="L42" s="31">
        <v>1600000</v>
      </c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1251693910</v>
      </c>
      <c r="J43" s="9"/>
      <c r="K43" s="30">
        <v>41993</v>
      </c>
      <c r="L43" s="31">
        <v>1500000</v>
      </c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41994</v>
      </c>
      <c r="L44" s="31">
        <v>12122500</v>
      </c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63235500</v>
      </c>
      <c r="I45" s="9"/>
      <c r="J45" s="9"/>
      <c r="K45" s="30">
        <v>41995</v>
      </c>
      <c r="L45" s="31">
        <v>1000000</v>
      </c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41996</v>
      </c>
      <c r="L46" s="31">
        <v>800000</v>
      </c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63235500</v>
      </c>
      <c r="J47" s="9"/>
      <c r="K47" s="30">
        <v>41997</v>
      </c>
      <c r="L47" s="31">
        <v>950000</v>
      </c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41998</v>
      </c>
      <c r="L48" s="136">
        <v>2050000</v>
      </c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64147500</v>
      </c>
      <c r="I49" s="9">
        <v>0</v>
      </c>
      <c r="K49" s="30">
        <v>41999</v>
      </c>
      <c r="L49" s="136">
        <v>7500000</v>
      </c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447000</v>
      </c>
      <c r="I50" s="9"/>
      <c r="J50" s="58"/>
      <c r="K50" s="30">
        <v>42000</v>
      </c>
      <c r="L50" s="136">
        <v>1800000</v>
      </c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64594500</v>
      </c>
      <c r="J51" s="52"/>
      <c r="K51" s="30">
        <v>42001</v>
      </c>
      <c r="L51" s="136">
        <v>1000000</v>
      </c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3202000</v>
      </c>
      <c r="J52" s="77"/>
      <c r="K52" s="30">
        <v>42002</v>
      </c>
      <c r="L52" s="136">
        <v>900000</v>
      </c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3202000</v>
      </c>
      <c r="J53" s="77"/>
      <c r="K53" s="30">
        <v>42003</v>
      </c>
      <c r="L53" s="136">
        <v>100000</v>
      </c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K54" s="30">
        <v>42004</v>
      </c>
      <c r="L54" s="136">
        <v>2700000</v>
      </c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430000</v>
      </c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>
        <v>17000</v>
      </c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447000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29000000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64147500</v>
      </c>
      <c r="M116" s="114">
        <f>SUM(M13:M115)</f>
        <v>63235500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6" zoomScale="82" zoomScaleNormal="100" zoomScaleSheetLayoutView="82" workbookViewId="0">
      <selection activeCell="L31" sqref="L3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43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55</v>
      </c>
      <c r="C3" s="10"/>
      <c r="D3" s="8"/>
      <c r="E3" s="8"/>
      <c r="F3" s="8"/>
      <c r="G3" s="8"/>
      <c r="H3" s="8" t="s">
        <v>60</v>
      </c>
      <c r="I3" s="11">
        <v>42968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129</v>
      </c>
      <c r="F8" s="21"/>
      <c r="G8" s="17">
        <f>C8*E8</f>
        <v>12900000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97</v>
      </c>
      <c r="F9" s="21"/>
      <c r="G9" s="17">
        <f t="shared" ref="G9:G16" si="0">C9*E9</f>
        <v>4850000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27</v>
      </c>
      <c r="F10" s="21"/>
      <c r="G10" s="17">
        <f t="shared" si="0"/>
        <v>540000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102</v>
      </c>
      <c r="F11" s="21"/>
      <c r="G11" s="17">
        <f t="shared" si="0"/>
        <v>1020000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106</v>
      </c>
      <c r="F13" s="21"/>
      <c r="G13" s="17">
        <f t="shared" si="0"/>
        <v>212000</v>
      </c>
      <c r="H13" s="9"/>
      <c r="I13" s="17"/>
      <c r="J13" s="17">
        <f>37500+50000+62500+50000+50000+25000+50000+62500+50000+62500+62500+62500+62500+50000+50000+52500+67500+12500</f>
        <v>920000</v>
      </c>
      <c r="K13" s="30">
        <v>42005</v>
      </c>
      <c r="L13" s="48">
        <v>5000000</v>
      </c>
      <c r="M13" s="55">
        <v>600000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42006</v>
      </c>
      <c r="L14" s="48">
        <v>1900000</v>
      </c>
      <c r="M14" s="32">
        <v>90000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42007</v>
      </c>
      <c r="L15" s="31">
        <v>1000000</v>
      </c>
      <c r="M15" s="34">
        <v>204000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42008</v>
      </c>
      <c r="L16" s="31">
        <v>1000000</v>
      </c>
      <c r="M16" s="32">
        <v>2222500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19567000</v>
      </c>
      <c r="I17" s="10"/>
      <c r="J17" s="37"/>
      <c r="K17" s="30">
        <v>42009</v>
      </c>
      <c r="L17" s="31">
        <v>1600000</v>
      </c>
      <c r="M17" s="60">
        <v>100000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42010</v>
      </c>
      <c r="L18" s="31">
        <v>9850000</v>
      </c>
      <c r="M18" s="60">
        <v>66000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42011</v>
      </c>
      <c r="L19" s="31">
        <v>400000</v>
      </c>
      <c r="M19" s="60">
        <v>3420000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42012</v>
      </c>
      <c r="L20" s="31">
        <v>700000</v>
      </c>
      <c r="M20" s="63">
        <v>703500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37"/>
      <c r="K21" s="30">
        <v>42013</v>
      </c>
      <c r="L21" s="31">
        <v>1200000</v>
      </c>
      <c r="M21" s="60">
        <v>647500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42014</v>
      </c>
      <c r="L22" s="31">
        <v>1000000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/>
      <c r="L23" s="31"/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/>
      <c r="L24" s="31"/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/>
      <c r="L25" s="31"/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2500</v>
      </c>
      <c r="I26" s="9"/>
      <c r="K26" s="30"/>
      <c r="L26" s="31"/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19569500</v>
      </c>
      <c r="J27" s="126"/>
      <c r="K27" s="30"/>
      <c r="L27" s="31"/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31"/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Ags 17'!I37</f>
        <v>946691565</v>
      </c>
      <c r="K29" s="30"/>
      <c r="L29" s="31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+'21 Ags 17'!I52</f>
        <v>3202000</v>
      </c>
      <c r="K30" s="30"/>
      <c r="L30" s="31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/>
      <c r="L31" s="31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946691565</v>
      </c>
      <c r="J37" s="9"/>
      <c r="K37" s="30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1251693910</v>
      </c>
      <c r="J43" s="9"/>
      <c r="K43" s="30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8053500</v>
      </c>
      <c r="I45" s="9"/>
      <c r="J45" s="9"/>
      <c r="K45" s="30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8053500</v>
      </c>
      <c r="J47" s="9"/>
      <c r="K47" s="30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23650000</v>
      </c>
      <c r="I49" s="9">
        <v>0</v>
      </c>
      <c r="K49" s="30"/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771000</v>
      </c>
      <c r="I50" s="9"/>
      <c r="J50" s="58"/>
      <c r="K50" s="30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24421000</v>
      </c>
      <c r="J51" s="52"/>
      <c r="K51" s="30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19569500</v>
      </c>
      <c r="J52" s="77"/>
      <c r="K52" s="30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19569500</v>
      </c>
      <c r="J53" s="77"/>
      <c r="K53" s="30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K54" s="30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17500</v>
      </c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>
        <v>665000</v>
      </c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>
        <v>61500</v>
      </c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>
        <v>27000</v>
      </c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>
        <v>0</v>
      </c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771000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23650000</v>
      </c>
      <c r="M116" s="114">
        <f>SUM(M13:M115)</f>
        <v>8053500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13" zoomScale="82" zoomScaleNormal="100" zoomScaleSheetLayoutView="82" workbookViewId="0">
      <selection activeCell="B4" sqref="B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44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57</v>
      </c>
      <c r="C3" s="10"/>
      <c r="D3" s="8"/>
      <c r="E3" s="8"/>
      <c r="F3" s="8"/>
      <c r="G3" s="8"/>
      <c r="H3" s="8" t="s">
        <v>60</v>
      </c>
      <c r="I3" s="11">
        <v>42970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226</v>
      </c>
      <c r="F8" s="21"/>
      <c r="G8" s="17">
        <f>C8*E8</f>
        <v>22600000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141</v>
      </c>
      <c r="F9" s="21"/>
      <c r="G9" s="17">
        <f t="shared" ref="G9:G16" si="0">C9*E9</f>
        <v>7050000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31</v>
      </c>
      <c r="F10" s="21"/>
      <c r="G10" s="17">
        <f t="shared" si="0"/>
        <v>620000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102</v>
      </c>
      <c r="F11" s="21"/>
      <c r="G11" s="17">
        <f t="shared" si="0"/>
        <v>1020000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5</v>
      </c>
      <c r="F12" s="21"/>
      <c r="G12" s="17">
        <f>C12*E12</f>
        <v>25000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105</v>
      </c>
      <c r="F13" s="21"/>
      <c r="G13" s="17">
        <f t="shared" si="0"/>
        <v>210000</v>
      </c>
      <c r="H13" s="9"/>
      <c r="I13" s="17"/>
      <c r="J13" s="17">
        <f>37500+50000+62500+50000+50000+25000+50000+62500+50000+62500+62500+62500+62500+50000+50000+52500+67500+12500</f>
        <v>920000</v>
      </c>
      <c r="K13" s="30">
        <v>42015</v>
      </c>
      <c r="L13" s="48">
        <v>900000</v>
      </c>
      <c r="M13" s="55">
        <v>16225000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42016</v>
      </c>
      <c r="L14" s="48">
        <v>2000000</v>
      </c>
      <c r="M14" s="32">
        <v>1010000</v>
      </c>
      <c r="N14" s="33"/>
      <c r="O14" s="35">
        <v>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42017</v>
      </c>
      <c r="L15" s="31">
        <v>1000000</v>
      </c>
      <c r="M15" s="34">
        <v>240000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42018</v>
      </c>
      <c r="L16" s="31">
        <v>1800000</v>
      </c>
      <c r="M16" s="32">
        <v>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31525000</v>
      </c>
      <c r="I17" s="10"/>
      <c r="J17" s="37"/>
      <c r="K17" s="30">
        <v>42019</v>
      </c>
      <c r="L17" s="31">
        <v>1900000</v>
      </c>
      <c r="M17" s="6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42020</v>
      </c>
      <c r="L18" s="31">
        <v>1100000</v>
      </c>
      <c r="M18" s="60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42021</v>
      </c>
      <c r="L19" s="31">
        <v>2000000</v>
      </c>
      <c r="M19" s="60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42022</v>
      </c>
      <c r="L20" s="31">
        <v>660000</v>
      </c>
      <c r="M20" s="6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42023</v>
      </c>
      <c r="L21" s="146">
        <v>0</v>
      </c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42024</v>
      </c>
      <c r="L22" s="31">
        <v>1800000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42025</v>
      </c>
      <c r="L23" s="31">
        <v>800000</v>
      </c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42026</v>
      </c>
      <c r="L24" s="31">
        <v>1900000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42027</v>
      </c>
      <c r="L25" s="31">
        <v>3800000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2000</v>
      </c>
      <c r="I26" s="9"/>
      <c r="K26" s="30">
        <v>42028</v>
      </c>
      <c r="L26" s="31">
        <v>1000000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31527000</v>
      </c>
      <c r="J27" s="126"/>
      <c r="K27" s="30">
        <v>42029</v>
      </c>
      <c r="L27" s="31">
        <v>1600000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42030</v>
      </c>
      <c r="L28" s="31">
        <v>800000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Ags 17'!I37</f>
        <v>946691565</v>
      </c>
      <c r="K29" s="30">
        <v>42031</v>
      </c>
      <c r="L29" s="146">
        <v>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+'22 Ags 17'!I52</f>
        <v>19569500</v>
      </c>
      <c r="K30" s="30">
        <v>42032</v>
      </c>
      <c r="L30" s="31">
        <v>1500000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42033</v>
      </c>
      <c r="L31" s="31">
        <v>1050000</v>
      </c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42034</v>
      </c>
      <c r="L32" s="31">
        <v>1600000</v>
      </c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946691565</v>
      </c>
      <c r="J37" s="9"/>
      <c r="K37" s="30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1251693910</v>
      </c>
      <c r="J43" s="9"/>
      <c r="K43" s="30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17475000</v>
      </c>
      <c r="I45" s="9"/>
      <c r="J45" s="9"/>
      <c r="K45" s="30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17475000</v>
      </c>
      <c r="J47" s="9"/>
      <c r="K47" s="30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27210000</v>
      </c>
      <c r="I49" s="9">
        <v>0</v>
      </c>
      <c r="K49" s="30"/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2222500</v>
      </c>
      <c r="I50" s="9"/>
      <c r="J50" s="58"/>
      <c r="K50" s="30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29432500</v>
      </c>
      <c r="J51" s="52"/>
      <c r="K51" s="30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31527000</v>
      </c>
      <c r="J52" s="77"/>
      <c r="K52" s="30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31527000</v>
      </c>
      <c r="J53" s="77"/>
      <c r="K53" s="30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K54" s="30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2222500</v>
      </c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2222500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27210000</v>
      </c>
      <c r="M116" s="114">
        <f>SUM(M13:M115)</f>
        <v>17475000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0" zoomScaleNormal="100" zoomScaleSheetLayoutView="80" workbookViewId="0">
      <selection activeCell="J48" sqref="J4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45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58</v>
      </c>
      <c r="C3" s="10"/>
      <c r="D3" s="8"/>
      <c r="E3" s="8"/>
      <c r="F3" s="8"/>
      <c r="G3" s="8"/>
      <c r="H3" s="8" t="s">
        <v>60</v>
      </c>
      <c r="I3" s="11">
        <v>42971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409+9</f>
        <v>418</v>
      </c>
      <c r="F8" s="21"/>
      <c r="G8" s="17">
        <f>C8*E8</f>
        <v>41800000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1158+68</f>
        <v>1226</v>
      </c>
      <c r="F9" s="21"/>
      <c r="G9" s="17">
        <f t="shared" ref="G9:G16" si="0">C9*E9</f>
        <v>61300000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26</v>
      </c>
      <c r="F10" s="21"/>
      <c r="G10" s="17">
        <f t="shared" si="0"/>
        <v>520000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98</v>
      </c>
      <c r="F11" s="21"/>
      <c r="G11" s="17">
        <f t="shared" si="0"/>
        <v>980000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102</v>
      </c>
      <c r="F13" s="21"/>
      <c r="G13" s="17">
        <f t="shared" si="0"/>
        <v>204000</v>
      </c>
      <c r="H13" s="9"/>
      <c r="I13" s="17"/>
      <c r="J13" s="17"/>
      <c r="K13" s="30">
        <v>42035</v>
      </c>
      <c r="L13" s="48">
        <v>1200000</v>
      </c>
      <c r="M13" s="55">
        <v>80000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42036</v>
      </c>
      <c r="L14" s="48">
        <v>500000</v>
      </c>
      <c r="M14" s="32">
        <v>240000</v>
      </c>
      <c r="N14" s="33"/>
      <c r="O14" s="35">
        <v>10000000</v>
      </c>
      <c r="P14" s="36">
        <v>70000000</v>
      </c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42037</v>
      </c>
      <c r="L15" s="31">
        <v>1600000</v>
      </c>
      <c r="M15" s="34">
        <v>376000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42038</v>
      </c>
      <c r="L16" s="31">
        <v>1000000</v>
      </c>
      <c r="M16" s="32">
        <v>20000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104819000</v>
      </c>
      <c r="I17" s="10"/>
      <c r="J17" s="37"/>
      <c r="K17" s="30">
        <v>42039</v>
      </c>
      <c r="L17" s="31">
        <v>500000</v>
      </c>
      <c r="M17" s="60">
        <v>200000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42040</v>
      </c>
      <c r="L18" s="31">
        <v>700000</v>
      </c>
      <c r="M18" s="60">
        <v>50000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42041</v>
      </c>
      <c r="L19" s="31">
        <v>1600000</v>
      </c>
      <c r="M19" s="60">
        <v>3690000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42042</v>
      </c>
      <c r="L20" s="31">
        <v>300000</v>
      </c>
      <c r="M20" s="63">
        <v>10000000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42043</v>
      </c>
      <c r="L21" s="146">
        <v>400000</v>
      </c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42044</v>
      </c>
      <c r="L22" s="31">
        <v>1050000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42045</v>
      </c>
      <c r="L23" s="31">
        <v>1900000</v>
      </c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42046</v>
      </c>
      <c r="L24" s="31">
        <v>70000000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42047</v>
      </c>
      <c r="L25" s="31">
        <v>2200000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2000</v>
      </c>
      <c r="I26" s="9"/>
      <c r="K26" s="30">
        <v>42048</v>
      </c>
      <c r="L26" s="31">
        <v>4000000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104821000</v>
      </c>
      <c r="J27" s="126"/>
      <c r="K27" s="30">
        <v>42049</v>
      </c>
      <c r="L27" s="31">
        <v>1000000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42050</v>
      </c>
      <c r="L28" s="31"/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+'23 Ags 17'!I37</f>
        <v>946691565</v>
      </c>
      <c r="K29" s="30">
        <v>42051</v>
      </c>
      <c r="L29" s="146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+'23 Ags 17'!I52</f>
        <v>31527000</v>
      </c>
      <c r="K30" s="30">
        <v>42052</v>
      </c>
      <c r="L30" s="31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42053</v>
      </c>
      <c r="L31" s="31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42054</v>
      </c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10000000</v>
      </c>
      <c r="I35" s="9"/>
      <c r="J35" s="9"/>
      <c r="K35" s="30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70000000</v>
      </c>
      <c r="I36" s="8" t="s">
        <v>7</v>
      </c>
      <c r="J36" s="8"/>
      <c r="K36" s="30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886691565</v>
      </c>
      <c r="J37" s="9"/>
      <c r="K37" s="30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1191693910</v>
      </c>
      <c r="J43" s="9"/>
      <c r="K43" s="30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14656000</v>
      </c>
      <c r="I45" s="9"/>
      <c r="J45" s="9"/>
      <c r="K45" s="30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14656000</v>
      </c>
      <c r="J47" s="9"/>
      <c r="K47" s="30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87950000</v>
      </c>
      <c r="I49" s="9">
        <v>0</v>
      </c>
      <c r="K49" s="30"/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K50" s="30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87950000</v>
      </c>
      <c r="J51" s="52"/>
      <c r="K51" s="30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104821000</v>
      </c>
      <c r="J52" s="77"/>
      <c r="K52" s="30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104821000</v>
      </c>
      <c r="J53" s="77"/>
      <c r="K53" s="30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K54" s="30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10000000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87950000</v>
      </c>
      <c r="M116" s="114">
        <f>SUM(M13:M115)</f>
        <v>14656000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zoomScale="80" zoomScaleNormal="100" zoomScaleSheetLayoutView="80" workbookViewId="0">
      <selection activeCell="L13" sqref="L13:L2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47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64</v>
      </c>
      <c r="C3" s="10"/>
      <c r="D3" s="8"/>
      <c r="E3" s="8"/>
      <c r="F3" s="8"/>
      <c r="G3" s="8"/>
      <c r="H3" s="8" t="s">
        <v>60</v>
      </c>
      <c r="I3" s="11">
        <v>42972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99</v>
      </c>
      <c r="F8" s="21"/>
      <c r="G8" s="17">
        <f>C8*E8</f>
        <v>9900000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109</v>
      </c>
      <c r="F9" s="21"/>
      <c r="G9" s="17">
        <f t="shared" ref="G9:G16" si="0">C9*E9</f>
        <v>5450000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22</v>
      </c>
      <c r="F10" s="21"/>
      <c r="G10" s="17">
        <f t="shared" si="0"/>
        <v>440000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18</v>
      </c>
      <c r="F11" s="21"/>
      <c r="G11" s="17">
        <f t="shared" si="0"/>
        <v>180000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75</v>
      </c>
      <c r="F13" s="21"/>
      <c r="G13" s="17">
        <f t="shared" si="0"/>
        <v>150000</v>
      </c>
      <c r="H13" s="9"/>
      <c r="I13" s="17"/>
      <c r="J13" s="17"/>
      <c r="K13" s="30">
        <v>42050</v>
      </c>
      <c r="L13" s="48">
        <v>2000000</v>
      </c>
      <c r="M13" s="55">
        <v>97080000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J14" s="10"/>
      <c r="K14" s="30">
        <v>42051</v>
      </c>
      <c r="L14" s="48">
        <v>1750000</v>
      </c>
      <c r="M14" s="32">
        <v>100000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42052</v>
      </c>
      <c r="L15" s="31">
        <v>1350000</v>
      </c>
      <c r="M15" s="34">
        <v>3315000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42053</v>
      </c>
      <c r="L16" s="31">
        <v>900000</v>
      </c>
      <c r="M16" s="32">
        <v>300000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16121000</v>
      </c>
      <c r="I17" s="10"/>
      <c r="J17" s="37"/>
      <c r="K17" s="30">
        <v>42054</v>
      </c>
      <c r="L17" s="31">
        <v>600000</v>
      </c>
      <c r="M17" s="60">
        <v>940000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42055</v>
      </c>
      <c r="L18" s="31">
        <v>2400000</v>
      </c>
      <c r="M18" s="60">
        <v>266000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42056</v>
      </c>
      <c r="L19" s="31">
        <v>1800000</v>
      </c>
      <c r="M19" s="60">
        <v>163000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3</v>
      </c>
      <c r="F20" s="8"/>
      <c r="G20" s="22">
        <f>C20*E20</f>
        <v>3000</v>
      </c>
      <c r="H20" s="9"/>
      <c r="I20" s="22"/>
      <c r="J20" s="21"/>
      <c r="K20" s="30">
        <v>42057</v>
      </c>
      <c r="L20" s="31">
        <v>900000</v>
      </c>
      <c r="M20" s="63">
        <v>350000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42058</v>
      </c>
      <c r="L21" s="146">
        <v>800000</v>
      </c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42059</v>
      </c>
      <c r="L22" s="31">
        <v>100000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42060</v>
      </c>
      <c r="L23" s="31">
        <v>200000</v>
      </c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42061</v>
      </c>
      <c r="L24" s="31">
        <v>800000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42062</v>
      </c>
      <c r="L25" s="31"/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4000</v>
      </c>
      <c r="I26" s="9"/>
      <c r="K26" s="30">
        <v>42063</v>
      </c>
      <c r="L26" s="31"/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16125000</v>
      </c>
      <c r="J27" s="126"/>
      <c r="K27" s="30">
        <v>42064</v>
      </c>
      <c r="L27" s="31"/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42065</v>
      </c>
      <c r="L28" s="31"/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+'24 Ags 17'!I37</f>
        <v>886691565</v>
      </c>
      <c r="L29" s="146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+'24 Ags 17'!I52</f>
        <v>104821000</v>
      </c>
      <c r="L30" s="31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886691565</v>
      </c>
      <c r="J37" s="9"/>
      <c r="K37" s="30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1191693910</v>
      </c>
      <c r="J43" s="9"/>
      <c r="K43" s="30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102514000</v>
      </c>
      <c r="I45" s="9"/>
      <c r="J45" s="9"/>
      <c r="K45" s="30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102514000</v>
      </c>
      <c r="J47" s="9"/>
      <c r="K47" s="30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13600000</v>
      </c>
      <c r="I49" s="9">
        <v>0</v>
      </c>
      <c r="K49" s="30"/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218000</v>
      </c>
      <c r="I50" s="9"/>
      <c r="J50" s="58"/>
      <c r="K50" s="30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13818000</v>
      </c>
      <c r="J51" s="52"/>
      <c r="K51" s="30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16125000</v>
      </c>
      <c r="J52" s="77"/>
      <c r="K52" s="30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16125000</v>
      </c>
      <c r="J53" s="77"/>
      <c r="K53" s="30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K54" s="30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218000</v>
      </c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>
        <v>0</v>
      </c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218000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13600000</v>
      </c>
      <c r="M116" s="114">
        <f>SUM(M13:M115)</f>
        <v>102514000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zoomScale="80" zoomScaleNormal="100" zoomScaleSheetLayoutView="80" workbookViewId="0">
      <selection activeCell="L13" sqref="L13:L4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48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64</v>
      </c>
      <c r="C3" s="10"/>
      <c r="D3" s="8"/>
      <c r="E3" s="8"/>
      <c r="F3" s="8"/>
      <c r="G3" s="8"/>
      <c r="H3" s="8" t="s">
        <v>60</v>
      </c>
      <c r="I3" s="11">
        <v>42972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320</v>
      </c>
      <c r="F8" s="21"/>
      <c r="G8" s="17">
        <f>C8*E8</f>
        <v>32000000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157</v>
      </c>
      <c r="F9" s="21"/>
      <c r="G9" s="17">
        <f t="shared" ref="G9:G16" si="0">C9*E9</f>
        <v>7850000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22</v>
      </c>
      <c r="F10" s="21"/>
      <c r="G10" s="17">
        <f t="shared" si="0"/>
        <v>440000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20</v>
      </c>
      <c r="F11" s="21"/>
      <c r="G11" s="17">
        <f t="shared" si="0"/>
        <v>200000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75</v>
      </c>
      <c r="F13" s="21"/>
      <c r="G13" s="17">
        <f t="shared" si="0"/>
        <v>150000</v>
      </c>
      <c r="H13" s="9"/>
      <c r="I13" s="17"/>
      <c r="J13" s="17"/>
      <c r="K13" s="30">
        <v>42062</v>
      </c>
      <c r="L13" s="48">
        <v>1275000</v>
      </c>
      <c r="M13" s="55">
        <v>5000000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J14" s="10"/>
      <c r="K14" s="30">
        <v>42063</v>
      </c>
      <c r="L14" s="48">
        <v>2600000</v>
      </c>
      <c r="M14" s="32">
        <v>200000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42064</v>
      </c>
      <c r="L15" s="31">
        <v>650000</v>
      </c>
      <c r="M15" s="34">
        <v>350000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42065</v>
      </c>
      <c r="L16" s="31">
        <v>1200000</v>
      </c>
      <c r="M16" s="32">
        <v>20000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40641000</v>
      </c>
      <c r="I17" s="10"/>
      <c r="J17" s="37"/>
      <c r="K17" s="30">
        <v>42066</v>
      </c>
      <c r="L17" s="31">
        <v>200000</v>
      </c>
      <c r="M17" s="60">
        <v>650000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42067</v>
      </c>
      <c r="L18" s="31">
        <v>400000</v>
      </c>
      <c r="M18" s="60">
        <v>85000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42068</v>
      </c>
      <c r="L19" s="31">
        <v>400000</v>
      </c>
      <c r="M19" s="60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4</v>
      </c>
      <c r="F20" s="8"/>
      <c r="G20" s="22">
        <f>C20*E20</f>
        <v>4000</v>
      </c>
      <c r="H20" s="9"/>
      <c r="I20" s="22"/>
      <c r="J20" s="21"/>
      <c r="K20" s="30">
        <v>42069</v>
      </c>
      <c r="L20" s="31">
        <v>1200000</v>
      </c>
      <c r="M20" s="6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42070</v>
      </c>
      <c r="L21" s="146">
        <v>1000000</v>
      </c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42071</v>
      </c>
      <c r="L22" s="31">
        <v>1416000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42072</v>
      </c>
      <c r="L23" s="31">
        <v>1350000</v>
      </c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42073</v>
      </c>
      <c r="L24" s="31">
        <v>850000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L25" s="31">
        <v>500000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5000</v>
      </c>
      <c r="I26" s="9"/>
      <c r="L26" s="31">
        <v>1082000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40646000</v>
      </c>
      <c r="J27" s="126"/>
      <c r="L27" s="31">
        <v>1800000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31">
        <v>1300000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+'25 Ags 17 '!I37</f>
        <v>886691565</v>
      </c>
      <c r="L29" s="146">
        <v>1200000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+'25 Ags 17 '!I52</f>
        <v>16125000</v>
      </c>
      <c r="L30" s="31">
        <v>1000000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>
        <v>1200000</v>
      </c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1">
        <v>1300000</v>
      </c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1">
        <v>500000</v>
      </c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>
        <v>1400000</v>
      </c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/>
      <c r="L35" s="31">
        <v>300000</v>
      </c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/>
      <c r="L36" s="31">
        <v>2100000</v>
      </c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886691565</v>
      </c>
      <c r="J37" s="9"/>
      <c r="K37" s="30"/>
      <c r="L37" s="31">
        <v>1000000</v>
      </c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31">
        <v>200000</v>
      </c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/>
      <c r="L39" s="31">
        <v>1400000</v>
      </c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/>
      <c r="L40" s="31">
        <v>400000</v>
      </c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/>
      <c r="L41" s="31">
        <v>1500000</v>
      </c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1191693910</v>
      </c>
      <c r="J43" s="9"/>
      <c r="K43" s="30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6305000</v>
      </c>
      <c r="I45" s="9"/>
      <c r="J45" s="9"/>
      <c r="K45" s="30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6305000</v>
      </c>
      <c r="J47" s="9"/>
      <c r="K47" s="30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30723000</v>
      </c>
      <c r="I49" s="9">
        <v>0</v>
      </c>
      <c r="K49" s="30"/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103000</v>
      </c>
      <c r="I50" s="9"/>
      <c r="J50" s="58"/>
      <c r="K50" s="30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30826000</v>
      </c>
      <c r="J51" s="52"/>
      <c r="K51" s="30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40646000</v>
      </c>
      <c r="J52" s="77"/>
      <c r="K52" s="30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40646000</v>
      </c>
      <c r="J53" s="77"/>
      <c r="K53" s="30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K54" s="30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14000</v>
      </c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>
        <v>87400</v>
      </c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>
        <v>1600</v>
      </c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103000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30723000</v>
      </c>
      <c r="M116" s="114">
        <f>SUM(M13:M115)</f>
        <v>6305000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tabSelected="1" view="pageBreakPreview" topLeftCell="A25" zoomScale="80" zoomScaleNormal="100" zoomScaleSheetLayoutView="80" workbookViewId="0">
      <selection activeCell="L37" sqref="L37:L4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49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55</v>
      </c>
      <c r="C3" s="10"/>
      <c r="D3" s="8"/>
      <c r="E3" s="8"/>
      <c r="F3" s="8"/>
      <c r="G3" s="8"/>
      <c r="H3" s="8" t="s">
        <v>60</v>
      </c>
      <c r="I3" s="11">
        <v>42975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347</v>
      </c>
      <c r="F8" s="21"/>
      <c r="G8" s="17">
        <f>C8*E8</f>
        <v>34700000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157+6</f>
        <v>163</v>
      </c>
      <c r="F9" s="21"/>
      <c r="G9" s="17">
        <f t="shared" ref="G9:G16" si="0">C9*E9</f>
        <v>8150000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26</v>
      </c>
      <c r="F10" s="21"/>
      <c r="G10" s="17">
        <f t="shared" si="0"/>
        <v>520000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45</v>
      </c>
      <c r="F11" s="21"/>
      <c r="G11" s="17">
        <f t="shared" si="0"/>
        <v>450000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17"/>
      <c r="K13" s="30">
        <v>42091</v>
      </c>
      <c r="L13" s="48">
        <v>800000</v>
      </c>
      <c r="M13" s="55">
        <v>282000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42092</v>
      </c>
      <c r="L14" s="48">
        <v>1300000</v>
      </c>
      <c r="M14" s="32">
        <v>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42093</v>
      </c>
      <c r="L15" s="31">
        <v>1000000</v>
      </c>
      <c r="M15" s="34">
        <v>25000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42094</v>
      </c>
      <c r="L16" s="31">
        <v>1000000</v>
      </c>
      <c r="M16" s="32">
        <v>390000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44011000</v>
      </c>
      <c r="I17" s="10"/>
      <c r="J17" s="37"/>
      <c r="K17" s="30">
        <v>42095</v>
      </c>
      <c r="L17" s="31">
        <v>750000</v>
      </c>
      <c r="M17" s="60">
        <v>17390000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42096</v>
      </c>
      <c r="L18" s="31">
        <v>1500000</v>
      </c>
      <c r="M18" s="60">
        <v>14300000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42097</v>
      </c>
      <c r="L19" s="31">
        <v>1500000</v>
      </c>
      <c r="M19" s="60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4</v>
      </c>
      <c r="F20" s="8"/>
      <c r="G20" s="22">
        <f>C20*E20</f>
        <v>4000</v>
      </c>
      <c r="H20" s="9"/>
      <c r="I20" s="22"/>
      <c r="J20" s="21"/>
      <c r="K20" s="30">
        <v>42098</v>
      </c>
      <c r="L20" s="31">
        <v>1300000</v>
      </c>
      <c r="M20" s="6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/>
      <c r="K21" s="30">
        <v>42099</v>
      </c>
      <c r="L21" s="31">
        <v>625000</v>
      </c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42100</v>
      </c>
      <c r="L22" s="31">
        <v>800000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42101</v>
      </c>
      <c r="L23" s="31">
        <v>600000</v>
      </c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42102</v>
      </c>
      <c r="L24" s="31">
        <v>500000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42103</v>
      </c>
      <c r="L25" s="31">
        <v>500000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4500</v>
      </c>
      <c r="I26" s="9"/>
      <c r="K26" s="30">
        <v>42104</v>
      </c>
      <c r="L26" s="31">
        <v>1050000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44015500</v>
      </c>
      <c r="J27" s="126"/>
      <c r="K27" s="30">
        <v>42105</v>
      </c>
      <c r="L27" s="31">
        <v>600000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42106</v>
      </c>
      <c r="L28" s="31">
        <v>1100000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887267883</v>
      </c>
      <c r="K29" s="30">
        <v>42107</v>
      </c>
      <c r="L29" s="31">
        <v>1400000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+'26 Ags 17  '!I52</f>
        <v>40646000</v>
      </c>
      <c r="K30" s="30">
        <v>42108</v>
      </c>
      <c r="L30" s="31">
        <v>710000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42109</v>
      </c>
      <c r="L31" s="31">
        <v>1300000</v>
      </c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42110</v>
      </c>
      <c r="L32" s="31">
        <v>1081000</v>
      </c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42111</v>
      </c>
      <c r="L33" s="31">
        <v>1000</v>
      </c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42112</v>
      </c>
      <c r="L34" s="31">
        <v>450000</v>
      </c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42113</v>
      </c>
      <c r="L35" s="31">
        <v>400000</v>
      </c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42114</v>
      </c>
      <c r="L36" s="31">
        <v>1100000</v>
      </c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887267883</v>
      </c>
      <c r="J37" s="9"/>
      <c r="K37" s="30">
        <v>42115</v>
      </c>
      <c r="L37" s="31">
        <v>540000</v>
      </c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42116</v>
      </c>
      <c r="L38" s="31">
        <v>950000</v>
      </c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42117</v>
      </c>
      <c r="L39" s="31">
        <v>1000000</v>
      </c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42118</v>
      </c>
      <c r="L40" s="31">
        <v>1900000</v>
      </c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42119</v>
      </c>
      <c r="L41" s="31">
        <v>1000000</v>
      </c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42120</v>
      </c>
      <c r="L42" s="31">
        <v>5000000</v>
      </c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1192270228</v>
      </c>
      <c r="J43" s="9"/>
      <c r="K43" s="30">
        <v>42121</v>
      </c>
      <c r="L43" s="31">
        <v>900000</v>
      </c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42122</v>
      </c>
      <c r="L44" s="31">
        <v>1000000</v>
      </c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32437000</v>
      </c>
      <c r="I45" s="9"/>
      <c r="J45" s="9"/>
      <c r="K45" s="30">
        <v>42123</v>
      </c>
      <c r="L45" s="31">
        <v>900000</v>
      </c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54700</v>
      </c>
      <c r="I46" s="9" t="s">
        <v>7</v>
      </c>
      <c r="J46" s="9"/>
      <c r="K46" s="30">
        <v>42124</v>
      </c>
      <c r="L46" s="31">
        <v>1170000</v>
      </c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32491700</v>
      </c>
      <c r="J47" s="9"/>
      <c r="K47" s="30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35727000</v>
      </c>
      <c r="I49" s="9">
        <v>0</v>
      </c>
      <c r="K49" s="30"/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134200</v>
      </c>
      <c r="I50" s="9"/>
      <c r="J50" s="58"/>
      <c r="K50" s="30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35861200</v>
      </c>
      <c r="J51" s="52"/>
      <c r="K51" s="30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44015500</v>
      </c>
      <c r="J52" s="77"/>
      <c r="K52" s="30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44015500</v>
      </c>
      <c r="J53" s="77"/>
      <c r="K53" s="30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K54" s="30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K62" s="30"/>
      <c r="L62" s="31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K63" s="30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K64" s="30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K65" s="30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136"/>
      <c r="N71" s="42"/>
      <c r="O71" s="99"/>
    </row>
    <row r="72" spans="1:15" x14ac:dyDescent="0.2">
      <c r="A72" s="96">
        <v>4000</v>
      </c>
      <c r="B72" s="97"/>
      <c r="C72" s="97"/>
      <c r="D72" s="97"/>
      <c r="E72" s="98">
        <v>54700</v>
      </c>
      <c r="F72" s="2"/>
      <c r="G72" s="2"/>
      <c r="H72" s="61"/>
      <c r="I72" s="2"/>
      <c r="J72" s="2"/>
      <c r="L72" s="136"/>
      <c r="N72" s="42"/>
      <c r="O72" s="99"/>
    </row>
    <row r="73" spans="1:15" x14ac:dyDescent="0.2">
      <c r="A73" s="100">
        <v>75000</v>
      </c>
      <c r="B73" s="97"/>
      <c r="C73" s="97"/>
      <c r="D73" s="97"/>
      <c r="E73" s="98"/>
      <c r="F73" s="2"/>
      <c r="G73" s="2"/>
      <c r="H73" s="61"/>
      <c r="I73" s="2"/>
      <c r="J73" s="2"/>
      <c r="L73" s="136"/>
      <c r="N73" s="42"/>
      <c r="O73" s="99"/>
    </row>
    <row r="74" spans="1:15" x14ac:dyDescent="0.2">
      <c r="A74" s="100">
        <v>24000</v>
      </c>
      <c r="B74" s="97"/>
      <c r="C74" s="101"/>
      <c r="D74" s="97"/>
      <c r="E74" s="102"/>
      <c r="F74" s="2"/>
      <c r="G74" s="2"/>
      <c r="H74" s="61"/>
      <c r="I74" s="2"/>
      <c r="J74" s="2"/>
      <c r="L74" s="136"/>
      <c r="N74" s="42"/>
      <c r="O74" s="99"/>
    </row>
    <row r="75" spans="1:15" x14ac:dyDescent="0.2">
      <c r="A75" s="98">
        <v>31000</v>
      </c>
      <c r="B75" s="97"/>
      <c r="C75" s="101"/>
      <c r="D75" s="101"/>
      <c r="E75" s="103"/>
      <c r="F75" s="75"/>
      <c r="H75" s="76"/>
      <c r="L75" s="136"/>
      <c r="N75" s="42"/>
      <c r="O75" s="99"/>
    </row>
    <row r="76" spans="1:15" x14ac:dyDescent="0.2">
      <c r="A76" s="104">
        <v>200</v>
      </c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96"/>
      <c r="B79" s="97"/>
      <c r="C79" s="97"/>
      <c r="D79" s="97"/>
      <c r="E79" s="98"/>
      <c r="F79" s="2"/>
      <c r="G79" s="2"/>
      <c r="H79" s="61"/>
      <c r="I79" s="2"/>
      <c r="K79" s="30"/>
      <c r="L79" s="137"/>
      <c r="N79" s="42"/>
      <c r="O79" s="109"/>
    </row>
    <row r="80" spans="1:15" x14ac:dyDescent="0.2">
      <c r="A80" s="100"/>
      <c r="B80" s="97"/>
      <c r="C80" s="97"/>
      <c r="D80" s="97"/>
      <c r="E80" s="98"/>
      <c r="F80" s="2"/>
      <c r="G80" s="2"/>
      <c r="H80" s="61"/>
      <c r="I80" s="2"/>
      <c r="K80" s="30"/>
      <c r="L80" s="137"/>
      <c r="N80" s="42"/>
      <c r="O80" s="109"/>
    </row>
    <row r="81" spans="1:15" x14ac:dyDescent="0.2">
      <c r="A81" s="100"/>
      <c r="B81" s="97"/>
      <c r="C81" s="101"/>
      <c r="D81" s="97"/>
      <c r="E81" s="102"/>
      <c r="F81" s="2"/>
      <c r="G81" s="2"/>
      <c r="H81" s="61"/>
      <c r="I81" s="2"/>
      <c r="K81" s="30"/>
      <c r="L81" s="137"/>
      <c r="N81" s="42"/>
      <c r="O81" s="109"/>
    </row>
    <row r="82" spans="1:15" x14ac:dyDescent="0.2">
      <c r="A82" s="98"/>
      <c r="B82" s="97"/>
      <c r="C82" s="101"/>
      <c r="D82" s="101"/>
      <c r="E82" s="103"/>
      <c r="F82" s="75"/>
      <c r="H82" s="76"/>
      <c r="K82" s="30"/>
      <c r="L82" s="137"/>
      <c r="N82" s="42"/>
      <c r="O82" s="109"/>
    </row>
    <row r="83" spans="1:15" x14ac:dyDescent="0.2">
      <c r="A83" s="104"/>
      <c r="B83" s="97"/>
      <c r="C83" s="105"/>
      <c r="D83" s="105"/>
      <c r="E83" s="103"/>
      <c r="H83" s="76"/>
      <c r="K83" s="30"/>
      <c r="L83" s="137"/>
      <c r="N83" s="42"/>
      <c r="O83" s="99"/>
    </row>
    <row r="84" spans="1:15" x14ac:dyDescent="0.2">
      <c r="A84" s="107"/>
      <c r="B84" s="97"/>
      <c r="C84" s="105"/>
      <c r="D84" s="105"/>
      <c r="E84" s="103"/>
      <c r="H84" s="76"/>
      <c r="K84" s="30"/>
      <c r="L84" s="137"/>
      <c r="N84" s="42"/>
      <c r="O84" s="99"/>
    </row>
    <row r="85" spans="1:15" x14ac:dyDescent="0.2">
      <c r="A85" s="107"/>
      <c r="B85" s="97"/>
      <c r="C85" s="105"/>
      <c r="D85" s="105"/>
      <c r="E85" s="103"/>
      <c r="H85" s="76"/>
      <c r="K85" s="30"/>
      <c r="L85" s="137"/>
      <c r="N85" s="42"/>
      <c r="O85" s="99"/>
    </row>
    <row r="86" spans="1:15" x14ac:dyDescent="0.2">
      <c r="A86" s="96"/>
      <c r="B86" s="97"/>
      <c r="C86" s="97"/>
      <c r="D86" s="97"/>
      <c r="E86" s="98"/>
      <c r="F86" s="2"/>
      <c r="G86" s="2"/>
      <c r="H86" s="61"/>
      <c r="I86" s="2"/>
      <c r="K86" s="30"/>
      <c r="L86" s="137"/>
      <c r="N86" s="42"/>
      <c r="O86" s="99"/>
    </row>
    <row r="87" spans="1:15" x14ac:dyDescent="0.2">
      <c r="A87" s="100"/>
      <c r="B87" s="97"/>
      <c r="C87" s="97"/>
      <c r="D87" s="97"/>
      <c r="E87" s="98"/>
      <c r="F87" s="2"/>
      <c r="G87" s="2"/>
      <c r="H87" s="61"/>
      <c r="I87" s="2"/>
      <c r="K87" s="30"/>
      <c r="L87" s="137"/>
      <c r="N87" s="42"/>
      <c r="O87" s="99"/>
    </row>
    <row r="88" spans="1:15" x14ac:dyDescent="0.2">
      <c r="A88" s="100"/>
      <c r="B88" s="97"/>
      <c r="C88" s="101"/>
      <c r="D88" s="97"/>
      <c r="E88" s="102"/>
      <c r="F88" s="2"/>
      <c r="G88" s="2"/>
      <c r="H88" s="61"/>
      <c r="I88" s="2"/>
      <c r="K88" s="30"/>
      <c r="L88" s="137"/>
      <c r="N88" s="42"/>
      <c r="O88" s="99"/>
    </row>
    <row r="89" spans="1:15" x14ac:dyDescent="0.2">
      <c r="A89" s="86">
        <f>SUM(A71:A88)</f>
        <v>134200</v>
      </c>
      <c r="E89" s="76">
        <f>SUM(E71:E88)</f>
        <v>54700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35727000</v>
      </c>
      <c r="M116" s="114">
        <f>SUM(M13:M115)</f>
        <v>32437000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8" zoomScale="86" zoomScaleNormal="100" zoomScaleSheetLayoutView="86" workbookViewId="0">
      <selection activeCell="I23" sqref="I2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55</v>
      </c>
      <c r="C3" s="10"/>
      <c r="D3" s="8"/>
      <c r="E3" s="8"/>
      <c r="F3" s="8"/>
      <c r="G3" s="8"/>
      <c r="H3" s="8" t="s">
        <v>3</v>
      </c>
      <c r="I3" s="11">
        <v>42947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</v>
      </c>
      <c r="F8" s="21"/>
      <c r="G8" s="17">
        <f>C8*E8</f>
        <v>300000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60</v>
      </c>
      <c r="F9" s="21"/>
      <c r="G9" s="17">
        <f t="shared" ref="G9:G16" si="0">C9*E9</f>
        <v>3000000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6</v>
      </c>
      <c r="F12" s="21"/>
      <c r="G12" s="17">
        <f>C12*E12</f>
        <v>30000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230</v>
      </c>
      <c r="F13" s="21"/>
      <c r="G13" s="17">
        <f t="shared" si="0"/>
        <v>460000</v>
      </c>
      <c r="H13" s="9"/>
      <c r="I13" s="17"/>
      <c r="J13" s="17"/>
      <c r="K13" s="30">
        <v>41684</v>
      </c>
      <c r="L13" s="31">
        <v>1000000</v>
      </c>
      <c r="M13" s="32">
        <v>870000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4</v>
      </c>
      <c r="F14" s="21"/>
      <c r="G14" s="17">
        <f t="shared" si="0"/>
        <v>4000</v>
      </c>
      <c r="H14" s="9"/>
      <c r="I14" s="17"/>
      <c r="J14" s="10"/>
      <c r="K14" s="30">
        <v>41685</v>
      </c>
      <c r="L14" s="31">
        <v>4000000</v>
      </c>
      <c r="M14" s="34">
        <v>500000</v>
      </c>
      <c r="N14" s="33"/>
      <c r="O14" s="35">
        <v>70000000</v>
      </c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41686</v>
      </c>
      <c r="L15" s="31">
        <v>450000</v>
      </c>
      <c r="M15" s="34">
        <v>500000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41687</v>
      </c>
      <c r="L16" s="31">
        <v>1000000</v>
      </c>
      <c r="M16" s="38">
        <v>16450000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3814000</v>
      </c>
      <c r="I17" s="10"/>
      <c r="J17" s="37"/>
      <c r="K17" s="30">
        <v>41688</v>
      </c>
      <c r="L17" s="31">
        <v>400000</v>
      </c>
      <c r="M17" s="34">
        <v>400000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41689</v>
      </c>
      <c r="L18" s="31">
        <v>500000</v>
      </c>
      <c r="M18" s="33">
        <v>675000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41690</v>
      </c>
      <c r="L19" s="31">
        <v>750000</v>
      </c>
      <c r="M19" s="41">
        <v>70000000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41691</v>
      </c>
      <c r="L20" s="31">
        <v>300000</v>
      </c>
      <c r="M20" s="43">
        <v>200000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7</v>
      </c>
      <c r="F21" s="8"/>
      <c r="G21" s="22">
        <f>C21*E21</f>
        <v>3500</v>
      </c>
      <c r="H21" s="9"/>
      <c r="I21" s="22"/>
      <c r="J21" s="37"/>
      <c r="K21" s="30">
        <v>41692</v>
      </c>
      <c r="L21" s="44">
        <v>500000</v>
      </c>
      <c r="M21" s="43">
        <v>10000000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41693</v>
      </c>
      <c r="L22" s="44">
        <v>2000000</v>
      </c>
      <c r="M22" s="43">
        <v>2500000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5</v>
      </c>
      <c r="F23" s="8"/>
      <c r="G23" s="22">
        <f>C23*E23</f>
        <v>500</v>
      </c>
      <c r="H23" s="9"/>
      <c r="I23" s="10"/>
      <c r="K23" s="30">
        <v>41694</v>
      </c>
      <c r="L23" s="44">
        <v>500000</v>
      </c>
      <c r="M23" s="32">
        <v>1500000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41695</v>
      </c>
      <c r="L24" s="48">
        <v>750000</v>
      </c>
      <c r="M24" s="32">
        <v>810000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41696</v>
      </c>
      <c r="L25" s="48">
        <v>800000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4400</v>
      </c>
      <c r="I26" s="9"/>
      <c r="K26" s="30">
        <v>41697</v>
      </c>
      <c r="L26" s="48">
        <v>950000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3818400</v>
      </c>
      <c r="K27" s="30">
        <v>41698</v>
      </c>
      <c r="L27" s="48">
        <v>850000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41699</v>
      </c>
      <c r="L28" s="31">
        <v>2500000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+'28 Juli 17'!I37</f>
        <v>980201565</v>
      </c>
      <c r="K29" s="30">
        <v>41700</v>
      </c>
      <c r="L29" s="31">
        <v>900000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+'29 Juli 17'!I52</f>
        <v>54643400</v>
      </c>
      <c r="K30" s="30">
        <v>41701</v>
      </c>
      <c r="L30" s="31">
        <v>950000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41702</v>
      </c>
      <c r="L31" s="31">
        <v>660000</v>
      </c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41703</v>
      </c>
      <c r="L32" s="59">
        <v>500000</v>
      </c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41704</v>
      </c>
      <c r="L33" s="59">
        <v>2500000</v>
      </c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41705</v>
      </c>
      <c r="L34" s="59">
        <v>800000</v>
      </c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70000000</v>
      </c>
      <c r="I35" s="9"/>
      <c r="J35" s="9"/>
      <c r="K35" s="30">
        <v>41706</v>
      </c>
      <c r="L35" s="62">
        <v>500000</v>
      </c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41707</v>
      </c>
      <c r="L36" s="62">
        <v>1050000</v>
      </c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1050201565</v>
      </c>
      <c r="J37" s="9"/>
      <c r="K37" s="30">
        <v>41708</v>
      </c>
      <c r="L37" s="62">
        <v>3000000</v>
      </c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41709</v>
      </c>
      <c r="L38" s="62">
        <v>500000</v>
      </c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41710</v>
      </c>
      <c r="L39" s="62">
        <v>13500000</v>
      </c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41711</v>
      </c>
      <c r="L40" s="62">
        <v>1000000</v>
      </c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41712</v>
      </c>
      <c r="L41" s="62">
        <v>1700000</v>
      </c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41713</v>
      </c>
      <c r="L42" s="62">
        <v>1000000</v>
      </c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1355203910</v>
      </c>
      <c r="J43" s="9"/>
      <c r="K43" s="30">
        <v>41714</v>
      </c>
      <c r="L43" s="62">
        <v>950000</v>
      </c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41715</v>
      </c>
      <c r="L44" s="62">
        <v>1020000</v>
      </c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104405000</v>
      </c>
      <c r="I45" s="9"/>
      <c r="J45" s="9"/>
      <c r="K45" s="30">
        <v>41716</v>
      </c>
      <c r="L45" s="62">
        <v>1000000</v>
      </c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41717</v>
      </c>
      <c r="L46" s="62">
        <v>1000000</v>
      </c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104405000</v>
      </c>
      <c r="J47" s="9"/>
      <c r="K47" s="30">
        <v>41718</v>
      </c>
      <c r="L47" s="62">
        <v>800000</v>
      </c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41719</v>
      </c>
      <c r="L48" s="62">
        <v>3000000</v>
      </c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53580000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53580000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3818400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3818400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70000000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53580000</v>
      </c>
      <c r="M131" s="114">
        <f>SUM(M13:M130)</f>
        <v>104405000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8" zoomScale="86" zoomScaleNormal="100" zoomScaleSheetLayoutView="86" workbookViewId="0">
      <selection activeCell="L19" sqref="L1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42948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159</v>
      </c>
      <c r="F8" s="21"/>
      <c r="G8" s="17">
        <f>C8*E8</f>
        <v>15900000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104</v>
      </c>
      <c r="F9" s="21"/>
      <c r="G9" s="17">
        <f t="shared" ref="G9:G16" si="0">C9*E9</f>
        <v>5200000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231</v>
      </c>
      <c r="F13" s="21"/>
      <c r="G13" s="17">
        <f t="shared" si="0"/>
        <v>462000</v>
      </c>
      <c r="H13" s="9"/>
      <c r="I13" s="17"/>
      <c r="J13" s="17"/>
      <c r="K13" s="30">
        <v>41720</v>
      </c>
      <c r="L13" s="31">
        <v>1000000</v>
      </c>
      <c r="M13" s="32">
        <v>35000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4</v>
      </c>
      <c r="F14" s="21"/>
      <c r="G14" s="17">
        <f t="shared" si="0"/>
        <v>4000</v>
      </c>
      <c r="H14" s="9"/>
      <c r="I14" s="17"/>
      <c r="J14" s="10"/>
      <c r="K14" s="30">
        <v>41721</v>
      </c>
      <c r="L14" s="31">
        <v>1900000</v>
      </c>
      <c r="M14" s="34">
        <v>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41722</v>
      </c>
      <c r="L15" s="31">
        <v>2500000</v>
      </c>
      <c r="M15" s="34">
        <v>300000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41723</v>
      </c>
      <c r="L16" s="31">
        <v>2500000</v>
      </c>
      <c r="M16" s="38">
        <v>100000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21611000</v>
      </c>
      <c r="I17" s="10"/>
      <c r="J17" s="37"/>
      <c r="K17" s="30">
        <v>41724</v>
      </c>
      <c r="L17" s="31">
        <v>1000000</v>
      </c>
      <c r="M17" s="34">
        <v>45000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41725</v>
      </c>
      <c r="L18" s="31">
        <v>1000000</v>
      </c>
      <c r="M18" s="33">
        <v>200000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41726</v>
      </c>
      <c r="L19" s="31">
        <v>2000000</v>
      </c>
      <c r="M19" s="41">
        <v>350000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41727</v>
      </c>
      <c r="L20" s="31">
        <v>700000</v>
      </c>
      <c r="M20" s="43">
        <v>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9</v>
      </c>
      <c r="F21" s="8"/>
      <c r="G21" s="22">
        <f>C21*E21</f>
        <v>4500</v>
      </c>
      <c r="H21" s="9"/>
      <c r="I21" s="22"/>
      <c r="J21" s="37"/>
      <c r="K21" s="30">
        <v>41728</v>
      </c>
      <c r="L21" s="44">
        <v>5000000</v>
      </c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41729</v>
      </c>
      <c r="L22" s="44"/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41730</v>
      </c>
      <c r="L23" s="44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41731</v>
      </c>
      <c r="L24" s="48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41732</v>
      </c>
      <c r="L25" s="48"/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5500</v>
      </c>
      <c r="I26" s="9"/>
      <c r="K26" s="30">
        <v>41733</v>
      </c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21616500</v>
      </c>
      <c r="K27" s="30">
        <v>41734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41735</v>
      </c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+'31 Juli 17'!I37</f>
        <v>1050201565</v>
      </c>
      <c r="K29" s="30">
        <v>41736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+'31 Juli 17'!I52</f>
        <v>3818400</v>
      </c>
      <c r="K30" s="30">
        <v>41737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41738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41739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41740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41741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41742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41743</v>
      </c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1050201565</v>
      </c>
      <c r="J37" s="9"/>
      <c r="K37" s="30">
        <v>41744</v>
      </c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41745</v>
      </c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41746</v>
      </c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41747</v>
      </c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41748</v>
      </c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41749</v>
      </c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1355203910</v>
      </c>
      <c r="J43" s="9"/>
      <c r="K43" s="30">
        <v>41750</v>
      </c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41751</v>
      </c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1080000</v>
      </c>
      <c r="I45" s="9"/>
      <c r="J45" s="9"/>
      <c r="K45" s="30">
        <v>41752</v>
      </c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41753</v>
      </c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1080000</v>
      </c>
      <c r="J47" s="9"/>
      <c r="K47" s="30">
        <v>41754</v>
      </c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41755</v>
      </c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17600000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1278100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18878100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21616500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21616500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11100</v>
      </c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100000</v>
      </c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>
        <v>10000</v>
      </c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>
        <v>1157000</v>
      </c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1278100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17600000</v>
      </c>
      <c r="M131" s="114">
        <f>SUM(M13:M130)</f>
        <v>1080000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="86" zoomScaleNormal="100" zoomScaleSheetLayoutView="86" workbookViewId="0">
      <selection activeCell="E10" sqref="E1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1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3</v>
      </c>
      <c r="I3" s="11">
        <v>42949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76</v>
      </c>
      <c r="F8" s="21"/>
      <c r="G8" s="17">
        <f>C8*E8</f>
        <v>7600000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98</v>
      </c>
      <c r="F9" s="21"/>
      <c r="G9" s="17">
        <f t="shared" ref="G9:G16" si="0">C9*E9</f>
        <v>4900000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227</v>
      </c>
      <c r="F13" s="21"/>
      <c r="G13" s="17">
        <f t="shared" si="0"/>
        <v>454000</v>
      </c>
      <c r="H13" s="9"/>
      <c r="I13" s="17"/>
      <c r="J13" s="17"/>
      <c r="K13" s="30">
        <v>41729</v>
      </c>
      <c r="L13" s="31">
        <v>950000</v>
      </c>
      <c r="M13" s="32">
        <v>2440000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10"/>
      <c r="K14" s="30">
        <v>41730</v>
      </c>
      <c r="L14" s="31">
        <v>800000</v>
      </c>
      <c r="M14" s="34">
        <v>7765000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41731</v>
      </c>
      <c r="L15" s="31">
        <v>950000</v>
      </c>
      <c r="M15" s="34">
        <v>25000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41732</v>
      </c>
      <c r="L16" s="31">
        <v>2000000</v>
      </c>
      <c r="M16" s="38">
        <v>200000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12956000</v>
      </c>
      <c r="I17" s="10"/>
      <c r="J17" s="37"/>
      <c r="K17" s="30">
        <v>41733</v>
      </c>
      <c r="L17" s="31">
        <v>800000</v>
      </c>
      <c r="M17" s="34">
        <v>38000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41734</v>
      </c>
      <c r="L18" s="31">
        <v>2500000</v>
      </c>
      <c r="M18" s="33">
        <v>78000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41735</v>
      </c>
      <c r="L19" s="31">
        <v>1000000</v>
      </c>
      <c r="M19" s="41">
        <v>2400000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41736</v>
      </c>
      <c r="L20" s="31">
        <v>900000</v>
      </c>
      <c r="M20" s="43">
        <v>32000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11</v>
      </c>
      <c r="F21" s="8"/>
      <c r="G21" s="22">
        <f>C21*E21</f>
        <v>5500</v>
      </c>
      <c r="H21" s="9"/>
      <c r="I21" s="22"/>
      <c r="J21" s="37"/>
      <c r="K21" s="30">
        <v>41737</v>
      </c>
      <c r="L21" s="44">
        <v>900000</v>
      </c>
      <c r="M21" s="43">
        <v>6400000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41738</v>
      </c>
      <c r="L22" s="44">
        <v>2000000</v>
      </c>
      <c r="M22" s="43">
        <v>2650000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41739</v>
      </c>
      <c r="L23" s="44"/>
      <c r="M23" s="32">
        <v>125000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41740</v>
      </c>
      <c r="L24" s="48"/>
      <c r="M24" s="32">
        <v>50000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41741</v>
      </c>
      <c r="L25" s="48"/>
      <c r="M25" s="51">
        <v>750000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7500</v>
      </c>
      <c r="I26" s="9"/>
      <c r="K26" s="30">
        <v>41742</v>
      </c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12963500</v>
      </c>
      <c r="K27" s="30">
        <v>41743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41744</v>
      </c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+'01 Agustus 17'!I37</f>
        <v>1050201565</v>
      </c>
      <c r="K29" s="30">
        <v>41745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+'01 Agustus 17'!I52</f>
        <v>21616500</v>
      </c>
      <c r="K30" s="30">
        <v>41746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41747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41748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41749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41750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41751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41752</v>
      </c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1050201565</v>
      </c>
      <c r="J37" s="9"/>
      <c r="K37" s="30">
        <v>41753</v>
      </c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41754</v>
      </c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41755</v>
      </c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1355203910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22953000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22953000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12800000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1500000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14300000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12963500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12963500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1500000</v>
      </c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1500000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12800000</v>
      </c>
      <c r="M131" s="114">
        <f>SUM(M13:M130)</f>
        <v>22953000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="86" zoomScaleNormal="100" zoomScaleSheetLayoutView="86" workbookViewId="0">
      <selection activeCell="E9" sqref="E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42950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74</v>
      </c>
      <c r="F8" s="21"/>
      <c r="G8" s="17">
        <f>C8*E8</f>
        <v>7400000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208</v>
      </c>
      <c r="F9" s="21"/>
      <c r="G9" s="17">
        <f t="shared" ref="G9:G16" si="0">C9*E9</f>
        <v>10400000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10</v>
      </c>
      <c r="F10" s="21"/>
      <c r="G10" s="17">
        <f t="shared" si="0"/>
        <v>200000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51</v>
      </c>
      <c r="F11" s="21"/>
      <c r="G11" s="17">
        <f t="shared" si="0"/>
        <v>510000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122</v>
      </c>
      <c r="F12" s="21"/>
      <c r="G12" s="17">
        <f>C12*E12</f>
        <v>610000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311</v>
      </c>
      <c r="F13" s="21"/>
      <c r="G13" s="17">
        <f t="shared" si="0"/>
        <v>622000</v>
      </c>
      <c r="H13" s="9"/>
      <c r="I13" s="17"/>
      <c r="J13" s="17"/>
      <c r="K13" s="30">
        <v>41739</v>
      </c>
      <c r="L13" s="31">
        <v>4000000</v>
      </c>
      <c r="M13" s="32">
        <v>10000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41740</v>
      </c>
      <c r="L14" s="31">
        <v>1000000</v>
      </c>
      <c r="M14" s="34">
        <v>1350000</v>
      </c>
      <c r="N14" s="33"/>
      <c r="O14" s="35"/>
      <c r="P14" s="36">
        <v>147510000</v>
      </c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41741</v>
      </c>
      <c r="L15" s="31">
        <v>2000000</v>
      </c>
      <c r="M15" s="34">
        <v>200000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41742</v>
      </c>
      <c r="L16" s="31">
        <v>175000</v>
      </c>
      <c r="M16" s="38">
        <v>1515000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19742000</v>
      </c>
      <c r="I17" s="10"/>
      <c r="J17" s="37"/>
      <c r="K17" s="30">
        <v>41743</v>
      </c>
      <c r="L17" s="31">
        <v>2500000</v>
      </c>
      <c r="M17" s="34">
        <v>1371000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41744</v>
      </c>
      <c r="L18" s="31">
        <v>2500000</v>
      </c>
      <c r="M18" s="33">
        <v>222000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41745</v>
      </c>
      <c r="L19" s="31">
        <v>1980000</v>
      </c>
      <c r="M19" s="41">
        <v>600000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41746</v>
      </c>
      <c r="L20" s="31"/>
      <c r="M20" s="43">
        <v>30000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7</v>
      </c>
      <c r="F21" s="8"/>
      <c r="G21" s="22">
        <f>C21*E21</f>
        <v>3500</v>
      </c>
      <c r="H21" s="9"/>
      <c r="I21" s="22"/>
      <c r="J21" s="37"/>
      <c r="K21" s="30">
        <v>41747</v>
      </c>
      <c r="L21" s="44"/>
      <c r="M21" s="43">
        <v>2000000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41748</v>
      </c>
      <c r="L22" s="44"/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41749</v>
      </c>
      <c r="L23" s="44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41750</v>
      </c>
      <c r="L24" s="48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41751</v>
      </c>
      <c r="L25" s="48"/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4500</v>
      </c>
      <c r="I26" s="9"/>
      <c r="K26" s="30">
        <v>41752</v>
      </c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19746500</v>
      </c>
      <c r="K27" s="30">
        <v>41753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41754</v>
      </c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Agustus 17'!I37</f>
        <v>1050201565</v>
      </c>
      <c r="K29" s="30">
        <v>41755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+'02 Agustus 17'!I52</f>
        <v>12963500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147510000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902691565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1207693910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7298000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75000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7373000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14155000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14156000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19746500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19746500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1000</v>
      </c>
      <c r="B72" s="97"/>
      <c r="C72" s="97"/>
      <c r="D72" s="97"/>
      <c r="E72" s="98">
        <v>75000</v>
      </c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1000</v>
      </c>
      <c r="E89" s="76">
        <f>SUM(E71:E88)</f>
        <v>75000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14155000</v>
      </c>
      <c r="M131" s="114">
        <f>SUM(M13:M130)</f>
        <v>7298000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0" zoomScale="86" zoomScaleNormal="100" zoomScaleSheetLayoutView="86" workbookViewId="0">
      <selection activeCell="L17" sqref="L17:L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1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42951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40</v>
      </c>
      <c r="F9" s="21"/>
      <c r="G9" s="17">
        <f t="shared" ref="G9:G16" si="0">C9*E9</f>
        <v>2000000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f>192-9</f>
        <v>183</v>
      </c>
      <c r="F13" s="21"/>
      <c r="G13" s="17">
        <f t="shared" si="0"/>
        <v>366000</v>
      </c>
      <c r="H13" s="9"/>
      <c r="I13" s="17"/>
      <c r="J13" s="17"/>
      <c r="K13" s="30">
        <v>41746</v>
      </c>
      <c r="L13" s="31">
        <v>1000000</v>
      </c>
      <c r="M13" s="32">
        <v>2400000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41747</v>
      </c>
      <c r="L14" s="31">
        <v>545000</v>
      </c>
      <c r="M14" s="34">
        <f>11000000+2000</f>
        <v>11002000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41748</v>
      </c>
      <c r="L15" s="31">
        <v>600000</v>
      </c>
      <c r="M15" s="34">
        <v>1500000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41749</v>
      </c>
      <c r="L16" s="31">
        <v>950000</v>
      </c>
      <c r="M16" s="38">
        <v>3562500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2371000</v>
      </c>
      <c r="I17" s="10"/>
      <c r="J17" s="37"/>
      <c r="K17" s="121">
        <v>41750</v>
      </c>
      <c r="L17" s="31">
        <v>1700000</v>
      </c>
      <c r="M17" s="34">
        <v>190000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41751</v>
      </c>
      <c r="L18" s="31">
        <v>800000</v>
      </c>
      <c r="M18" s="122">
        <v>40000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41752</v>
      </c>
      <c r="L19" s="31">
        <v>2000000</v>
      </c>
      <c r="M19" s="41">
        <v>4750000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41753</v>
      </c>
      <c r="L20" s="31">
        <v>1450000</v>
      </c>
      <c r="M20" s="43">
        <v>700000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41754</v>
      </c>
      <c r="L21" s="44">
        <v>1000000</v>
      </c>
      <c r="M21" s="43">
        <v>207000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41755</v>
      </c>
      <c r="L22" s="44"/>
      <c r="M22" s="43">
        <v>278000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/>
      <c r="L23" s="44"/>
      <c r="M23" s="32">
        <v>1750000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/>
      <c r="L24" s="48"/>
      <c r="M24" s="32">
        <v>208000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/>
      <c r="L25" s="48"/>
      <c r="M25" s="51">
        <v>800000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0</v>
      </c>
      <c r="I26" s="9"/>
      <c r="K26" s="30"/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2371000</v>
      </c>
      <c r="K27" s="30"/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+'03 Agustus 17'!I37</f>
        <v>902691565</v>
      </c>
      <c r="K29" s="30"/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+'03 Agustus 17'!I52</f>
        <v>19746500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902691565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1207693910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27387500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33000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27420500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10045000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10045000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2371000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2371000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>
        <v>33000</v>
      </c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33000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10045000</v>
      </c>
      <c r="M131" s="114">
        <f>SUM(M13:M130)</f>
        <v>27387500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6" zoomScaleNormal="100" zoomScaleSheetLayoutView="86" workbookViewId="0">
      <selection activeCell="M13" sqref="M1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42951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28</v>
      </c>
      <c r="F8" s="21"/>
      <c r="G8" s="17">
        <f>C8*E8</f>
        <v>2800000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140</v>
      </c>
      <c r="F9" s="21"/>
      <c r="G9" s="17">
        <f t="shared" ref="G9:G16" si="0">C9*E9</f>
        <v>7000000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f>192-9</f>
        <v>183</v>
      </c>
      <c r="F13" s="21"/>
      <c r="G13" s="17">
        <f t="shared" si="0"/>
        <v>366000</v>
      </c>
      <c r="H13" s="9"/>
      <c r="I13" s="17"/>
      <c r="J13" s="17"/>
      <c r="K13" s="30">
        <v>41755</v>
      </c>
      <c r="L13" s="31">
        <v>950000</v>
      </c>
      <c r="M13" s="32">
        <v>200000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41756</v>
      </c>
      <c r="L14" s="31">
        <v>800000</v>
      </c>
      <c r="M14" s="34">
        <v>30000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41757</v>
      </c>
      <c r="L15" s="31">
        <v>3000000</v>
      </c>
      <c r="M15" s="34">
        <v>350000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41758</v>
      </c>
      <c r="L16" s="31">
        <v>900000</v>
      </c>
      <c r="M16" s="38"/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10191000</v>
      </c>
      <c r="I17" s="10"/>
      <c r="J17" s="37"/>
      <c r="K17" s="30">
        <v>41759</v>
      </c>
      <c r="L17" s="31">
        <v>800000</v>
      </c>
      <c r="M17" s="34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41760</v>
      </c>
      <c r="L18" s="31">
        <v>1000000</v>
      </c>
      <c r="M18" s="122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41761</v>
      </c>
      <c r="L19" s="31">
        <v>950000</v>
      </c>
      <c r="M19" s="41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41762</v>
      </c>
      <c r="L20" s="31"/>
      <c r="M20" s="4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41763</v>
      </c>
      <c r="L21" s="44"/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41764</v>
      </c>
      <c r="L22" s="44"/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41765</v>
      </c>
      <c r="L23" s="44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/>
      <c r="L24" s="48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/>
      <c r="L25" s="48"/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0</v>
      </c>
      <c r="I26" s="9"/>
      <c r="K26" s="30"/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10191000</v>
      </c>
      <c r="K27" s="30"/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+'04 Agustus 17'!I37</f>
        <v>902691565</v>
      </c>
      <c r="K29" s="30"/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+'04 Agustus 17'!I52</f>
        <v>2371000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902691565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1207693910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580000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580000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8400000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8400000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10191000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10191000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8400000</v>
      </c>
      <c r="M131" s="114">
        <f>SUM(M13:M130)</f>
        <v>580000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9" zoomScale="86" zoomScaleNormal="100" zoomScaleSheetLayoutView="86" workbookViewId="0">
      <selection activeCell="I29" sqref="I2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2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55</v>
      </c>
      <c r="C3" s="10"/>
      <c r="D3" s="8"/>
      <c r="E3" s="8"/>
      <c r="F3" s="8"/>
      <c r="G3" s="8"/>
      <c r="H3" s="8" t="s">
        <v>3</v>
      </c>
      <c r="I3" s="11">
        <v>42954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226</v>
      </c>
      <c r="F8" s="21"/>
      <c r="G8" s="17">
        <f>C8*E8</f>
        <v>22600000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170</v>
      </c>
      <c r="F9" s="21"/>
      <c r="G9" s="17">
        <f t="shared" ref="G9:G16" si="0">C9*E9</f>
        <v>8500000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18</v>
      </c>
      <c r="F12" s="21"/>
      <c r="G12" s="17">
        <f>C12*E12</f>
        <v>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214</v>
      </c>
      <c r="F13" s="21"/>
      <c r="G13" s="17">
        <f t="shared" si="0"/>
        <v>428000</v>
      </c>
      <c r="H13" s="9"/>
      <c r="I13" s="17"/>
      <c r="J13" s="17"/>
      <c r="K13" s="30">
        <v>41762</v>
      </c>
      <c r="L13" s="31">
        <v>1000000</v>
      </c>
      <c r="M13" s="32">
        <v>102000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J14" s="10"/>
      <c r="K14" s="30">
        <v>41763</v>
      </c>
      <c r="L14" s="31">
        <v>2000000</v>
      </c>
      <c r="M14" s="34">
        <v>5500000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41764</v>
      </c>
      <c r="L15" s="31">
        <v>660000</v>
      </c>
      <c r="M15" s="34">
        <v>8000000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41765</v>
      </c>
      <c r="L16" s="31">
        <v>400000</v>
      </c>
      <c r="M16" s="38">
        <v>9495000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31619000</v>
      </c>
      <c r="I17" s="10"/>
      <c r="J17" s="37"/>
      <c r="K17" s="30">
        <v>41766</v>
      </c>
      <c r="L17" s="31">
        <v>400000</v>
      </c>
      <c r="M17" s="34">
        <v>1085000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41767</v>
      </c>
      <c r="L18" s="31">
        <v>540000</v>
      </c>
      <c r="M18" s="122">
        <v>1310000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41768</v>
      </c>
      <c r="L19" s="31">
        <v>2000000</v>
      </c>
      <c r="M19" s="41">
        <v>121000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41769</v>
      </c>
      <c r="L20" s="31">
        <v>825000</v>
      </c>
      <c r="M20" s="4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41770</v>
      </c>
      <c r="L21" s="44">
        <v>1500000</v>
      </c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41771</v>
      </c>
      <c r="L22" s="44">
        <v>4660000</v>
      </c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41772</v>
      </c>
      <c r="L23" s="44">
        <v>1125000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41773</v>
      </c>
      <c r="L24" s="48">
        <v>540000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41774</v>
      </c>
      <c r="L25" s="48">
        <v>1000000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0</v>
      </c>
      <c r="I26" s="9"/>
      <c r="K26" s="30">
        <v>41775</v>
      </c>
      <c r="L26" s="48">
        <v>708000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31619000</v>
      </c>
      <c r="K27" s="30">
        <v>41776</v>
      </c>
      <c r="L27" s="48">
        <v>750000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41777</v>
      </c>
      <c r="L28" s="31">
        <v>500000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+'05 Ags 17'!I37</f>
        <v>902691565</v>
      </c>
      <c r="K29" s="30">
        <v>41778</v>
      </c>
      <c r="L29" s="31">
        <v>750000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+'05 Ags 17'!I52</f>
        <v>10191000</v>
      </c>
      <c r="K30" s="30">
        <v>41779</v>
      </c>
      <c r="L30" s="31">
        <v>2500000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41780</v>
      </c>
      <c r="L31" s="31">
        <v>2000000</v>
      </c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41781</v>
      </c>
      <c r="L32" s="59">
        <v>1000000</v>
      </c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41782</v>
      </c>
      <c r="L33" s="59">
        <v>1082000</v>
      </c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41783</v>
      </c>
      <c r="L34" s="59">
        <v>541000</v>
      </c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41784</v>
      </c>
      <c r="L35" s="62">
        <v>1900000</v>
      </c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41785</v>
      </c>
      <c r="L36" s="62">
        <v>1000000</v>
      </c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902691565</v>
      </c>
      <c r="J37" s="9"/>
      <c r="K37" s="30">
        <v>41786</v>
      </c>
      <c r="L37" s="62">
        <v>890000</v>
      </c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41787</v>
      </c>
      <c r="L38" s="62">
        <v>500000</v>
      </c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41788</v>
      </c>
      <c r="L39" s="62">
        <v>900000</v>
      </c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41789</v>
      </c>
      <c r="L40" s="62">
        <v>800000</v>
      </c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41790</v>
      </c>
      <c r="L41" s="62">
        <v>1020000</v>
      </c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41791</v>
      </c>
      <c r="L42" s="62">
        <v>4000000</v>
      </c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1207693910</v>
      </c>
      <c r="J43" s="9"/>
      <c r="K43" s="30">
        <v>41792</v>
      </c>
      <c r="L43" s="62">
        <v>1000000</v>
      </c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41793</v>
      </c>
      <c r="L44" s="62">
        <v>800000</v>
      </c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25613000</v>
      </c>
      <c r="I45" s="9"/>
      <c r="J45" s="9"/>
      <c r="K45" s="30">
        <v>41794</v>
      </c>
      <c r="L45" s="62">
        <v>750000</v>
      </c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41795</v>
      </c>
      <c r="L46" s="62">
        <v>850000</v>
      </c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25613000</v>
      </c>
      <c r="J47" s="9"/>
      <c r="K47" s="30">
        <v>41796</v>
      </c>
      <c r="L47" s="62">
        <v>5000000</v>
      </c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41797</v>
      </c>
      <c r="L48" s="62">
        <v>1150000</v>
      </c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47041000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47041000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31619000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31619000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47041000</v>
      </c>
      <c r="M131" s="114">
        <f>SUM(M13:M130)</f>
        <v>25613000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28 Juli 17</vt:lpstr>
      <vt:lpstr>29 Juli 17</vt:lpstr>
      <vt:lpstr>31 Juli 17</vt:lpstr>
      <vt:lpstr>01 Agustus 17</vt:lpstr>
      <vt:lpstr>02 Agustus 17</vt:lpstr>
      <vt:lpstr>03 Agustus 17</vt:lpstr>
      <vt:lpstr>04 Agustus 17</vt:lpstr>
      <vt:lpstr>05 Ags 17</vt:lpstr>
      <vt:lpstr>07 Ags 17</vt:lpstr>
      <vt:lpstr>08 Ags 17</vt:lpstr>
      <vt:lpstr>09 Ags 17</vt:lpstr>
      <vt:lpstr>10 Ags 17 </vt:lpstr>
      <vt:lpstr>11 Ags 17 </vt:lpstr>
      <vt:lpstr>12 Ags 17</vt:lpstr>
      <vt:lpstr>13 Ags 17</vt:lpstr>
      <vt:lpstr>14 Ags 17</vt:lpstr>
      <vt:lpstr>15 Ags 17</vt:lpstr>
      <vt:lpstr>16 Ags 17</vt:lpstr>
      <vt:lpstr>18 Ags 17 </vt:lpstr>
      <vt:lpstr>21 Ags 17</vt:lpstr>
      <vt:lpstr>22 Ags 17</vt:lpstr>
      <vt:lpstr>23 Ags 17</vt:lpstr>
      <vt:lpstr>24 Ags 17</vt:lpstr>
      <vt:lpstr>25 Ags 17 </vt:lpstr>
      <vt:lpstr>26 Ags 17  </vt:lpstr>
      <vt:lpstr>28 Ags 17 </vt:lpstr>
      <vt:lpstr>'01 Agustus 17'!Print_Area</vt:lpstr>
      <vt:lpstr>'02 Agustus 17'!Print_Area</vt:lpstr>
      <vt:lpstr>'03 Agustus 17'!Print_Area</vt:lpstr>
      <vt:lpstr>'04 Agustus 17'!Print_Area</vt:lpstr>
      <vt:lpstr>'05 Ags 17'!Print_Area</vt:lpstr>
      <vt:lpstr>'07 Ags 17'!Print_Area</vt:lpstr>
      <vt:lpstr>'08 Ags 17'!Print_Area</vt:lpstr>
      <vt:lpstr>'09 Ags 17'!Print_Area</vt:lpstr>
      <vt:lpstr>'10 Ags 17 '!Print_Area</vt:lpstr>
      <vt:lpstr>'11 Ags 17 '!Print_Area</vt:lpstr>
      <vt:lpstr>'12 Ags 17'!Print_Area</vt:lpstr>
      <vt:lpstr>'13 Ags 17'!Print_Area</vt:lpstr>
      <vt:lpstr>'14 Ags 17'!Print_Area</vt:lpstr>
      <vt:lpstr>'15 Ags 17'!Print_Area</vt:lpstr>
      <vt:lpstr>'16 Ags 17'!Print_Area</vt:lpstr>
      <vt:lpstr>'18 Ags 17 '!Print_Area</vt:lpstr>
      <vt:lpstr>'21 Ags 17'!Print_Area</vt:lpstr>
      <vt:lpstr>'22 Ags 17'!Print_Area</vt:lpstr>
      <vt:lpstr>'23 Ags 17'!Print_Area</vt:lpstr>
      <vt:lpstr>'24 Ags 17'!Print_Area</vt:lpstr>
      <vt:lpstr>'25 Ags 17 '!Print_Area</vt:lpstr>
      <vt:lpstr>'26 Ags 17  '!Print_Area</vt:lpstr>
      <vt:lpstr>'28 Ags 17 '!Print_Area</vt:lpstr>
      <vt:lpstr>'28 Juli 17'!Print_Area</vt:lpstr>
      <vt:lpstr>'29 Juli 17'!Print_Area</vt:lpstr>
      <vt:lpstr>'31 Juli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2017-08-28T08:05:04Z</cp:lastPrinted>
  <dcterms:created xsi:type="dcterms:W3CDTF">2017-07-29T02:27:52Z</dcterms:created>
  <dcterms:modified xsi:type="dcterms:W3CDTF">2017-08-28T09:04:22Z</dcterms:modified>
</cp:coreProperties>
</file>