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firstSheet="17" activeTab="27"/>
  </bookViews>
  <sheets>
    <sheet name="01 Nov" sheetId="1" r:id="rId1"/>
    <sheet name="02 Nov" sheetId="4" r:id="rId2"/>
    <sheet name="03 nOV" sheetId="5" r:id="rId3"/>
    <sheet name="04 nOV" sheetId="6" r:id="rId4"/>
    <sheet name="5 Nov" sheetId="7" r:id="rId5"/>
    <sheet name="6 Nov" sheetId="8" r:id="rId6"/>
    <sheet name="7 Nov" sheetId="9" r:id="rId7"/>
    <sheet name="8 Nov" sheetId="10" r:id="rId8"/>
    <sheet name="9 Nov" sheetId="11" r:id="rId9"/>
    <sheet name="10 Nov" sheetId="13" r:id="rId10"/>
    <sheet name="12 Nov" sheetId="14" r:id="rId11"/>
    <sheet name="13 Nov" sheetId="15" r:id="rId12"/>
    <sheet name="14 Nov" sheetId="16" r:id="rId13"/>
    <sheet name="15 Nov" sheetId="17" r:id="rId14"/>
    <sheet name="16 Nov (2)" sheetId="19" r:id="rId15"/>
    <sheet name="17 Nov" sheetId="18" r:id="rId16"/>
    <sheet name="18 Nov" sheetId="20" r:id="rId17"/>
    <sheet name="19 Nov" sheetId="21" r:id="rId18"/>
    <sheet name="21 Nov" sheetId="22" r:id="rId19"/>
    <sheet name="22 Nov" sheetId="23" r:id="rId20"/>
    <sheet name="23 Nov" sheetId="24" r:id="rId21"/>
    <sheet name="24 Nov" sheetId="26" r:id="rId22"/>
    <sheet name="25 Nov" sheetId="27" r:id="rId23"/>
    <sheet name="26 Nov" sheetId="28" r:id="rId24"/>
    <sheet name="27 Nov " sheetId="29" r:id="rId25"/>
    <sheet name="28 Nov" sheetId="30" r:id="rId26"/>
    <sheet name="29 Nov " sheetId="31" r:id="rId27"/>
    <sheet name="30 Nov " sheetId="32" r:id="rId28"/>
  </sheets>
  <externalReferences>
    <externalReference r:id="rId29"/>
  </externalReferences>
  <definedNames>
    <definedName name="_xlnm.Print_Area" localSheetId="0">'01 Nov'!$A$1:$I$75</definedName>
    <definedName name="_xlnm.Print_Area" localSheetId="1">'02 Nov'!$A$1:$I$75</definedName>
    <definedName name="_xlnm.Print_Area" localSheetId="2">'03 nOV'!$A$1:$I$75</definedName>
    <definedName name="_xlnm.Print_Area" localSheetId="3">'04 nOV'!$A$1:$I$75</definedName>
    <definedName name="_xlnm.Print_Area" localSheetId="9">'10 Nov'!$A$1:$I$75</definedName>
    <definedName name="_xlnm.Print_Area" localSheetId="10">'12 Nov'!$A$1:$I$75</definedName>
    <definedName name="_xlnm.Print_Area" localSheetId="11">'13 Nov'!$A$1:$I$75</definedName>
    <definedName name="_xlnm.Print_Area" localSheetId="12">'14 Nov'!$A$1:$I$75</definedName>
    <definedName name="_xlnm.Print_Area" localSheetId="13">'15 Nov'!$A$1:$I$75</definedName>
    <definedName name="_xlnm.Print_Area" localSheetId="14">'16 Nov (2)'!$A$1:$I$75</definedName>
    <definedName name="_xlnm.Print_Area" localSheetId="15">'17 Nov'!$A$1:$I$75</definedName>
    <definedName name="_xlnm.Print_Area" localSheetId="16">'18 Nov'!$A$1:$I$75</definedName>
    <definedName name="_xlnm.Print_Area" localSheetId="17">'19 Nov'!$A$1:$I$75</definedName>
    <definedName name="_xlnm.Print_Area" localSheetId="18">'21 Nov'!$A$1:$I$75</definedName>
    <definedName name="_xlnm.Print_Area" localSheetId="19">'22 Nov'!$A$1:$I$75</definedName>
    <definedName name="_xlnm.Print_Area" localSheetId="20">'23 Nov'!$A$1:$I$75</definedName>
    <definedName name="_xlnm.Print_Area" localSheetId="21">'24 Nov'!$A$1:$I$75</definedName>
    <definedName name="_xlnm.Print_Area" localSheetId="22">'25 Nov'!$A$1:$I$75</definedName>
    <definedName name="_xlnm.Print_Area" localSheetId="23">'26 Nov'!$A$1:$I$75</definedName>
    <definedName name="_xlnm.Print_Area" localSheetId="24">'27 Nov '!$A$1:$I$75</definedName>
    <definedName name="_xlnm.Print_Area" localSheetId="25">'28 Nov'!$A$1:$I$75</definedName>
    <definedName name="_xlnm.Print_Area" localSheetId="26">'29 Nov '!$A$1:$I$75</definedName>
    <definedName name="_xlnm.Print_Area" localSheetId="27">'30 Nov '!$A$1:$I$75</definedName>
    <definedName name="_xlnm.Print_Area" localSheetId="4">'5 Nov'!$A$1:$I$75</definedName>
    <definedName name="_xlnm.Print_Area" localSheetId="5">'6 Nov'!$A$1:$I$75</definedName>
    <definedName name="_xlnm.Print_Area" localSheetId="6">'7 Nov'!$A$1:$I$75</definedName>
    <definedName name="_xlnm.Print_Area" localSheetId="7">'8 Nov'!$A$1:$I$75</definedName>
    <definedName name="_xlnm.Print_Area" localSheetId="8">'9 Nov'!$A$1:$I$75</definedName>
  </definedNames>
  <calcPr calcId="144525"/>
</workbook>
</file>

<file path=xl/calcChain.xml><?xml version="1.0" encoding="utf-8"?>
<calcChain xmlns="http://schemas.openxmlformats.org/spreadsheetml/2006/main">
  <c r="I31" i="32" l="1"/>
  <c r="P119" i="32"/>
  <c r="O119" i="32"/>
  <c r="O120" i="32" s="1"/>
  <c r="N119" i="32"/>
  <c r="M119" i="32"/>
  <c r="H47" i="32" s="1"/>
  <c r="I49" i="32" s="1"/>
  <c r="Q111" i="32"/>
  <c r="H85" i="32"/>
  <c r="E85" i="32"/>
  <c r="A85" i="32"/>
  <c r="L68" i="32"/>
  <c r="H52" i="32" s="1"/>
  <c r="H53" i="32"/>
  <c r="S46" i="32"/>
  <c r="I44" i="32"/>
  <c r="I45" i="32" s="1"/>
  <c r="G24" i="32"/>
  <c r="E23" i="32"/>
  <c r="G23" i="32" s="1"/>
  <c r="E22" i="32"/>
  <c r="G22" i="32" s="1"/>
  <c r="G21" i="32"/>
  <c r="G20" i="32"/>
  <c r="U16" i="32"/>
  <c r="T16" i="32"/>
  <c r="G16" i="32"/>
  <c r="G15" i="32"/>
  <c r="G14" i="32"/>
  <c r="G13" i="32"/>
  <c r="G12" i="32"/>
  <c r="G11" i="32"/>
  <c r="G10" i="32"/>
  <c r="G9" i="32"/>
  <c r="G8" i="32"/>
  <c r="H17" i="32" l="1"/>
  <c r="I55" i="32"/>
  <c r="H26" i="32"/>
  <c r="I27" i="32" s="1"/>
  <c r="I57" i="32" s="1"/>
  <c r="I56" i="32"/>
  <c r="I31" i="31"/>
  <c r="P119" i="31"/>
  <c r="O119" i="31"/>
  <c r="O120" i="31" s="1"/>
  <c r="N119" i="31"/>
  <c r="M119" i="31"/>
  <c r="H47" i="31" s="1"/>
  <c r="I49" i="31" s="1"/>
  <c r="Q111" i="31"/>
  <c r="H85" i="31"/>
  <c r="E85" i="31"/>
  <c r="A85" i="31"/>
  <c r="L68" i="31"/>
  <c r="H52" i="31" s="1"/>
  <c r="H53" i="31"/>
  <c r="S46" i="31"/>
  <c r="I44" i="31"/>
  <c r="I45" i="31" s="1"/>
  <c r="G24" i="31"/>
  <c r="G23" i="31"/>
  <c r="E23" i="31"/>
  <c r="G22" i="31"/>
  <c r="E22" i="31"/>
  <c r="G21" i="31"/>
  <c r="G20" i="31"/>
  <c r="H26" i="31" s="1"/>
  <c r="U16" i="31"/>
  <c r="T16" i="31"/>
  <c r="G16" i="31"/>
  <c r="G15" i="31"/>
  <c r="G14" i="31"/>
  <c r="G13" i="31"/>
  <c r="G12" i="31"/>
  <c r="G11" i="31"/>
  <c r="G10" i="31"/>
  <c r="G9" i="31"/>
  <c r="G8" i="31"/>
  <c r="I59" i="32" l="1"/>
  <c r="I55" i="31"/>
  <c r="I56" i="31" s="1"/>
  <c r="H17" i="31"/>
  <c r="I27" i="31" s="1"/>
  <c r="I57" i="31" s="1"/>
  <c r="I31" i="30"/>
  <c r="P119" i="30"/>
  <c r="O119" i="30"/>
  <c r="O120" i="30" s="1"/>
  <c r="N119" i="30"/>
  <c r="M119" i="30"/>
  <c r="H47" i="30" s="1"/>
  <c r="I49" i="30" s="1"/>
  <c r="Q111" i="30"/>
  <c r="H85" i="30"/>
  <c r="E85" i="30"/>
  <c r="A85" i="30"/>
  <c r="L68" i="30"/>
  <c r="H53" i="30"/>
  <c r="H52" i="30"/>
  <c r="S46" i="30"/>
  <c r="I44" i="30"/>
  <c r="G24" i="30"/>
  <c r="E23" i="30"/>
  <c r="G23" i="30" s="1"/>
  <c r="E22" i="30"/>
  <c r="G22" i="30" s="1"/>
  <c r="G21" i="30"/>
  <c r="G20" i="30"/>
  <c r="H26" i="30" s="1"/>
  <c r="U16" i="30"/>
  <c r="T16" i="30"/>
  <c r="G16" i="30"/>
  <c r="G15" i="30"/>
  <c r="G14" i="30"/>
  <c r="G13" i="30"/>
  <c r="G12" i="30"/>
  <c r="G11" i="30"/>
  <c r="G10" i="30"/>
  <c r="G9" i="30"/>
  <c r="G8" i="30"/>
  <c r="I59" i="31" l="1"/>
  <c r="H17" i="30"/>
  <c r="I27" i="30" s="1"/>
  <c r="I57" i="30" s="1"/>
  <c r="I55" i="30"/>
  <c r="I56" i="30" s="1"/>
  <c r="E8" i="29"/>
  <c r="I59" i="30" l="1"/>
  <c r="I31" i="29"/>
  <c r="P119" i="29"/>
  <c r="O119" i="29"/>
  <c r="O120" i="29" s="1"/>
  <c r="N119" i="29"/>
  <c r="M119" i="29"/>
  <c r="H47" i="29" s="1"/>
  <c r="I49" i="29" s="1"/>
  <c r="Q111" i="29"/>
  <c r="H85" i="29"/>
  <c r="E85" i="29"/>
  <c r="A85" i="29"/>
  <c r="L68" i="29"/>
  <c r="H52" i="29" s="1"/>
  <c r="H53" i="29"/>
  <c r="S46" i="29"/>
  <c r="I44" i="29"/>
  <c r="G24" i="29"/>
  <c r="E23" i="29"/>
  <c r="G23" i="29" s="1"/>
  <c r="E22" i="29"/>
  <c r="G22" i="29" s="1"/>
  <c r="G21" i="29"/>
  <c r="G20" i="29"/>
  <c r="U16" i="29"/>
  <c r="T16" i="29"/>
  <c r="G16" i="29"/>
  <c r="G15" i="29"/>
  <c r="G14" i="29"/>
  <c r="G13" i="29"/>
  <c r="G12" i="29"/>
  <c r="G11" i="29"/>
  <c r="G10" i="29"/>
  <c r="G9" i="29"/>
  <c r="G8" i="29"/>
  <c r="H17" i="29" l="1"/>
  <c r="I55" i="29"/>
  <c r="H26" i="29"/>
  <c r="I56" i="29"/>
  <c r="E8" i="28"/>
  <c r="I27" i="29" l="1"/>
  <c r="I57" i="29" s="1"/>
  <c r="I59" i="29" s="1"/>
  <c r="E11" i="28"/>
  <c r="E9" i="28"/>
  <c r="P119" i="28"/>
  <c r="O119" i="28"/>
  <c r="O120" i="28" s="1"/>
  <c r="N119" i="28"/>
  <c r="M119" i="28"/>
  <c r="H47" i="28" s="1"/>
  <c r="I49" i="28" s="1"/>
  <c r="Q111" i="28"/>
  <c r="H85" i="28"/>
  <c r="E85" i="28"/>
  <c r="A85" i="28"/>
  <c r="L68" i="28"/>
  <c r="H52" i="28" s="1"/>
  <c r="H53" i="28"/>
  <c r="S46" i="28"/>
  <c r="H43" i="28"/>
  <c r="I44" i="28" s="1"/>
  <c r="G24" i="28"/>
  <c r="E23" i="28"/>
  <c r="G23" i="28" s="1"/>
  <c r="E22" i="28"/>
  <c r="G22" i="28" s="1"/>
  <c r="G21" i="28"/>
  <c r="G20" i="28"/>
  <c r="U16" i="28"/>
  <c r="T16" i="28"/>
  <c r="G16" i="28"/>
  <c r="G15" i="28"/>
  <c r="G14" i="28"/>
  <c r="G13" i="28"/>
  <c r="G12" i="28"/>
  <c r="G11" i="28"/>
  <c r="G10" i="28"/>
  <c r="G9" i="28"/>
  <c r="G8" i="28"/>
  <c r="H17" i="28" l="1"/>
  <c r="I55" i="28"/>
  <c r="H26" i="28"/>
  <c r="I27" i="28" s="1"/>
  <c r="I57" i="28" s="1"/>
  <c r="P119" i="27"/>
  <c r="O119" i="27"/>
  <c r="O120" i="27" s="1"/>
  <c r="N119" i="27"/>
  <c r="M119" i="27"/>
  <c r="H47" i="27" s="1"/>
  <c r="I49" i="27" s="1"/>
  <c r="Q111" i="27"/>
  <c r="H85" i="27"/>
  <c r="E85" i="27"/>
  <c r="A85" i="27"/>
  <c r="L68" i="27"/>
  <c r="H53" i="27"/>
  <c r="H52" i="27"/>
  <c r="S46" i="27"/>
  <c r="H43" i="27"/>
  <c r="I44" i="27" s="1"/>
  <c r="G24" i="27"/>
  <c r="E23" i="27"/>
  <c r="G23" i="27" s="1"/>
  <c r="E22" i="27"/>
  <c r="G22" i="27" s="1"/>
  <c r="G21" i="27"/>
  <c r="G20" i="27"/>
  <c r="U16" i="27"/>
  <c r="T16" i="27"/>
  <c r="G16" i="27"/>
  <c r="G15" i="27"/>
  <c r="G14" i="27"/>
  <c r="G13" i="27"/>
  <c r="G12" i="27"/>
  <c r="G11" i="27"/>
  <c r="G10" i="27"/>
  <c r="G9" i="27"/>
  <c r="G8" i="27"/>
  <c r="H17" i="27" s="1"/>
  <c r="E9" i="26"/>
  <c r="E8" i="26"/>
  <c r="I55" i="27" l="1"/>
  <c r="H26" i="27"/>
  <c r="I27" i="27" s="1"/>
  <c r="I57" i="27" s="1"/>
  <c r="I31" i="26" l="1"/>
  <c r="P119" i="26"/>
  <c r="O119" i="26"/>
  <c r="O120" i="26" s="1"/>
  <c r="N119" i="26"/>
  <c r="M119" i="26"/>
  <c r="H47" i="26" s="1"/>
  <c r="I49" i="26" s="1"/>
  <c r="Q111" i="26"/>
  <c r="H85" i="26"/>
  <c r="E85" i="26"/>
  <c r="A85" i="26"/>
  <c r="L68" i="26"/>
  <c r="H52" i="26" s="1"/>
  <c r="H53" i="26"/>
  <c r="S46" i="26"/>
  <c r="H43" i="26"/>
  <c r="I44" i="26" s="1"/>
  <c r="G24" i="26"/>
  <c r="E23" i="26"/>
  <c r="G23" i="26" s="1"/>
  <c r="E22" i="26"/>
  <c r="G22" i="26" s="1"/>
  <c r="G21" i="26"/>
  <c r="G20" i="26"/>
  <c r="U16" i="26"/>
  <c r="T16" i="26"/>
  <c r="G16" i="26"/>
  <c r="G15" i="26"/>
  <c r="G14" i="26"/>
  <c r="G13" i="26"/>
  <c r="G12" i="26"/>
  <c r="G11" i="26"/>
  <c r="G10" i="26"/>
  <c r="G9" i="26"/>
  <c r="G8" i="26"/>
  <c r="H17" i="26" s="1"/>
  <c r="I55" i="26" l="1"/>
  <c r="H26" i="26"/>
  <c r="I27" i="26" s="1"/>
  <c r="I57" i="26" s="1"/>
  <c r="I56" i="26"/>
  <c r="I31" i="27" s="1"/>
  <c r="I56" i="27" s="1"/>
  <c r="H43" i="24"/>
  <c r="M119" i="24"/>
  <c r="H47" i="24" s="1"/>
  <c r="I49" i="24" s="1"/>
  <c r="I31" i="24"/>
  <c r="P119" i="24"/>
  <c r="O119" i="24"/>
  <c r="O120" i="24" s="1"/>
  <c r="N119" i="24"/>
  <c r="Q111" i="24"/>
  <c r="H85" i="24"/>
  <c r="E85" i="24"/>
  <c r="A85" i="24"/>
  <c r="L68" i="24"/>
  <c r="H53" i="24"/>
  <c r="H52" i="24"/>
  <c r="S46" i="24"/>
  <c r="I44" i="24"/>
  <c r="G24" i="24"/>
  <c r="E23" i="24"/>
  <c r="G23" i="24" s="1"/>
  <c r="E22" i="24"/>
  <c r="G22" i="24" s="1"/>
  <c r="G21" i="24"/>
  <c r="G20" i="24"/>
  <c r="U16" i="24"/>
  <c r="T16" i="24"/>
  <c r="G16" i="24"/>
  <c r="G15" i="24"/>
  <c r="G14" i="24"/>
  <c r="G13" i="24"/>
  <c r="G12" i="24"/>
  <c r="G11" i="24"/>
  <c r="G10" i="24"/>
  <c r="G9" i="24"/>
  <c r="G8" i="24"/>
  <c r="I59" i="27" l="1"/>
  <c r="I31" i="28"/>
  <c r="I56" i="28" s="1"/>
  <c r="I59" i="28" s="1"/>
  <c r="I59" i="26"/>
  <c r="H17" i="24"/>
  <c r="I55" i="24"/>
  <c r="H26" i="24"/>
  <c r="I27" i="24" s="1"/>
  <c r="I57" i="24" s="1"/>
  <c r="I56" i="24"/>
  <c r="I31" i="23"/>
  <c r="P119" i="23"/>
  <c r="O119" i="23"/>
  <c r="O120" i="23" s="1"/>
  <c r="N119" i="23"/>
  <c r="M119" i="23"/>
  <c r="H47" i="23" s="1"/>
  <c r="I49" i="23" s="1"/>
  <c r="Q111" i="23"/>
  <c r="H85" i="23"/>
  <c r="E85" i="23"/>
  <c r="A85" i="23"/>
  <c r="L68" i="23"/>
  <c r="H52" i="23" s="1"/>
  <c r="H53" i="23"/>
  <c r="S46" i="23"/>
  <c r="I44" i="23"/>
  <c r="G24" i="23"/>
  <c r="E23" i="23"/>
  <c r="G23" i="23" s="1"/>
  <c r="E22" i="23"/>
  <c r="G22" i="23" s="1"/>
  <c r="G21" i="23"/>
  <c r="G20" i="23"/>
  <c r="U16" i="23"/>
  <c r="T16" i="23"/>
  <c r="G16" i="23"/>
  <c r="G15" i="23"/>
  <c r="G14" i="23"/>
  <c r="G13" i="23"/>
  <c r="G12" i="23"/>
  <c r="G11" i="23"/>
  <c r="G10" i="23"/>
  <c r="G9" i="23"/>
  <c r="G8" i="23"/>
  <c r="I59" i="24" l="1"/>
  <c r="I55" i="23"/>
  <c r="H17" i="23"/>
  <c r="H26" i="23"/>
  <c r="I56" i="23"/>
  <c r="E12" i="22"/>
  <c r="E11" i="22"/>
  <c r="E10" i="22"/>
  <c r="E9" i="22"/>
  <c r="E8" i="22"/>
  <c r="I31" i="22"/>
  <c r="P119" i="22"/>
  <c r="O119" i="22"/>
  <c r="O120" i="22" s="1"/>
  <c r="N119" i="22"/>
  <c r="M119" i="22"/>
  <c r="H47" i="22" s="1"/>
  <c r="I49" i="22" s="1"/>
  <c r="Q111" i="22"/>
  <c r="H85" i="22"/>
  <c r="E85" i="22"/>
  <c r="A85" i="22"/>
  <c r="L68" i="22"/>
  <c r="H52" i="22" s="1"/>
  <c r="I55" i="22" s="1"/>
  <c r="H53" i="22"/>
  <c r="S46" i="22"/>
  <c r="I44" i="22"/>
  <c r="G24" i="22"/>
  <c r="E23" i="22"/>
  <c r="G23" i="22" s="1"/>
  <c r="E22" i="22"/>
  <c r="G22" i="22" s="1"/>
  <c r="G21" i="22"/>
  <c r="G20" i="22"/>
  <c r="U16" i="22"/>
  <c r="T16" i="22"/>
  <c r="G16" i="22"/>
  <c r="G15" i="22"/>
  <c r="G14" i="22"/>
  <c r="G13" i="22"/>
  <c r="G12" i="22"/>
  <c r="G11" i="22"/>
  <c r="G10" i="22"/>
  <c r="G9" i="22"/>
  <c r="G8" i="22"/>
  <c r="I27" i="23" l="1"/>
  <c r="I57" i="23" s="1"/>
  <c r="I59" i="23" s="1"/>
  <c r="H17" i="22"/>
  <c r="H26" i="22"/>
  <c r="I56" i="22"/>
  <c r="I31" i="21"/>
  <c r="I27" i="22" l="1"/>
  <c r="I57" i="22" s="1"/>
  <c r="I59" i="22" s="1"/>
  <c r="P119" i="21"/>
  <c r="O119" i="21"/>
  <c r="O120" i="21" s="1"/>
  <c r="N119" i="21"/>
  <c r="M119" i="21"/>
  <c r="H47" i="21" s="1"/>
  <c r="I49" i="21" s="1"/>
  <c r="Q111" i="21"/>
  <c r="H85" i="21"/>
  <c r="E85" i="21"/>
  <c r="A85" i="21"/>
  <c r="L68" i="21"/>
  <c r="H52" i="21" s="1"/>
  <c r="H53" i="21"/>
  <c r="S46" i="21"/>
  <c r="I44" i="21"/>
  <c r="G24" i="21"/>
  <c r="E23" i="21"/>
  <c r="G23" i="21" s="1"/>
  <c r="G22" i="21"/>
  <c r="E22" i="21"/>
  <c r="G21" i="21"/>
  <c r="E21" i="21"/>
  <c r="G20" i="21"/>
  <c r="U16" i="21"/>
  <c r="T16" i="21"/>
  <c r="G16" i="21"/>
  <c r="G15" i="21"/>
  <c r="G14" i="21"/>
  <c r="G13" i="21"/>
  <c r="G12" i="21"/>
  <c r="G11" i="21"/>
  <c r="G10" i="21"/>
  <c r="G9" i="21"/>
  <c r="G8" i="21"/>
  <c r="H17" i="21" s="1"/>
  <c r="E12" i="20"/>
  <c r="E11" i="20"/>
  <c r="E9" i="20"/>
  <c r="E8" i="20"/>
  <c r="I55" i="21" l="1"/>
  <c r="I56" i="21" s="1"/>
  <c r="H26" i="21"/>
  <c r="I27" i="21" s="1"/>
  <c r="I57" i="21" s="1"/>
  <c r="I59" i="21" l="1"/>
  <c r="I31" i="20"/>
  <c r="L68" i="20"/>
  <c r="H52" i="20" s="1"/>
  <c r="P119" i="20" l="1"/>
  <c r="O119" i="20"/>
  <c r="O120" i="20" s="1"/>
  <c r="N119" i="20"/>
  <c r="M119" i="20"/>
  <c r="H47" i="20" s="1"/>
  <c r="I49" i="20" s="1"/>
  <c r="Q111" i="20"/>
  <c r="H85" i="20"/>
  <c r="E85" i="20"/>
  <c r="A85" i="20"/>
  <c r="H53" i="20"/>
  <c r="I55" i="20"/>
  <c r="S46" i="20"/>
  <c r="I44" i="20"/>
  <c r="G24" i="20"/>
  <c r="G23" i="20"/>
  <c r="E23" i="20"/>
  <c r="G22" i="20"/>
  <c r="E22" i="20"/>
  <c r="G21" i="20"/>
  <c r="E21" i="20"/>
  <c r="G20" i="20"/>
  <c r="H26" i="20" s="1"/>
  <c r="U16" i="20"/>
  <c r="T16" i="20"/>
  <c r="G16" i="20"/>
  <c r="G15" i="20"/>
  <c r="G14" i="20"/>
  <c r="G13" i="20"/>
  <c r="G12" i="20"/>
  <c r="G11" i="20"/>
  <c r="G10" i="20"/>
  <c r="G9" i="20"/>
  <c r="G8" i="20"/>
  <c r="H17" i="20" s="1"/>
  <c r="I27" i="20" l="1"/>
  <c r="I57" i="20" s="1"/>
  <c r="I56" i="20"/>
  <c r="E9" i="18"/>
  <c r="E21" i="18"/>
  <c r="E12" i="18"/>
  <c r="E8" i="18"/>
  <c r="I31" i="18"/>
  <c r="P119" i="19"/>
  <c r="O119" i="19"/>
  <c r="O120" i="19" s="1"/>
  <c r="N119" i="19"/>
  <c r="M119" i="19"/>
  <c r="Q111" i="19"/>
  <c r="H85" i="19"/>
  <c r="E85" i="19"/>
  <c r="A85" i="19"/>
  <c r="H53" i="19"/>
  <c r="H52" i="19"/>
  <c r="I55" i="19" s="1"/>
  <c r="H47" i="19"/>
  <c r="I49" i="19" s="1"/>
  <c r="S46" i="19"/>
  <c r="I44" i="19"/>
  <c r="I31" i="19"/>
  <c r="I56" i="19" s="1"/>
  <c r="G24" i="19"/>
  <c r="G23" i="19"/>
  <c r="E23" i="19"/>
  <c r="G22" i="19"/>
  <c r="E22" i="19"/>
  <c r="G21" i="19"/>
  <c r="H26" i="19" s="1"/>
  <c r="G20" i="19"/>
  <c r="U16" i="19"/>
  <c r="T16" i="19"/>
  <c r="G16" i="19"/>
  <c r="G15" i="19"/>
  <c r="G14" i="19"/>
  <c r="G13" i="19"/>
  <c r="G12" i="19"/>
  <c r="G11" i="19"/>
  <c r="G10" i="19"/>
  <c r="G9" i="19"/>
  <c r="H17" i="19" s="1"/>
  <c r="I27" i="19" s="1"/>
  <c r="I57" i="19" s="1"/>
  <c r="I59" i="19" s="1"/>
  <c r="G8" i="19"/>
  <c r="I59" i="20" l="1"/>
  <c r="P119" i="18"/>
  <c r="O119" i="18"/>
  <c r="O120" i="18" s="1"/>
  <c r="N119" i="18"/>
  <c r="M119" i="18"/>
  <c r="H47" i="18" s="1"/>
  <c r="I49" i="18" s="1"/>
  <c r="Q111" i="18"/>
  <c r="H85" i="18"/>
  <c r="E85" i="18"/>
  <c r="A85" i="18"/>
  <c r="H53" i="18"/>
  <c r="H52" i="18"/>
  <c r="S46" i="18"/>
  <c r="I44" i="18"/>
  <c r="G24" i="18"/>
  <c r="G23" i="18"/>
  <c r="E23" i="18"/>
  <c r="G22" i="18"/>
  <c r="E22" i="18"/>
  <c r="G21" i="18"/>
  <c r="G20" i="18"/>
  <c r="U16" i="18"/>
  <c r="T16" i="18"/>
  <c r="G16" i="18"/>
  <c r="G15" i="18"/>
  <c r="G14" i="18"/>
  <c r="G13" i="18"/>
  <c r="G12" i="18"/>
  <c r="G11" i="18"/>
  <c r="G10" i="18"/>
  <c r="G9" i="18"/>
  <c r="G8" i="18"/>
  <c r="H17" i="18" s="1"/>
  <c r="H26" i="18" l="1"/>
  <c r="I27" i="18" s="1"/>
  <c r="I57" i="18" s="1"/>
  <c r="I55" i="18"/>
  <c r="I56" i="18" s="1"/>
  <c r="E8" i="17"/>
  <c r="H54" i="17"/>
  <c r="I31" i="17"/>
  <c r="I59" i="18" l="1"/>
  <c r="P119" i="17"/>
  <c r="O119" i="17"/>
  <c r="O120" i="17" s="1"/>
  <c r="N119" i="17"/>
  <c r="M119" i="17"/>
  <c r="H47" i="17" s="1"/>
  <c r="I49" i="17" s="1"/>
  <c r="Q111" i="17"/>
  <c r="H85" i="17"/>
  <c r="E85" i="17"/>
  <c r="A85" i="17"/>
  <c r="H53" i="17"/>
  <c r="H52" i="17"/>
  <c r="I55" i="17" s="1"/>
  <c r="S46" i="17"/>
  <c r="I44" i="17"/>
  <c r="G24" i="17"/>
  <c r="E23" i="17"/>
  <c r="G23" i="17" s="1"/>
  <c r="E22" i="17"/>
  <c r="G22" i="17" s="1"/>
  <c r="G21" i="17"/>
  <c r="G20" i="17"/>
  <c r="U16" i="17"/>
  <c r="T16" i="17"/>
  <c r="G16" i="17"/>
  <c r="G15" i="17"/>
  <c r="G14" i="17"/>
  <c r="G13" i="17"/>
  <c r="G12" i="17"/>
  <c r="G11" i="17"/>
  <c r="G10" i="17"/>
  <c r="G9" i="17"/>
  <c r="G8" i="17"/>
  <c r="H17" i="17" s="1"/>
  <c r="H26" i="17" l="1"/>
  <c r="I27" i="17" s="1"/>
  <c r="I57" i="17" s="1"/>
  <c r="I56" i="17"/>
  <c r="H54" i="16"/>
  <c r="I31" i="16"/>
  <c r="P119" i="16"/>
  <c r="O119" i="16"/>
  <c r="O120" i="16" s="1"/>
  <c r="N119" i="16"/>
  <c r="M119" i="16"/>
  <c r="H47" i="16" s="1"/>
  <c r="I49" i="16" s="1"/>
  <c r="Q111" i="16"/>
  <c r="H85" i="16"/>
  <c r="E85" i="16"/>
  <c r="A85" i="16"/>
  <c r="H53" i="16"/>
  <c r="H52" i="16"/>
  <c r="I55" i="16" s="1"/>
  <c r="S46" i="16"/>
  <c r="I44" i="16"/>
  <c r="G24" i="16"/>
  <c r="E23" i="16"/>
  <c r="G23" i="16" s="1"/>
  <c r="E22" i="16"/>
  <c r="G22" i="16" s="1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I59" i="17" l="1"/>
  <c r="H17" i="16"/>
  <c r="I56" i="16"/>
  <c r="I27" i="16"/>
  <c r="I57" i="16" s="1"/>
  <c r="I31" i="15"/>
  <c r="P119" i="15"/>
  <c r="O119" i="15"/>
  <c r="O120" i="15" s="1"/>
  <c r="N119" i="15"/>
  <c r="M119" i="15"/>
  <c r="H47" i="15" s="1"/>
  <c r="I49" i="15" s="1"/>
  <c r="Q111" i="15"/>
  <c r="H85" i="15"/>
  <c r="E85" i="15"/>
  <c r="A85" i="15"/>
  <c r="H53" i="15"/>
  <c r="H52" i="15"/>
  <c r="I55" i="15" s="1"/>
  <c r="S46" i="15"/>
  <c r="I44" i="15"/>
  <c r="G24" i="15"/>
  <c r="E23" i="15"/>
  <c r="G23" i="15" s="1"/>
  <c r="E22" i="15"/>
  <c r="G22" i="15" s="1"/>
  <c r="G21" i="15"/>
  <c r="G20" i="15"/>
  <c r="U16" i="15"/>
  <c r="T16" i="15"/>
  <c r="G16" i="15"/>
  <c r="G15" i="15"/>
  <c r="G14" i="15"/>
  <c r="G13" i="15"/>
  <c r="G12" i="15"/>
  <c r="G11" i="15"/>
  <c r="G10" i="15"/>
  <c r="G9" i="15"/>
  <c r="G8" i="15"/>
  <c r="H17" i="15" s="1"/>
  <c r="I59" i="16" l="1"/>
  <c r="H26" i="15"/>
  <c r="I27" i="15" s="1"/>
  <c r="I57" i="15" s="1"/>
  <c r="I56" i="15"/>
  <c r="H53" i="13"/>
  <c r="H52" i="13"/>
  <c r="O56" i="13"/>
  <c r="L56" i="13"/>
  <c r="E13" i="14"/>
  <c r="E11" i="14"/>
  <c r="E10" i="14"/>
  <c r="E9" i="14"/>
  <c r="E12" i="14"/>
  <c r="I59" i="15" l="1"/>
  <c r="E10" i="13"/>
  <c r="E13" i="13"/>
  <c r="E12" i="13"/>
  <c r="E11" i="13"/>
  <c r="P119" i="14"/>
  <c r="O119" i="14"/>
  <c r="O120" i="14" s="1"/>
  <c r="N119" i="14"/>
  <c r="M119" i="14"/>
  <c r="H47" i="14" s="1"/>
  <c r="I49" i="14" s="1"/>
  <c r="Q111" i="14"/>
  <c r="H85" i="14"/>
  <c r="E85" i="14"/>
  <c r="A85" i="14"/>
  <c r="H53" i="14"/>
  <c r="H52" i="14"/>
  <c r="I55" i="14" s="1"/>
  <c r="S46" i="14"/>
  <c r="I44" i="14"/>
  <c r="G24" i="14"/>
  <c r="E23" i="14"/>
  <c r="G23" i="14" s="1"/>
  <c r="E22" i="14"/>
  <c r="G22" i="14" s="1"/>
  <c r="G21" i="14"/>
  <c r="G20" i="14"/>
  <c r="H26" i="14" s="1"/>
  <c r="U16" i="14"/>
  <c r="T16" i="14"/>
  <c r="G16" i="14"/>
  <c r="G15" i="14"/>
  <c r="G14" i="14"/>
  <c r="G13" i="14"/>
  <c r="G12" i="14"/>
  <c r="G11" i="14"/>
  <c r="G10" i="14"/>
  <c r="G9" i="14"/>
  <c r="G8" i="14"/>
  <c r="H17" i="14" l="1"/>
  <c r="I27" i="14" s="1"/>
  <c r="I57" i="14" s="1"/>
  <c r="E23" i="13"/>
  <c r="E22" i="13"/>
  <c r="I31" i="13"/>
  <c r="P119" i="13"/>
  <c r="N119" i="13"/>
  <c r="M119" i="13"/>
  <c r="Q111" i="13"/>
  <c r="H85" i="13"/>
  <c r="E85" i="13"/>
  <c r="A85" i="13"/>
  <c r="S46" i="13"/>
  <c r="I44" i="13"/>
  <c r="G24" i="13"/>
  <c r="G23" i="13"/>
  <c r="G22" i="13"/>
  <c r="G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H47" i="13" l="1"/>
  <c r="I49" i="13" s="1"/>
  <c r="H17" i="13"/>
  <c r="I27" i="13" s="1"/>
  <c r="I57" i="13" s="1"/>
  <c r="I55" i="13"/>
  <c r="O119" i="13"/>
  <c r="O120" i="13" s="1"/>
  <c r="I31" i="11"/>
  <c r="P119" i="11"/>
  <c r="N119" i="11"/>
  <c r="M119" i="11"/>
  <c r="H47" i="11" s="1"/>
  <c r="I49" i="11" s="1"/>
  <c r="L119" i="11"/>
  <c r="L120" i="11" s="1"/>
  <c r="Q111" i="11"/>
  <c r="H85" i="11"/>
  <c r="E85" i="11"/>
  <c r="A85" i="11"/>
  <c r="S46" i="11"/>
  <c r="I44" i="11"/>
  <c r="O24" i="11"/>
  <c r="G24" i="11"/>
  <c r="G23" i="11"/>
  <c r="G22" i="11"/>
  <c r="G21" i="11"/>
  <c r="G20" i="11"/>
  <c r="H26" i="11" s="1"/>
  <c r="U16" i="11"/>
  <c r="T16" i="11"/>
  <c r="G16" i="11"/>
  <c r="G15" i="11"/>
  <c r="G14" i="11"/>
  <c r="G13" i="11"/>
  <c r="G12" i="11"/>
  <c r="G11" i="11"/>
  <c r="G10" i="11"/>
  <c r="G9" i="11"/>
  <c r="G8" i="11"/>
  <c r="J5" i="11"/>
  <c r="J4" i="11"/>
  <c r="J9" i="11" s="1"/>
  <c r="K9" i="11" s="1"/>
  <c r="I56" i="13" l="1"/>
  <c r="I31" i="14" s="1"/>
  <c r="H52" i="11"/>
  <c r="H17" i="11"/>
  <c r="I27" i="11" s="1"/>
  <c r="I57" i="11" s="1"/>
  <c r="H53" i="11"/>
  <c r="I55" i="11" s="1"/>
  <c r="O119" i="11"/>
  <c r="O120" i="11" s="1"/>
  <c r="E8" i="10"/>
  <c r="E9" i="10"/>
  <c r="I31" i="10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I44" i="10"/>
  <c r="O24" i="10"/>
  <c r="G24" i="10"/>
  <c r="G23" i="10"/>
  <c r="G22" i="10"/>
  <c r="G21" i="10"/>
  <c r="G20" i="10"/>
  <c r="H26" i="10" s="1"/>
  <c r="U16" i="10"/>
  <c r="T16" i="10"/>
  <c r="G16" i="10"/>
  <c r="G15" i="10"/>
  <c r="G14" i="10"/>
  <c r="G13" i="10"/>
  <c r="G12" i="10"/>
  <c r="G11" i="10"/>
  <c r="G10" i="10"/>
  <c r="G9" i="10"/>
  <c r="G8" i="10"/>
  <c r="J5" i="10"/>
  <c r="J4" i="10"/>
  <c r="J9" i="10" s="1"/>
  <c r="K9" i="10" s="1"/>
  <c r="I59" i="13" l="1"/>
  <c r="I56" i="14"/>
  <c r="I59" i="14" s="1"/>
  <c r="L9" i="11"/>
  <c r="I56" i="11"/>
  <c r="I59" i="11" s="1"/>
  <c r="H17" i="10"/>
  <c r="I27" i="10" s="1"/>
  <c r="I57" i="10" s="1"/>
  <c r="H52" i="10"/>
  <c r="H53" i="10"/>
  <c r="O119" i="10"/>
  <c r="O120" i="10" s="1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I44" i="9"/>
  <c r="O24" i="9"/>
  <c r="G24" i="9"/>
  <c r="G23" i="9"/>
  <c r="G22" i="9"/>
  <c r="G21" i="9"/>
  <c r="G20" i="9"/>
  <c r="H26" i="9" s="1"/>
  <c r="U16" i="9"/>
  <c r="T16" i="9"/>
  <c r="G16" i="9"/>
  <c r="G15" i="9"/>
  <c r="G14" i="9"/>
  <c r="G13" i="9"/>
  <c r="G12" i="9"/>
  <c r="G11" i="9"/>
  <c r="G10" i="9"/>
  <c r="G9" i="9"/>
  <c r="G8" i="9"/>
  <c r="H17" i="9" s="1"/>
  <c r="J5" i="9"/>
  <c r="J4" i="9"/>
  <c r="J9" i="9" s="1"/>
  <c r="K9" i="9" s="1"/>
  <c r="I55" i="10" l="1"/>
  <c r="L9" i="10" s="1"/>
  <c r="I56" i="10"/>
  <c r="I59" i="10" s="1"/>
  <c r="H52" i="9"/>
  <c r="I27" i="9"/>
  <c r="I57" i="9" s="1"/>
  <c r="H53" i="9"/>
  <c r="I55" i="9" s="1"/>
  <c r="L9" i="9" s="1"/>
  <c r="O119" i="9"/>
  <c r="O120" i="9" s="1"/>
  <c r="P119" i="8"/>
  <c r="N119" i="8"/>
  <c r="M119" i="8"/>
  <c r="H47" i="8" s="1"/>
  <c r="I49" i="8" s="1"/>
  <c r="L119" i="8"/>
  <c r="L120" i="8" s="1"/>
  <c r="Q111" i="8"/>
  <c r="H85" i="8"/>
  <c r="E85" i="8"/>
  <c r="A85" i="8"/>
  <c r="S46" i="8"/>
  <c r="I44" i="8"/>
  <c r="O24" i="8"/>
  <c r="G24" i="8"/>
  <c r="G23" i="8"/>
  <c r="G22" i="8"/>
  <c r="G21" i="8"/>
  <c r="E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J5" i="8"/>
  <c r="J4" i="8"/>
  <c r="J9" i="8" s="1"/>
  <c r="K9" i="8" s="1"/>
  <c r="H17" i="8" l="1"/>
  <c r="I27" i="8" s="1"/>
  <c r="I57" i="8" s="1"/>
  <c r="H52" i="8"/>
  <c r="I55" i="8" s="1"/>
  <c r="L9" i="8" s="1"/>
  <c r="H53" i="8"/>
  <c r="O119" i="8"/>
  <c r="O120" i="8" s="1"/>
  <c r="E9" i="7"/>
  <c r="P119" i="7"/>
  <c r="N119" i="7"/>
  <c r="M119" i="7"/>
  <c r="H47" i="7" s="1"/>
  <c r="I49" i="7" s="1"/>
  <c r="L119" i="7"/>
  <c r="L120" i="7" s="1"/>
  <c r="Q111" i="7"/>
  <c r="H85" i="7"/>
  <c r="E85" i="7"/>
  <c r="A85" i="7"/>
  <c r="S46" i="7"/>
  <c r="I44" i="7"/>
  <c r="I30" i="7"/>
  <c r="I38" i="7" s="1"/>
  <c r="O24" i="7"/>
  <c r="G24" i="7"/>
  <c r="G23" i="7"/>
  <c r="G22" i="7"/>
  <c r="E21" i="7"/>
  <c r="G21" i="7" s="1"/>
  <c r="G20" i="7"/>
  <c r="H26" i="7" s="1"/>
  <c r="U16" i="7"/>
  <c r="T16" i="7"/>
  <c r="G16" i="7"/>
  <c r="G15" i="7"/>
  <c r="G14" i="7"/>
  <c r="G13" i="7"/>
  <c r="G12" i="7"/>
  <c r="G11" i="7"/>
  <c r="G10" i="7"/>
  <c r="G9" i="7"/>
  <c r="G8" i="7"/>
  <c r="J5" i="7"/>
  <c r="J4" i="7"/>
  <c r="J9" i="7" s="1"/>
  <c r="K9" i="7" s="1"/>
  <c r="I30" i="14" l="1"/>
  <c r="I38" i="14" s="1"/>
  <c r="I45" i="14" s="1"/>
  <c r="I30" i="15"/>
  <c r="I38" i="15" s="1"/>
  <c r="I45" i="7"/>
  <c r="I30" i="13"/>
  <c r="I38" i="13" s="1"/>
  <c r="I45" i="13" s="1"/>
  <c r="I30" i="11"/>
  <c r="I38" i="11" s="1"/>
  <c r="I45" i="11" s="1"/>
  <c r="I30" i="10"/>
  <c r="I38" i="10" s="1"/>
  <c r="I45" i="10" s="1"/>
  <c r="I30" i="9"/>
  <c r="I38" i="9" s="1"/>
  <c r="I45" i="9" s="1"/>
  <c r="I30" i="8"/>
  <c r="I38" i="8" s="1"/>
  <c r="I45" i="8" s="1"/>
  <c r="H52" i="7"/>
  <c r="H17" i="7"/>
  <c r="I27" i="7" s="1"/>
  <c r="I57" i="7" s="1"/>
  <c r="H53" i="7"/>
  <c r="O119" i="7"/>
  <c r="O120" i="7" s="1"/>
  <c r="E8" i="6"/>
  <c r="I45" i="15" l="1"/>
  <c r="I30" i="16"/>
  <c r="I38" i="16" s="1"/>
  <c r="I55" i="7"/>
  <c r="L9" i="7" s="1"/>
  <c r="E9" i="6"/>
  <c r="G8" i="6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I44" i="6"/>
  <c r="I30" i="6"/>
  <c r="I38" i="6" s="1"/>
  <c r="I45" i="6" s="1"/>
  <c r="O24" i="6"/>
  <c r="G24" i="6"/>
  <c r="G23" i="6"/>
  <c r="G22" i="6"/>
  <c r="E21" i="6"/>
  <c r="G21" i="6" s="1"/>
  <c r="G20" i="6"/>
  <c r="H26" i="6" s="1"/>
  <c r="U16" i="6"/>
  <c r="T16" i="6"/>
  <c r="G16" i="6"/>
  <c r="G15" i="6"/>
  <c r="G14" i="6"/>
  <c r="G13" i="6"/>
  <c r="G12" i="6"/>
  <c r="E11" i="6"/>
  <c r="G11" i="6" s="1"/>
  <c r="G10" i="6"/>
  <c r="G9" i="6"/>
  <c r="J5" i="6"/>
  <c r="J4" i="6"/>
  <c r="J9" i="6" s="1"/>
  <c r="K9" i="6" s="1"/>
  <c r="I38" i="20" l="1"/>
  <c r="I45" i="20" s="1"/>
  <c r="I38" i="19"/>
  <c r="I30" i="19"/>
  <c r="I38" i="18"/>
  <c r="I45" i="18" s="1"/>
  <c r="I38" i="17"/>
  <c r="I45" i="17" s="1"/>
  <c r="I45" i="16"/>
  <c r="I30" i="17"/>
  <c r="H52" i="6"/>
  <c r="H17" i="6"/>
  <c r="I27" i="6" s="1"/>
  <c r="I57" i="6" s="1"/>
  <c r="H53" i="6"/>
  <c r="I55" i="6" s="1"/>
  <c r="O119" i="6"/>
  <c r="O120" i="6" s="1"/>
  <c r="I45" i="19" l="1"/>
  <c r="I30" i="21"/>
  <c r="I38" i="21" s="1"/>
  <c r="I30" i="20"/>
  <c r="I30" i="18"/>
  <c r="L9" i="6"/>
  <c r="I45" i="21" l="1"/>
  <c r="I30" i="22"/>
  <c r="I38" i="22" s="1"/>
  <c r="I30" i="32" s="1"/>
  <c r="E12" i="5"/>
  <c r="E11" i="5"/>
  <c r="E8" i="5"/>
  <c r="E9" i="5"/>
  <c r="I30" i="30" l="1"/>
  <c r="I45" i="30" s="1"/>
  <c r="I30" i="31"/>
  <c r="I30" i="28"/>
  <c r="I38" i="28" s="1"/>
  <c r="I45" i="28" s="1"/>
  <c r="I30" i="29"/>
  <c r="I38" i="29" s="1"/>
  <c r="I45" i="29" s="1"/>
  <c r="I30" i="27"/>
  <c r="I38" i="27" s="1"/>
  <c r="I45" i="27" s="1"/>
  <c r="I30" i="26"/>
  <c r="I38" i="26" s="1"/>
  <c r="I45" i="26" s="1"/>
  <c r="I30" i="24"/>
  <c r="I38" i="24" s="1"/>
  <c r="I45" i="24" s="1"/>
  <c r="I30" i="23"/>
  <c r="I38" i="23" s="1"/>
  <c r="I45" i="23" s="1"/>
  <c r="I45" i="22"/>
  <c r="P119" i="5"/>
  <c r="N119" i="5"/>
  <c r="M119" i="5"/>
  <c r="H47" i="5" s="1"/>
  <c r="I49" i="5" s="1"/>
  <c r="L119" i="5"/>
  <c r="L120" i="5" s="1"/>
  <c r="Q111" i="5"/>
  <c r="H85" i="5"/>
  <c r="E85" i="5"/>
  <c r="A85" i="5"/>
  <c r="S46" i="5"/>
  <c r="I44" i="5"/>
  <c r="I30" i="5"/>
  <c r="I38" i="5" s="1"/>
  <c r="I45" i="5" s="1"/>
  <c r="O24" i="5"/>
  <c r="G24" i="5"/>
  <c r="G23" i="5"/>
  <c r="G22" i="5"/>
  <c r="E21" i="5"/>
  <c r="G21" i="5" s="1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J5" i="5"/>
  <c r="J4" i="5"/>
  <c r="J9" i="5" s="1"/>
  <c r="K9" i="5" s="1"/>
  <c r="H17" i="5" l="1"/>
  <c r="H52" i="5"/>
  <c r="I27" i="5"/>
  <c r="I57" i="5" s="1"/>
  <c r="H53" i="5"/>
  <c r="I55" i="5" s="1"/>
  <c r="O119" i="5"/>
  <c r="O120" i="5" s="1"/>
  <c r="E12" i="4"/>
  <c r="G9" i="4"/>
  <c r="P119" i="4"/>
  <c r="N119" i="4"/>
  <c r="M119" i="4"/>
  <c r="H47" i="4" s="1"/>
  <c r="I49" i="4" s="1"/>
  <c r="L119" i="4"/>
  <c r="L120" i="4" s="1"/>
  <c r="Q111" i="4"/>
  <c r="H85" i="4"/>
  <c r="E85" i="4"/>
  <c r="A85" i="4"/>
  <c r="S46" i="4"/>
  <c r="I44" i="4"/>
  <c r="I30" i="4"/>
  <c r="I38" i="4" s="1"/>
  <c r="I45" i="4" s="1"/>
  <c r="O24" i="4"/>
  <c r="G24" i="4"/>
  <c r="G23" i="4"/>
  <c r="G22" i="4"/>
  <c r="E21" i="4"/>
  <c r="G21" i="4" s="1"/>
  <c r="G20" i="4"/>
  <c r="H26" i="4" s="1"/>
  <c r="U16" i="4"/>
  <c r="T16" i="4"/>
  <c r="G16" i="4"/>
  <c r="G15" i="4"/>
  <c r="G14" i="4"/>
  <c r="G13" i="4"/>
  <c r="G12" i="4"/>
  <c r="G11" i="4"/>
  <c r="G10" i="4"/>
  <c r="G8" i="4"/>
  <c r="J5" i="4"/>
  <c r="J4" i="4"/>
  <c r="J9" i="4" s="1"/>
  <c r="K9" i="4" s="1"/>
  <c r="L120" i="1"/>
  <c r="P119" i="1"/>
  <c r="N119" i="1"/>
  <c r="M119" i="1"/>
  <c r="H47" i="1" s="1"/>
  <c r="I49" i="1" s="1"/>
  <c r="L119" i="1"/>
  <c r="Q111" i="1"/>
  <c r="H85" i="1"/>
  <c r="E85" i="1"/>
  <c r="A85" i="1"/>
  <c r="H52" i="1"/>
  <c r="S46" i="1"/>
  <c r="I44" i="1"/>
  <c r="I31" i="1"/>
  <c r="I30" i="1"/>
  <c r="I38" i="1" s="1"/>
  <c r="I45" i="1" s="1"/>
  <c r="O24" i="1"/>
  <c r="G24" i="1"/>
  <c r="G23" i="1"/>
  <c r="G22" i="1"/>
  <c r="G21" i="1"/>
  <c r="E21" i="1"/>
  <c r="G20" i="1"/>
  <c r="H26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J5" i="1"/>
  <c r="J4" i="1"/>
  <c r="J9" i="1" s="1"/>
  <c r="K9" i="1" s="1"/>
  <c r="L9" i="5" l="1"/>
  <c r="H17" i="4"/>
  <c r="I27" i="4" s="1"/>
  <c r="I57" i="4" s="1"/>
  <c r="H52" i="4"/>
  <c r="H53" i="4"/>
  <c r="O119" i="4"/>
  <c r="O120" i="4" s="1"/>
  <c r="I27" i="1"/>
  <c r="I57" i="1" s="1"/>
  <c r="I55" i="1"/>
  <c r="L9" i="1" s="1"/>
  <c r="H53" i="1"/>
  <c r="O119" i="1"/>
  <c r="O120" i="1" s="1"/>
  <c r="I55" i="4" l="1"/>
  <c r="L9" i="4" s="1"/>
  <c r="I56" i="1"/>
  <c r="I59" i="1" l="1"/>
  <c r="I31" i="4"/>
  <c r="I56" i="4" s="1"/>
  <c r="I59" i="4" l="1"/>
  <c r="I31" i="5"/>
  <c r="I56" i="5" s="1"/>
  <c r="I59" i="5" l="1"/>
  <c r="I31" i="6"/>
  <c r="I56" i="6" s="1"/>
  <c r="I59" i="6" l="1"/>
  <c r="I31" i="7"/>
  <c r="I56" i="7" s="1"/>
  <c r="I59" i="7" l="1"/>
  <c r="I31" i="8"/>
  <c r="I56" i="8" s="1"/>
  <c r="I59" i="8" l="1"/>
  <c r="I31" i="9"/>
  <c r="I56" i="9" s="1"/>
  <c r="I59" i="9" s="1"/>
</calcChain>
</file>

<file path=xl/sharedStrings.xml><?xml version="1.0" encoding="utf-8"?>
<sst xmlns="http://schemas.openxmlformats.org/spreadsheetml/2006/main" count="2361" uniqueCount="158">
  <si>
    <t>CASH OPNAME</t>
  </si>
  <si>
    <t>Hari             :</t>
  </si>
  <si>
    <t>Kamis</t>
  </si>
  <si>
    <t>Tanggal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</si>
  <si>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</si>
  <si>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</si>
  <si>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</si>
  <si>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</si>
  <si>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</si>
  <si>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</si>
  <si>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</si>
  <si>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</si>
  <si>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</si>
  <si>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</si>
  <si>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</si>
  <si>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</si>
  <si>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</si>
  <si>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</si>
  <si>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</si>
  <si>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</si>
  <si>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</si>
  <si>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</si>
  <si>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</si>
  <si>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</si>
  <si>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</si>
  <si>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</si>
  <si>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</si>
  <si>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</si>
  <si>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</si>
  <si>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</si>
  <si>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</si>
  <si>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</si>
  <si>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</si>
  <si>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</si>
  <si>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</si>
  <si>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</si>
  <si>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</si>
  <si>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</si>
  <si>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</si>
  <si>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</si>
  <si>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</si>
  <si>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</si>
  <si>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</si>
  <si>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</si>
  <si>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</si>
  <si>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</si>
  <si>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</si>
  <si>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</si>
  <si>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</si>
  <si>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</si>
  <si>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</si>
  <si>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</si>
  <si>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</si>
  <si>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</si>
  <si>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</si>
  <si>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</si>
  <si>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</si>
  <si>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</si>
  <si>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</si>
  <si>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</si>
  <si>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</si>
  <si>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 xml:space="preserve">Jum'at </t>
  </si>
  <si>
    <t xml:space="preserve">Sabtu </t>
  </si>
  <si>
    <t>cb yatim</t>
  </si>
  <si>
    <t>BTK 48979</t>
  </si>
  <si>
    <t>BTK 48980</t>
  </si>
  <si>
    <t>BTK 48981</t>
  </si>
  <si>
    <t>BTK 48982</t>
  </si>
  <si>
    <t>BTK 48983</t>
  </si>
  <si>
    <t>BTK 48984</t>
  </si>
  <si>
    <t>BTK 48985</t>
  </si>
  <si>
    <t>BTK 48986</t>
  </si>
  <si>
    <t>BTK 48987</t>
  </si>
  <si>
    <t>BTK 48988</t>
  </si>
  <si>
    <t>BTK 48989</t>
  </si>
  <si>
    <t>BTK 48990</t>
  </si>
  <si>
    <t>BTK 48991</t>
  </si>
  <si>
    <t>BTK 48992</t>
  </si>
  <si>
    <t>BTK 48993</t>
  </si>
  <si>
    <t>BTK 48994</t>
  </si>
  <si>
    <t>BTK 48995</t>
  </si>
  <si>
    <t>BTK 48996</t>
  </si>
  <si>
    <t>BTK 48997</t>
  </si>
  <si>
    <t>BTK 48998</t>
  </si>
  <si>
    <t>BTK 48999</t>
  </si>
  <si>
    <t>BTK 49000</t>
  </si>
  <si>
    <t>BTK 49001</t>
  </si>
  <si>
    <t>BTK 49002</t>
  </si>
  <si>
    <t>BTK 49003</t>
  </si>
  <si>
    <t>BTK 49004</t>
  </si>
  <si>
    <t>BTK 49005</t>
  </si>
  <si>
    <t>BTK 49006</t>
  </si>
  <si>
    <t>BTK 49007</t>
  </si>
  <si>
    <t>BTK 49008</t>
  </si>
  <si>
    <t>roni</t>
  </si>
  <si>
    <t>Minggu</t>
  </si>
  <si>
    <t xml:space="preserve">Senin </t>
  </si>
  <si>
    <t xml:space="preserve">Selasa </t>
  </si>
  <si>
    <t xml:space="preserve">Rabu </t>
  </si>
  <si>
    <t xml:space="preserve">Kamis </t>
  </si>
  <si>
    <t>Jum'at</t>
  </si>
  <si>
    <t>Tanggal    :</t>
  </si>
  <si>
    <t>Selasa</t>
  </si>
  <si>
    <t>Sabtu</t>
  </si>
  <si>
    <t>1. Wafa Tsamrotul F</t>
  </si>
  <si>
    <t>BTK 49328</t>
  </si>
  <si>
    <t>BTK 49329</t>
  </si>
  <si>
    <t>BTK 49330</t>
  </si>
  <si>
    <t>BTK 49331</t>
  </si>
  <si>
    <t>BTK 49332</t>
  </si>
  <si>
    <t>BTK 49333</t>
  </si>
  <si>
    <t>BTK 49334</t>
  </si>
  <si>
    <t>BTK 49335</t>
  </si>
  <si>
    <t>BTK 49336</t>
  </si>
  <si>
    <t>BTK 49337</t>
  </si>
  <si>
    <t>BTK 49338</t>
  </si>
  <si>
    <t>BTK 49339</t>
  </si>
  <si>
    <t>BTK 49340</t>
  </si>
  <si>
    <t>BTK 49341</t>
  </si>
  <si>
    <t>BTK 49342</t>
  </si>
  <si>
    <t>BTK 49343</t>
  </si>
  <si>
    <t>BTK 49344</t>
  </si>
  <si>
    <t>BTK 49345</t>
  </si>
  <si>
    <t>BTK 49346</t>
  </si>
  <si>
    <t>BTK 49347</t>
  </si>
  <si>
    <t>BTK 49348</t>
  </si>
  <si>
    <t>BTK 49349</t>
  </si>
  <si>
    <t>BTK 49350</t>
  </si>
  <si>
    <t>BTK 49351</t>
  </si>
  <si>
    <t>BTK 49352</t>
  </si>
  <si>
    <t>BTK 49353</t>
  </si>
  <si>
    <t>BTK 49354</t>
  </si>
  <si>
    <t>BTK 49355</t>
  </si>
  <si>
    <t>BTK 49356</t>
  </si>
  <si>
    <t>BTK 49357</t>
  </si>
  <si>
    <t>BTK 49358</t>
  </si>
  <si>
    <t>BTK 49359</t>
  </si>
  <si>
    <t>BTK 49360</t>
  </si>
  <si>
    <t>BTK 49361</t>
  </si>
  <si>
    <t>BTK 49362</t>
  </si>
  <si>
    <t>BTK 49363</t>
  </si>
  <si>
    <t>BTK 49364</t>
  </si>
  <si>
    <t>BTK 49365</t>
  </si>
  <si>
    <t>BTK 49366</t>
  </si>
  <si>
    <t>BTK 49367</t>
  </si>
  <si>
    <t>BTK 49368</t>
  </si>
  <si>
    <t>BTK 49369</t>
  </si>
  <si>
    <t>BTK 49370</t>
  </si>
  <si>
    <t>BTK 49371</t>
  </si>
  <si>
    <t>BTK 49372</t>
  </si>
  <si>
    <t>BTK 49373</t>
  </si>
  <si>
    <t>BTK 49374</t>
  </si>
  <si>
    <t>BTK 49375</t>
  </si>
  <si>
    <t>BTK 49376</t>
  </si>
  <si>
    <t>BTK 49377</t>
  </si>
  <si>
    <t xml:space="preserve">Minggu </t>
  </si>
  <si>
    <t>Senin</t>
  </si>
  <si>
    <t>Jumat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</si>
</sst>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name val="Calibri"/>
      <family val="2"/>
      <charset val="1"/>
      <scheme val="minor"/>
    </font>
    <font>
      <sz val="12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charset val="1"/>
      <scheme val="minor"/>
    </font>
    <font>
      <sz val="11"/>
      <color theme="10"/>
      <name val="Times New Roman"/>
      <family val="1"/>
    </font>
    <font>
      <sz val="14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90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4" borderId="1" xfId="5" applyFont="1" applyFill="1" applyBorder="1" applyAlignment="1">
      <alignment vertical="top" wrapText="1"/>
    </xf>
    <xf numFmtId="41" fontId="17" fillId="4" borderId="1" xfId="1" applyFont="1" applyFill="1" applyBorder="1" applyAlignment="1">
      <alignment horizontal="right" vertical="top" wrapText="1"/>
    </xf>
    <xf numFmtId="41" fontId="7" fillId="3" borderId="3" xfId="0" applyNumberFormat="1" applyFont="1" applyFill="1" applyBorder="1"/>
    <xf numFmtId="0" fontId="18" fillId="0" borderId="1" xfId="5" applyFont="1" applyBorder="1" applyAlignment="1">
      <alignment vertical="center" wrapText="1"/>
    </xf>
    <xf numFmtId="41" fontId="19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20" fillId="0" borderId="1" xfId="0" applyFont="1" applyBorder="1" applyAlignment="1"/>
    <xf numFmtId="0" fontId="21" fillId="0" borderId="1" xfId="5" applyFont="1" applyBorder="1" applyAlignment="1">
      <alignment vertical="center" wrapText="1"/>
    </xf>
    <xf numFmtId="3" fontId="19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9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22" fillId="3" borderId="1" xfId="1" applyFont="1" applyFill="1" applyBorder="1" applyAlignment="1">
      <alignment horizontal="left"/>
    </xf>
    <xf numFmtId="41" fontId="19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0" fontId="18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41" fontId="17" fillId="5" borderId="1" xfId="1" applyFont="1" applyFill="1" applyBorder="1" applyAlignment="1">
      <alignment horizontal="right" vertical="top" wrapText="1"/>
    </xf>
    <xf numFmtId="41" fontId="19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3" fillId="0" borderId="1" xfId="1" quotePrefix="1" applyFont="1" applyFill="1" applyBorder="1" applyAlignment="1">
      <alignment horizontal="center" wrapText="1"/>
    </xf>
    <xf numFmtId="41" fontId="7" fillId="0" borderId="3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3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1" fontId="17" fillId="6" borderId="1" xfId="1" applyFont="1" applyFill="1" applyBorder="1" applyAlignment="1">
      <alignment horizontal="right" vertical="top" wrapText="1"/>
    </xf>
    <xf numFmtId="41" fontId="17" fillId="4" borderId="1" xfId="1" applyFont="1" applyFill="1" applyBorder="1" applyAlignment="1">
      <alignment horizontal="right" vertical="top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0" fontId="16" fillId="5" borderId="1" xfId="5" applyFont="1" applyFill="1" applyBorder="1" applyAlignment="1">
      <alignment vertical="top" wrapText="1"/>
    </xf>
    <xf numFmtId="164" fontId="24" fillId="0" borderId="0" xfId="3" applyNumberFormat="1" applyFont="1" applyBorder="1" applyAlignment="1"/>
    <xf numFmtId="0" fontId="19" fillId="0" borderId="1" xfId="0" applyFont="1" applyBorder="1" applyAlignment="1">
      <alignment vertical="center"/>
    </xf>
    <xf numFmtId="164" fontId="24" fillId="0" borderId="0" xfId="3" applyNumberFormat="1" applyFont="1" applyAlignment="1"/>
    <xf numFmtId="164" fontId="9" fillId="0" borderId="0" xfId="3" applyNumberFormat="1" applyFont="1" applyAlignment="1"/>
    <xf numFmtId="0" fontId="19" fillId="0" borderId="1" xfId="0" applyFont="1" applyBorder="1" applyAlignment="1">
      <alignment vertical="center" wrapText="1"/>
    </xf>
    <xf numFmtId="41" fontId="25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9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9" fillId="0" borderId="1" xfId="0" applyFont="1" applyBorder="1" applyAlignment="1">
      <alignment wrapText="1"/>
    </xf>
    <xf numFmtId="164" fontId="19" fillId="0" borderId="1" xfId="0" applyNumberFormat="1" applyFont="1" applyBorder="1" applyAlignment="1">
      <alignment wrapText="1"/>
    </xf>
    <xf numFmtId="0" fontId="16" fillId="6" borderId="1" xfId="5" applyFont="1" applyFill="1" applyBorder="1" applyAlignment="1">
      <alignment vertical="top" wrapText="1"/>
    </xf>
    <xf numFmtId="164" fontId="19" fillId="0" borderId="2" xfId="0" applyNumberFormat="1" applyFont="1" applyBorder="1" applyAlignment="1">
      <alignment wrapText="1"/>
    </xf>
    <xf numFmtId="41" fontId="26" fillId="0" borderId="1" xfId="1" applyFont="1" applyBorder="1" applyAlignment="1">
      <alignment horizontal="right" wrapText="1"/>
    </xf>
    <xf numFmtId="42" fontId="5" fillId="0" borderId="0" xfId="0" applyNumberFormat="1" applyFont="1"/>
    <xf numFmtId="0" fontId="19" fillId="0" borderId="2" xfId="0" applyFont="1" applyBorder="1" applyAlignment="1">
      <alignment wrapText="1"/>
    </xf>
    <xf numFmtId="41" fontId="26" fillId="0" borderId="1" xfId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9" fillId="7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7" fillId="0" borderId="0" xfId="3" applyFont="1" applyAlignment="1">
      <alignment horizontal="left"/>
    </xf>
    <xf numFmtId="0" fontId="27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8" fillId="0" borderId="0" xfId="3" applyFont="1" applyBorder="1"/>
    <xf numFmtId="164" fontId="2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9" fillId="0" borderId="0" xfId="0" applyNumberFormat="1" applyFont="1" applyBorder="1" applyAlignment="1">
      <alignment horizontal="right" vertical="center" wrapText="1"/>
    </xf>
    <xf numFmtId="41" fontId="25" fillId="0" borderId="0" xfId="0" applyNumberFormat="1" applyFont="1"/>
    <xf numFmtId="0" fontId="30" fillId="0" borderId="0" xfId="4" applyFont="1"/>
    <xf numFmtId="42" fontId="25" fillId="0" borderId="0" xfId="4" applyNumberFormat="1" applyFont="1"/>
    <xf numFmtId="0" fontId="18" fillId="0" borderId="1" xfId="5" applyFont="1" applyBorder="1" applyAlignment="1">
      <alignment wrapText="1"/>
    </xf>
    <xf numFmtId="3" fontId="19" fillId="0" borderId="5" xfId="0" applyNumberFormat="1" applyFont="1" applyBorder="1" applyAlignment="1">
      <alignment horizontal="right" vertical="center" wrapText="1"/>
    </xf>
    <xf numFmtId="0" fontId="30" fillId="0" borderId="0" xfId="0" applyFont="1"/>
    <xf numFmtId="42" fontId="30" fillId="0" borderId="0" xfId="4" applyNumberFormat="1" applyFont="1"/>
    <xf numFmtId="0" fontId="19" fillId="0" borderId="1" xfId="0" applyFont="1" applyBorder="1"/>
    <xf numFmtId="42" fontId="30" fillId="0" borderId="0" xfId="0" applyNumberFormat="1" applyFont="1"/>
    <xf numFmtId="42" fontId="7" fillId="0" borderId="0" xfId="0" applyNumberFormat="1" applyFont="1"/>
    <xf numFmtId="0" fontId="25" fillId="0" borderId="0" xfId="0" applyFont="1"/>
    <xf numFmtId="42" fontId="25" fillId="0" borderId="0" xfId="0" applyNumberFormat="1" applyFont="1"/>
    <xf numFmtId="41" fontId="7" fillId="0" borderId="0" xfId="2" applyNumberFormat="1" applyFont="1" applyFill="1"/>
    <xf numFmtId="41" fontId="31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9" fillId="0" borderId="1" xfId="0" applyNumberFormat="1" applyFont="1" applyBorder="1" applyAlignment="1">
      <alignment horizontal="right" wrapText="1"/>
    </xf>
    <xf numFmtId="3" fontId="19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9" fillId="0" borderId="1" xfId="5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5" fillId="0" borderId="1" xfId="5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1" fontId="0" fillId="0" borderId="1" xfId="0" applyNumberForma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0" fillId="0" borderId="1" xfId="0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%20Co%20Daily%20-%20Okto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Sept"/>
      <sheetName val="1 Okt"/>
      <sheetName val="2 OKT"/>
      <sheetName val="3 OKT"/>
      <sheetName val="4 Okt"/>
      <sheetName val="5 Okt "/>
      <sheetName val="6 Okt"/>
      <sheetName val="8 OKT "/>
      <sheetName val="9 okt"/>
      <sheetName val="10 Okt"/>
      <sheetName val="11 OKT"/>
      <sheetName val="12 Okt"/>
      <sheetName val="13 Okt "/>
      <sheetName val="14 Okt"/>
      <sheetName val="15 oKT"/>
      <sheetName val="18 Okt"/>
      <sheetName val="19 Okt "/>
      <sheetName val="20 Okt"/>
      <sheetName val="21 Okt (2)"/>
      <sheetName val="22 Okt"/>
      <sheetName val="23 Okt"/>
      <sheetName val="24 Okt"/>
      <sheetName val="25 Okt"/>
      <sheetName val="26 Okt"/>
      <sheetName val="27 okt"/>
      <sheetName val="29 Okt"/>
      <sheetName val="30 Okt"/>
      <sheetName val="31 Okt "/>
      <sheetName val="1 Nov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8">
          <cell r="I38">
            <v>816527793</v>
          </cell>
        </row>
      </sheetData>
      <sheetData sheetId="27">
        <row r="56">
          <cell r="I56">
            <v>18336000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cetak-kwitansi.php%3fid=1806273" TargetMode="External"/><Relationship Id="rId7" Type="http://schemas.openxmlformats.org/officeDocument/2006/relationships/hyperlink" Target="cetak-kwitansi.php%3fid=1806274" TargetMode="External"/><Relationship Id="rId2" Type="http://schemas.openxmlformats.org/officeDocument/2006/relationships/hyperlink" Target="cetak-kwitansi.php%3fid=1806272" TargetMode="External"/><Relationship Id="rId1" Type="http://schemas.openxmlformats.org/officeDocument/2006/relationships/hyperlink" Target="cetak-kwitansi.php%3fid=1806271" TargetMode="External"/><Relationship Id="rId6" Type="http://schemas.openxmlformats.org/officeDocument/2006/relationships/hyperlink" Target="cetak-kwitansi.php%3fid=1806270" TargetMode="External"/><Relationship Id="rId5" Type="http://schemas.openxmlformats.org/officeDocument/2006/relationships/hyperlink" Target="cetak-kwitansi.php%3fid=1806276" TargetMode="External"/><Relationship Id="rId4" Type="http://schemas.openxmlformats.org/officeDocument/2006/relationships/hyperlink" Target="cetak-kwitansi.php%3fid=1806275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43405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232</v>
      </c>
      <c r="F8" s="21"/>
      <c r="G8" s="16">
        <f t="shared" ref="G8:G16" si="0">C8*E8</f>
        <v>23200000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146</v>
      </c>
      <c r="F9" s="21"/>
      <c r="G9" s="16">
        <f t="shared" si="0"/>
        <v>7300000</v>
      </c>
      <c r="H9" s="23"/>
      <c r="I9" s="21"/>
      <c r="J9" s="16">
        <f>SUM(J4:J8)</f>
        <v>39459000</v>
      </c>
      <c r="K9" s="25">
        <f>J9+M18</f>
        <v>40009000</v>
      </c>
      <c r="L9" s="26">
        <f>K9-I55</f>
        <v>21849000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102</v>
      </c>
      <c r="F11" s="21"/>
      <c r="G11" s="16">
        <f t="shared" si="0"/>
        <v>1020000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201</v>
      </c>
      <c r="F12" s="21"/>
      <c r="G12" s="16">
        <f t="shared" si="0"/>
        <v>1005000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66</v>
      </c>
      <c r="F13" s="21"/>
      <c r="G13" s="16">
        <f t="shared" si="0"/>
        <v>132000</v>
      </c>
      <c r="H13" s="8"/>
      <c r="I13" s="7"/>
      <c r="J13" s="37"/>
      <c r="K13" s="38"/>
      <c r="L13" s="39">
        <v>17850000</v>
      </c>
      <c r="M13" s="40">
        <v>50000</v>
      </c>
      <c r="N13" s="41"/>
      <c r="O13" s="42">
        <v>4000000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-4000000</v>
      </c>
      <c r="M14" s="40">
        <v>1000000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54">
        <v>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1700000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32677000</v>
      </c>
      <c r="I17" s="9"/>
      <c r="J17" s="37"/>
      <c r="K17" s="38"/>
      <c r="L17" s="59"/>
      <c r="M17" s="40">
        <v>215000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550000</v>
      </c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/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/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4000000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32931000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+'[1]31 Okt '!I56</f>
        <v>18336000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3565000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3565000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13850000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4000000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310000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18160000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32931000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32931000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13850000</v>
      </c>
      <c r="M119" s="154">
        <f t="shared" ref="M119:P119" si="1">SUM(M13:M118)</f>
        <v>3565000</v>
      </c>
      <c r="N119" s="154">
        <f>SUM(N13:N118)</f>
        <v>0</v>
      </c>
      <c r="O119" s="154">
        <f>SUM(O13:O118)</f>
        <v>8000000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13850000</v>
      </c>
      <c r="O120" s="154">
        <f>SUM(O13:O119)</f>
        <v>16000000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0" zoomScaleNormal="100" zoomScaleSheetLayoutView="100" workbookViewId="0">
      <selection activeCell="H54" sqref="H5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101</v>
      </c>
      <c r="I3" s="11">
        <v>43414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1285</v>
      </c>
      <c r="F8" s="21"/>
      <c r="G8" s="16">
        <f t="shared" ref="G8:G16" si="0">C8*E8</f>
        <v>128500000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821</v>
      </c>
      <c r="F9" s="21"/>
      <c r="G9" s="16">
        <f t="shared" si="0"/>
        <v>41050000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0+4</f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1+1</f>
        <v>2</v>
      </c>
      <c r="F11" s="21"/>
      <c r="G11" s="16">
        <f t="shared" si="0"/>
        <v>20000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3+3</f>
        <v>6</v>
      </c>
      <c r="F12" s="21"/>
      <c r="G12" s="16">
        <f t="shared" si="0"/>
        <v>30000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22+1</f>
        <v>23</v>
      </c>
      <c r="F13" s="21"/>
      <c r="G13" s="16">
        <f t="shared" si="0"/>
        <v>46000</v>
      </c>
      <c r="H13" s="8"/>
      <c r="I13" s="7"/>
      <c r="J13" s="37"/>
      <c r="K13" s="37"/>
      <c r="L13" s="70">
        <v>54427000</v>
      </c>
      <c r="M13" s="40">
        <v>40700</v>
      </c>
      <c r="N13" s="165"/>
      <c r="O13" s="42">
        <v>26400000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-26400000</v>
      </c>
      <c r="M14" s="40">
        <v>200000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2500000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169726000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254800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169980800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'9 Nov'!I57</f>
        <v>118273500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2740700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2740700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+L56</f>
        <v>28027000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+O56</f>
        <v>26400000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21000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 t="s">
        <v>11</v>
      </c>
      <c r="I55" s="82">
        <f>SUM(H52:H54)</f>
        <v>54448000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169980800</v>
      </c>
      <c r="J56" s="101"/>
      <c r="K56" s="41"/>
      <c r="L56" s="102">
        <f>SUM(L13:L55)</f>
        <v>28027000</v>
      </c>
      <c r="M56" s="90"/>
      <c r="N56" s="41"/>
      <c r="O56" s="55">
        <f>SUM(O13:O55)</f>
        <v>26400000</v>
      </c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169980800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2740700</v>
      </c>
      <c r="N119" s="154">
        <f>SUM(N13:N118)</f>
        <v>0</v>
      </c>
      <c r="O119" s="154">
        <f>SUM(O13:O118)</f>
        <v>52800000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105600000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sortState ref="K13:L31">
    <sortCondition ref="K13"/>
  </sortState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H52" sqref="H5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96</v>
      </c>
      <c r="C3" s="9"/>
      <c r="D3" s="7"/>
      <c r="E3" s="7"/>
      <c r="F3" s="7"/>
      <c r="G3" s="7"/>
      <c r="H3" s="7" t="s">
        <v>101</v>
      </c>
      <c r="I3" s="11">
        <v>43414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313</v>
      </c>
      <c r="F8" s="21"/>
      <c r="G8" s="16">
        <f t="shared" ref="G8:G16" si="0">C8*E8</f>
        <v>31300000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821+18</f>
        <v>839</v>
      </c>
      <c r="F9" s="21"/>
      <c r="G9" s="16">
        <f t="shared" si="0"/>
        <v>41950000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4+7</f>
        <v>11</v>
      </c>
      <c r="F10" s="21"/>
      <c r="G10" s="16">
        <f t="shared" si="0"/>
        <v>220000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2+7</f>
        <v>9</v>
      </c>
      <c r="F11" s="21"/>
      <c r="G11" s="16">
        <f t="shared" si="0"/>
        <v>90000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3+3</f>
        <v>6</v>
      </c>
      <c r="F12" s="21"/>
      <c r="G12" s="16">
        <f t="shared" si="0"/>
        <v>30000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23+1</f>
        <v>24</v>
      </c>
      <c r="F13" s="21"/>
      <c r="G13" s="16">
        <f t="shared" si="0"/>
        <v>48000</v>
      </c>
      <c r="H13" s="8"/>
      <c r="I13" s="7"/>
      <c r="J13" s="37"/>
      <c r="K13" s="37"/>
      <c r="L13" s="55">
        <v>16034000</v>
      </c>
      <c r="M13" s="40">
        <v>12100000</v>
      </c>
      <c r="N13" s="165"/>
      <c r="O13" s="42">
        <v>2000000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-2000000</v>
      </c>
      <c r="M14" s="40">
        <v>100000000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/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73638000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254800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73892800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Nov'!I56</f>
        <v>169980800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100000000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112100000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22000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112122000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14034000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2000000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16034000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73892800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73892800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112100000</v>
      </c>
      <c r="N119" s="154">
        <f>SUM(N13:N118)</f>
        <v>0</v>
      </c>
      <c r="O119" s="154">
        <f>SUM(O13:O118)</f>
        <v>2000000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4000000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25" zoomScaleNormal="100" zoomScaleSheetLayoutView="100" workbookViewId="0">
      <selection activeCell="G13" sqref="G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102</v>
      </c>
      <c r="C3" s="9"/>
      <c r="D3" s="7"/>
      <c r="E3" s="7"/>
      <c r="F3" s="7"/>
      <c r="G3" s="7"/>
      <c r="H3" s="7" t="s">
        <v>101</v>
      </c>
      <c r="I3" s="11">
        <v>43417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142</v>
      </c>
      <c r="F8" s="21"/>
      <c r="G8" s="16">
        <f t="shared" ref="G8:G16" si="0">C8*E8</f>
        <v>14200000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241</v>
      </c>
      <c r="F9" s="21"/>
      <c r="G9" s="16">
        <f t="shared" si="0"/>
        <v>12050000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12</v>
      </c>
      <c r="F10" s="21"/>
      <c r="G10" s="16">
        <f t="shared" si="0"/>
        <v>240000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</v>
      </c>
      <c r="F11" s="21"/>
      <c r="G11" s="16">
        <f t="shared" si="0"/>
        <v>70000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23</v>
      </c>
      <c r="F13" s="21"/>
      <c r="G13" s="16">
        <f t="shared" si="0"/>
        <v>46000</v>
      </c>
      <c r="H13" s="8"/>
      <c r="I13" s="7"/>
      <c r="J13" s="37"/>
      <c r="K13" s="37"/>
      <c r="L13" s="55">
        <v>33800000</v>
      </c>
      <c r="M13" s="40">
        <v>3060000</v>
      </c>
      <c r="N13" s="165"/>
      <c r="O13" s="42">
        <v>9800000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4600000</v>
      </c>
      <c r="M14" s="40">
        <v>150000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-9800000</v>
      </c>
      <c r="M15" s="54">
        <v>300000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>
        <v>800000</v>
      </c>
      <c r="M16" s="54">
        <v>300000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26621000</v>
      </c>
      <c r="I17" s="9"/>
      <c r="J17" s="37"/>
      <c r="K17" s="37"/>
      <c r="L17" s="55"/>
      <c r="M17" s="40">
        <v>23100000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100000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52267000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5000000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>
        <v>200000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>
        <v>1000000</v>
      </c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>
        <v>100000</v>
      </c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>
        <v>650000</v>
      </c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254800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26875800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Nov'!I56</f>
        <v>73892800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100000000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86227000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86227000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29400000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9800000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10000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39210000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26875800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26875800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86227000</v>
      </c>
      <c r="N119" s="154">
        <f>SUM(N13:N118)</f>
        <v>0</v>
      </c>
      <c r="O119" s="154">
        <f>SUM(O13:O118)</f>
        <v>9800000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19600000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43" zoomScaleNormal="100" zoomScaleSheetLayoutView="100" workbookViewId="0">
      <selection activeCell="M16" sqref="M16: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98</v>
      </c>
      <c r="C3" s="9"/>
      <c r="D3" s="7"/>
      <c r="E3" s="7"/>
      <c r="F3" s="7"/>
      <c r="G3" s="7"/>
      <c r="H3" s="7" t="s">
        <v>101</v>
      </c>
      <c r="I3" s="11">
        <v>43418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243</v>
      </c>
      <c r="F8" s="21"/>
      <c r="G8" s="16">
        <f t="shared" ref="G8:G16" si="0">C8*E8</f>
        <v>24300000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406</v>
      </c>
      <c r="F9" s="21"/>
      <c r="G9" s="16">
        <f t="shared" si="0"/>
        <v>20300000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9</v>
      </c>
      <c r="F10" s="21"/>
      <c r="G10" s="16">
        <f t="shared" si="0"/>
        <v>180000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20</v>
      </c>
      <c r="F13" s="21"/>
      <c r="G13" s="16">
        <f t="shared" si="0"/>
        <v>40000</v>
      </c>
      <c r="H13" s="8"/>
      <c r="I13" s="7"/>
      <c r="J13" s="37">
        <v>49249</v>
      </c>
      <c r="K13" s="37"/>
      <c r="L13" s="55">
        <v>24362500</v>
      </c>
      <c r="M13" s="40">
        <v>500000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/>
      <c r="M14" s="40">
        <v>350000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30000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290000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44880000</v>
      </c>
      <c r="I17" s="9"/>
      <c r="J17" s="37"/>
      <c r="K17" s="37"/>
      <c r="L17" s="55"/>
      <c r="M17" s="40">
        <v>1850000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2530000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1238000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650000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510</v>
      </c>
      <c r="F21" s="7"/>
      <c r="G21" s="22">
        <f>C21*E21</f>
        <v>255000</v>
      </c>
      <c r="H21" s="8"/>
      <c r="I21" s="22"/>
      <c r="J21" s="37"/>
      <c r="K21" s="37"/>
      <c r="L21" s="55"/>
      <c r="M21" s="40">
        <v>150000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255300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45135300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+'13 Nov'!I38</f>
        <v>769017793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Nov'!I56</f>
        <v>26875800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7588000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7588000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24362500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f>985000+500000</f>
        <v>1485000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25847500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45135300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45135300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7588000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8" zoomScaleNormal="100" zoomScaleSheetLayoutView="100" workbookViewId="0">
      <selection activeCell="E61" sqref="E6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101</v>
      </c>
      <c r="I3" s="11">
        <v>43418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530-13</f>
        <v>517</v>
      </c>
      <c r="F8" s="21"/>
      <c r="G8" s="16">
        <f t="shared" ref="G8:G16" si="0">C8*E8</f>
        <v>51700000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510</v>
      </c>
      <c r="F9" s="21"/>
      <c r="G9" s="16">
        <f t="shared" si="0"/>
        <v>25500000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10</v>
      </c>
      <c r="F10" s="21"/>
      <c r="G10" s="16">
        <f t="shared" si="0"/>
        <v>200000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8</v>
      </c>
      <c r="F11" s="21"/>
      <c r="G11" s="16">
        <f t="shared" si="0"/>
        <v>80000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</v>
      </c>
      <c r="F12" s="21"/>
      <c r="G12" s="16">
        <f t="shared" si="0"/>
        <v>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23</v>
      </c>
      <c r="F13" s="21"/>
      <c r="G13" s="16">
        <f t="shared" si="0"/>
        <v>46000</v>
      </c>
      <c r="H13" s="8"/>
      <c r="I13" s="7"/>
      <c r="J13" s="37">
        <v>49249</v>
      </c>
      <c r="K13" s="37"/>
      <c r="L13" s="55">
        <v>34740000</v>
      </c>
      <c r="M13" s="40">
        <v>50000</v>
      </c>
      <c r="N13" s="165"/>
      <c r="O13" s="42">
        <v>4450000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-4450000</v>
      </c>
      <c r="M14" s="40">
        <v>350000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245000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1195000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77566000</v>
      </c>
      <c r="I17" s="9"/>
      <c r="J17" s="37"/>
      <c r="K17" s="37"/>
      <c r="L17" s="55"/>
      <c r="M17" s="40">
        <v>315000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4000000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575000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570000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510</v>
      </c>
      <c r="F21" s="7"/>
      <c r="G21" s="22">
        <f>C21*E21</f>
        <v>255000</v>
      </c>
      <c r="H21" s="8"/>
      <c r="I21" s="22"/>
      <c r="J21" s="37"/>
      <c r="K21" s="37"/>
      <c r="L21" s="55"/>
      <c r="M21" s="40">
        <v>750000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255300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77821300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+'14 Nov'!I38</f>
        <v>769017793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Nov'!I56</f>
        <v>45135300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+'14 Nov'!I38+H36-H37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8050000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8050000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30290000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4450000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f>4600000+1396000</f>
        <v>5996000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40736000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77821300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77821300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8050000</v>
      </c>
      <c r="N119" s="154">
        <f>SUM(N13:N118)</f>
        <v>0</v>
      </c>
      <c r="O119" s="154">
        <f>SUM(O13:O118)</f>
        <v>4450000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8900000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22" zoomScaleNormal="100" zoomScaleSheetLayoutView="100" workbookViewId="0">
      <selection activeCell="T74" sqref="T7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100</v>
      </c>
      <c r="C3" s="9"/>
      <c r="D3" s="7"/>
      <c r="E3" s="7"/>
      <c r="F3" s="7"/>
      <c r="G3" s="7"/>
      <c r="H3" s="7" t="s">
        <v>101</v>
      </c>
      <c r="I3" s="11">
        <v>43420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47</v>
      </c>
      <c r="F8" s="21"/>
      <c r="G8" s="16">
        <f t="shared" ref="G8:G16" si="0">C8*E8</f>
        <v>4700000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200</v>
      </c>
      <c r="F9" s="21"/>
      <c r="G9" s="16">
        <f t="shared" si="0"/>
        <v>10000000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7">
        <v>49313</v>
      </c>
      <c r="K13" s="37"/>
      <c r="L13" s="55">
        <v>43104000</v>
      </c>
      <c r="M13" s="40">
        <v>50000</v>
      </c>
      <c r="N13" s="165"/>
      <c r="O13" s="42">
        <v>1575000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800000</v>
      </c>
      <c r="M14" s="40">
        <v>390000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-1575000</v>
      </c>
      <c r="M15" s="54">
        <v>200000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3672500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14746000</v>
      </c>
      <c r="I17" s="9"/>
      <c r="J17" s="37"/>
      <c r="K17" s="37"/>
      <c r="L17" s="55"/>
      <c r="M17" s="40">
        <v>2222000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189500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100000000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510</v>
      </c>
      <c r="F21" s="7"/>
      <c r="G21" s="22">
        <f>C21*E21</f>
        <v>255000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255300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15001300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+'14 Nov'!I38</f>
        <v>769017793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+'15 Nov'!I56</f>
        <v>77821300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100000000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+'14 Nov'!I38+H36-H37</f>
        <v>869017793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106724000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106724000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42329000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1575000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43904000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15001300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15001300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106724000</v>
      </c>
      <c r="N119" s="154">
        <f>SUM(N13:N118)</f>
        <v>0</v>
      </c>
      <c r="O119" s="154">
        <f>SUM(O13:O118)</f>
        <v>1575000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3150000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4" zoomScaleNormal="100" zoomScaleSheetLayoutView="100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103</v>
      </c>
      <c r="C3" s="9"/>
      <c r="D3" s="7"/>
      <c r="E3" s="7"/>
      <c r="F3" s="7"/>
      <c r="G3" s="7"/>
      <c r="H3" s="7" t="s">
        <v>101</v>
      </c>
      <c r="I3" s="11">
        <v>43421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47-3+93+34</f>
        <v>171</v>
      </c>
      <c r="F8" s="21"/>
      <c r="G8" s="16">
        <f t="shared" ref="G8:G16" si="0">C8*E8</f>
        <v>17100000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200+60+39</f>
        <v>299</v>
      </c>
      <c r="F9" s="21"/>
      <c r="G9" s="16">
        <f t="shared" si="0"/>
        <v>14950000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2+1</f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7">
        <v>49313</v>
      </c>
      <c r="K13" s="37">
        <v>49314</v>
      </c>
      <c r="L13" s="55">
        <v>1066000</v>
      </c>
      <c r="M13" s="40">
        <v>300000</v>
      </c>
      <c r="N13" s="165"/>
      <c r="O13" s="42">
        <v>1650000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>
        <v>49315</v>
      </c>
      <c r="L14" s="55">
        <v>850000</v>
      </c>
      <c r="M14" s="40">
        <v>300000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>
        <v>49316</v>
      </c>
      <c r="L15" s="55">
        <v>1300000</v>
      </c>
      <c r="M15" s="54">
        <v>110000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650000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32101000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172">
        <v>49317</v>
      </c>
      <c r="L18" s="173">
        <v>2000000</v>
      </c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172">
        <v>49318</v>
      </c>
      <c r="L19" s="173">
        <v>1500000</v>
      </c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171"/>
      <c r="K20" s="172">
        <v>49319</v>
      </c>
      <c r="L20" s="173">
        <v>800000</v>
      </c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f>510+2</f>
        <v>512</v>
      </c>
      <c r="F21" s="7"/>
      <c r="G21" s="22">
        <f>C21*E21</f>
        <v>256000</v>
      </c>
      <c r="H21" s="8"/>
      <c r="I21" s="22"/>
      <c r="J21" s="171"/>
      <c r="K21" s="172">
        <v>49320</v>
      </c>
      <c r="L21" s="173">
        <v>2700000</v>
      </c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172">
        <v>49321</v>
      </c>
      <c r="L22" s="173">
        <v>2850000</v>
      </c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172">
        <v>49322</v>
      </c>
      <c r="L23" s="173">
        <v>650000</v>
      </c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172">
        <v>49323</v>
      </c>
      <c r="L24" s="173">
        <v>1800000</v>
      </c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256300</v>
      </c>
      <c r="I26" s="8"/>
      <c r="J26" s="37"/>
      <c r="K26" s="37">
        <v>49324</v>
      </c>
      <c r="L26" s="55">
        <v>900000</v>
      </c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32357300</v>
      </c>
      <c r="J27" s="37"/>
      <c r="K27" s="37">
        <v>49325</v>
      </c>
      <c r="L27" s="55">
        <v>1000000</v>
      </c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>
        <v>49326</v>
      </c>
      <c r="L28" s="55">
        <v>500000</v>
      </c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>
        <v>49327</v>
      </c>
      <c r="L29" s="55">
        <v>800000</v>
      </c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Nov (2)'!I38</f>
        <v>869017793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'16 Nov (2)'!I27</f>
        <v>15001300</v>
      </c>
      <c r="J31" s="37"/>
      <c r="K31" s="37"/>
      <c r="L31" s="55">
        <v>-1650000</v>
      </c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+'14 Nov'!I38+H36-H37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1360000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1360000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17066000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1650000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18716000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32357300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32357300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104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1360000</v>
      </c>
      <c r="N119" s="154">
        <f>SUM(N13:N118)</f>
        <v>0</v>
      </c>
      <c r="O119" s="154">
        <f>SUM(O13:O118)</f>
        <v>1650000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3300000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" zoomScaleNormal="100" zoomScaleSheetLayoutView="100" workbookViewId="0">
      <selection activeCell="D61" sqref="D6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7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155</v>
      </c>
      <c r="C3" s="9"/>
      <c r="D3" s="7"/>
      <c r="E3" s="7"/>
      <c r="F3" s="7"/>
      <c r="G3" s="7"/>
      <c r="H3" s="7" t="s">
        <v>101</v>
      </c>
      <c r="I3" s="11">
        <v>43422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47-3+93+34+485</f>
        <v>656</v>
      </c>
      <c r="F8" s="21"/>
      <c r="G8" s="16">
        <f t="shared" ref="G8:G16" si="0">C8*E8</f>
        <v>65600000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200+60+39+377</f>
        <v>676</v>
      </c>
      <c r="F9" s="21"/>
      <c r="G9" s="16">
        <f t="shared" si="0"/>
        <v>33800000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12</v>
      </c>
      <c r="F10" s="21"/>
      <c r="G10" s="16">
        <f t="shared" si="0"/>
        <v>240000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3+3</f>
        <v>6</v>
      </c>
      <c r="F11" s="21"/>
      <c r="G11" s="16">
        <f t="shared" si="0"/>
        <v>60000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3+4</f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7"/>
      <c r="K13" s="37" t="s">
        <v>105</v>
      </c>
      <c r="L13" s="55">
        <v>1500000</v>
      </c>
      <c r="M13" s="40">
        <v>30000</v>
      </c>
      <c r="N13" s="165"/>
      <c r="O13" s="42">
        <v>39500000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 t="s">
        <v>106</v>
      </c>
      <c r="L14" s="55">
        <v>600000</v>
      </c>
      <c r="M14" s="40">
        <v>30000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 t="s">
        <v>107</v>
      </c>
      <c r="L15" s="55">
        <v>1800000</v>
      </c>
      <c r="M15" s="54">
        <v>50000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 t="s">
        <v>108</v>
      </c>
      <c r="L16" s="55">
        <v>2400000</v>
      </c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99741000</v>
      </c>
      <c r="I17" s="9"/>
      <c r="J17" s="37"/>
      <c r="K17" s="37" t="s">
        <v>109</v>
      </c>
      <c r="L17" s="55">
        <v>800000</v>
      </c>
      <c r="M17" s="40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37" t="s">
        <v>110</v>
      </c>
      <c r="L18" s="55">
        <v>2000000</v>
      </c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37" t="s">
        <v>111</v>
      </c>
      <c r="L19" s="55">
        <v>1900000</v>
      </c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171"/>
      <c r="K20" s="37" t="s">
        <v>112</v>
      </c>
      <c r="L20" s="55">
        <v>800000</v>
      </c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f>510+2</f>
        <v>512</v>
      </c>
      <c r="F21" s="7"/>
      <c r="G21" s="22">
        <f>C21*E21</f>
        <v>256000</v>
      </c>
      <c r="H21" s="8"/>
      <c r="I21" s="22"/>
      <c r="J21" s="171"/>
      <c r="K21" s="37" t="s">
        <v>113</v>
      </c>
      <c r="L21" s="55">
        <v>800000</v>
      </c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 t="s">
        <v>114</v>
      </c>
      <c r="L22" s="55">
        <v>500000</v>
      </c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 t="s">
        <v>115</v>
      </c>
      <c r="L23" s="55">
        <v>825000</v>
      </c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 t="s">
        <v>116</v>
      </c>
      <c r="L24" s="55">
        <v>1000000</v>
      </c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 t="s">
        <v>117</v>
      </c>
      <c r="L25" s="55">
        <v>1000000</v>
      </c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256300</v>
      </c>
      <c r="I26" s="8"/>
      <c r="J26" s="37"/>
      <c r="K26" s="37" t="s">
        <v>118</v>
      </c>
      <c r="L26" s="55">
        <v>1000000</v>
      </c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99997300</v>
      </c>
      <c r="J27" s="37"/>
      <c r="K27" s="37" t="s">
        <v>119</v>
      </c>
      <c r="L27" s="55">
        <v>800000</v>
      </c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 t="s">
        <v>120</v>
      </c>
      <c r="L28" s="55">
        <v>650000</v>
      </c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 t="s">
        <v>121</v>
      </c>
      <c r="L29" s="55">
        <v>2550000</v>
      </c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Nov (2)'!I38</f>
        <v>869017793</v>
      </c>
      <c r="J30" s="37"/>
      <c r="K30" s="37" t="s">
        <v>122</v>
      </c>
      <c r="L30" s="55">
        <v>950000</v>
      </c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+'17 Nov'!I56</f>
        <v>32357300</v>
      </c>
      <c r="J31" s="37"/>
      <c r="K31" s="37" t="s">
        <v>123</v>
      </c>
      <c r="L31" s="50">
        <v>2700000</v>
      </c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 t="s">
        <v>124</v>
      </c>
      <c r="L32" s="50">
        <v>1000000</v>
      </c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 t="s">
        <v>125</v>
      </c>
      <c r="L33" s="50">
        <v>1000000</v>
      </c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 t="s">
        <v>126</v>
      </c>
      <c r="L34" s="50">
        <v>1000000</v>
      </c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 t="s">
        <v>127</v>
      </c>
      <c r="L35" s="50">
        <v>800000</v>
      </c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 t="s">
        <v>128</v>
      </c>
      <c r="L36" s="50">
        <v>2000000</v>
      </c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 t="s">
        <v>129</v>
      </c>
      <c r="L37" s="50">
        <v>3000000</v>
      </c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+'14 Nov'!I38+H36-H37</f>
        <v>769017793</v>
      </c>
      <c r="J38" s="37"/>
      <c r="K38" s="37" t="s">
        <v>130</v>
      </c>
      <c r="L38" s="50">
        <v>1500000</v>
      </c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 t="s">
        <v>131</v>
      </c>
      <c r="L39" s="50">
        <v>2800000</v>
      </c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 t="s">
        <v>132</v>
      </c>
      <c r="L40" s="50">
        <v>1500000</v>
      </c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 t="s">
        <v>133</v>
      </c>
      <c r="L41" s="50">
        <v>900000</v>
      </c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 t="s">
        <v>134</v>
      </c>
      <c r="L42" s="50">
        <v>3000000</v>
      </c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7" t="s">
        <v>135</v>
      </c>
      <c r="L43" s="50">
        <v>1000000</v>
      </c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 t="s">
        <v>136</v>
      </c>
      <c r="L44" s="50">
        <v>2400000</v>
      </c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7" t="s">
        <v>137</v>
      </c>
      <c r="L45" s="50">
        <v>750000</v>
      </c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 t="s">
        <v>138</v>
      </c>
      <c r="L46" s="50">
        <v>850000</v>
      </c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110000</v>
      </c>
      <c r="I47" s="8"/>
      <c r="J47" s="88"/>
      <c r="K47" s="37" t="s">
        <v>139</v>
      </c>
      <c r="L47" s="50">
        <v>3000000</v>
      </c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 t="s">
        <v>140</v>
      </c>
      <c r="L48" s="50">
        <v>2500000</v>
      </c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110000</v>
      </c>
      <c r="J49" s="92"/>
      <c r="K49" s="37" t="s">
        <v>141</v>
      </c>
      <c r="L49" s="50">
        <v>800000</v>
      </c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 t="s">
        <v>142</v>
      </c>
      <c r="L50" s="50">
        <v>1000000</v>
      </c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 t="s">
        <v>143</v>
      </c>
      <c r="L51" s="50">
        <v>400000</v>
      </c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28250000</v>
      </c>
      <c r="I52" s="8"/>
      <c r="J52" s="88"/>
      <c r="K52" s="37" t="s">
        <v>144</v>
      </c>
      <c r="L52" s="50">
        <v>700000</v>
      </c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39500000</v>
      </c>
      <c r="I53" s="8"/>
      <c r="J53" s="88"/>
      <c r="K53" s="37" t="s">
        <v>145</v>
      </c>
      <c r="L53" s="50">
        <v>1600000</v>
      </c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 t="s">
        <v>146</v>
      </c>
      <c r="L54" s="50">
        <v>3000000</v>
      </c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67750000</v>
      </c>
      <c r="J55" s="99"/>
      <c r="K55" s="37" t="s">
        <v>147</v>
      </c>
      <c r="L55" s="50">
        <v>1700000</v>
      </c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99997300</v>
      </c>
      <c r="J56" s="101"/>
      <c r="K56" s="37" t="s">
        <v>148</v>
      </c>
      <c r="L56" s="50">
        <v>800000</v>
      </c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99997300</v>
      </c>
      <c r="J57" s="104"/>
      <c r="K57" s="37" t="s">
        <v>149</v>
      </c>
      <c r="L57" s="50">
        <v>500000</v>
      </c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 t="s">
        <v>150</v>
      </c>
      <c r="L58" s="50">
        <v>350000</v>
      </c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 t="s">
        <v>151</v>
      </c>
      <c r="L59" s="50">
        <v>150000</v>
      </c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 t="s">
        <v>152</v>
      </c>
      <c r="L60" s="50">
        <v>800000</v>
      </c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 t="s">
        <v>153</v>
      </c>
      <c r="L61" s="50">
        <v>500000</v>
      </c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 t="s">
        <v>154</v>
      </c>
      <c r="L62" s="50">
        <v>1875000</v>
      </c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>
        <v>-39500000</v>
      </c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28250000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110000</v>
      </c>
      <c r="N119" s="154">
        <f>SUM(N13:N118)</f>
        <v>0</v>
      </c>
      <c r="O119" s="154">
        <f>SUM(O13:O118)</f>
        <v>39500000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79000000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34" zoomScaleNormal="100" zoomScaleSheetLayoutView="100" workbookViewId="0">
      <selection activeCell="I45" sqref="I4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7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156</v>
      </c>
      <c r="C3" s="9"/>
      <c r="D3" s="7"/>
      <c r="E3" s="7"/>
      <c r="F3" s="7"/>
      <c r="G3" s="7"/>
      <c r="H3" s="7" t="s">
        <v>101</v>
      </c>
      <c r="I3" s="11">
        <v>43423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54</v>
      </c>
      <c r="F8" s="21"/>
      <c r="G8" s="16">
        <f t="shared" ref="G8:G16" si="0">C8*E8</f>
        <v>5400000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111</v>
      </c>
      <c r="F9" s="21"/>
      <c r="G9" s="16">
        <f t="shared" si="0"/>
        <v>5550000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16</v>
      </c>
      <c r="F10" s="21"/>
      <c r="G10" s="16">
        <f t="shared" si="0"/>
        <v>320000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35</v>
      </c>
      <c r="F11" s="21"/>
      <c r="G11" s="16">
        <f t="shared" si="0"/>
        <v>350000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7"/>
      <c r="K13" s="37"/>
      <c r="L13" s="55">
        <v>72248000</v>
      </c>
      <c r="M13" s="40">
        <v>50000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/>
      <c r="M14" s="40">
        <v>160000000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400000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11639000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37"/>
      <c r="L18" s="55"/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171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f>510+2</f>
        <v>512</v>
      </c>
      <c r="F21" s="7"/>
      <c r="G21" s="22">
        <f>C21*E21</f>
        <v>256000</v>
      </c>
      <c r="H21" s="8"/>
      <c r="I21" s="22"/>
      <c r="J21" s="171"/>
      <c r="K21" s="37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256300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11895300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Nov (2)'!I38</f>
        <v>869017793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+'18 Nov'!I56</f>
        <v>99997300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160000000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160450000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160450000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72248000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100000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72348000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11895300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11895300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72248000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160450000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7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98</v>
      </c>
      <c r="C3" s="9"/>
      <c r="D3" s="7"/>
      <c r="E3" s="7"/>
      <c r="F3" s="7"/>
      <c r="G3" s="7"/>
      <c r="H3" s="7" t="s">
        <v>101</v>
      </c>
      <c r="I3" s="11">
        <v>43425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43+142-1</f>
        <v>184</v>
      </c>
      <c r="F8" s="21"/>
      <c r="G8" s="16">
        <f t="shared" ref="G8:G16" si="0">C8*E8</f>
        <v>18400000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109+45</f>
        <v>154</v>
      </c>
      <c r="F9" s="21"/>
      <c r="G9" s="16">
        <f t="shared" si="0"/>
        <v>7700000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15+3</f>
        <v>18</v>
      </c>
      <c r="F10" s="21"/>
      <c r="G10" s="16">
        <f t="shared" si="0"/>
        <v>360000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35+3</f>
        <v>38</v>
      </c>
      <c r="F11" s="21"/>
      <c r="G11" s="16">
        <f t="shared" si="0"/>
        <v>380000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3+6</f>
        <v>9</v>
      </c>
      <c r="F12" s="21"/>
      <c r="G12" s="16">
        <f t="shared" si="0"/>
        <v>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7"/>
      <c r="K13" s="37"/>
      <c r="L13" s="55">
        <v>16574000</v>
      </c>
      <c r="M13" s="40">
        <v>550000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/>
      <c r="M14" s="40">
        <v>350000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320000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100000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26889000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37"/>
      <c r="L18" s="55"/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 s="37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27149300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+'19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+'19 Nov'!I57</f>
        <v>11895300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1320000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1320000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16574000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16574000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27149300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27149300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16574000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1320000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Normal="100" zoomScaleSheetLayoutView="100" workbookViewId="0">
      <selection activeCell="E14" sqref="E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43406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202</v>
      </c>
      <c r="F8" s="21"/>
      <c r="G8" s="16">
        <f t="shared" ref="G8:G16" si="0">C8*E8</f>
        <v>20200000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97</v>
      </c>
      <c r="F9" s="21"/>
      <c r="G9" s="16">
        <f t="shared" si="0"/>
        <v>4850000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32959000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45</v>
      </c>
      <c r="F11" s="21"/>
      <c r="G11" s="16">
        <f t="shared" si="0"/>
        <v>450000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f>92-40</f>
        <v>52</v>
      </c>
      <c r="F12" s="21"/>
      <c r="G12" s="16">
        <f t="shared" si="0"/>
        <v>260000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50</v>
      </c>
      <c r="F13" s="21"/>
      <c r="G13" s="16">
        <f t="shared" si="0"/>
        <v>100000</v>
      </c>
      <c r="H13" s="8"/>
      <c r="I13" s="7"/>
      <c r="J13" s="37"/>
      <c r="K13" s="38"/>
      <c r="L13" s="39">
        <v>6500000</v>
      </c>
      <c r="M13" s="40">
        <v>2300000</v>
      </c>
      <c r="N13" s="41"/>
      <c r="O13" s="42">
        <v>1000000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-1000000</v>
      </c>
      <c r="M14" s="40">
        <v>2990000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54">
        <v>3650000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500000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25860000</v>
      </c>
      <c r="I17" s="9"/>
      <c r="J17" s="37"/>
      <c r="K17" s="38"/>
      <c r="L17" s="59"/>
      <c r="M17" s="40">
        <v>3877000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/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/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1000000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26114000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+'01 Nov'!I56</f>
        <v>32931000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13317000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13317000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5500000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1000000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6500000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26114000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26114000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5500000</v>
      </c>
      <c r="M119" s="154">
        <f t="shared" ref="M119:P119" si="1">SUM(M13:M118)</f>
        <v>13317000</v>
      </c>
      <c r="N119" s="154">
        <f>SUM(N13:N118)</f>
        <v>0</v>
      </c>
      <c r="O119" s="154">
        <f>SUM(O13:O118)</f>
        <v>2000000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5500000</v>
      </c>
      <c r="O120" s="154">
        <f>SUM(O13:O119)</f>
        <v>4000000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7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99</v>
      </c>
      <c r="C3" s="9"/>
      <c r="D3" s="7"/>
      <c r="E3" s="7"/>
      <c r="F3" s="7"/>
      <c r="G3" s="7"/>
      <c r="H3" s="7" t="s">
        <v>101</v>
      </c>
      <c r="I3" s="11">
        <v>43426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166</v>
      </c>
      <c r="F8" s="21"/>
      <c r="G8" s="16">
        <f t="shared" ref="G8:G16" si="0">C8*E8</f>
        <v>16600000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293</v>
      </c>
      <c r="F9" s="21"/>
      <c r="G9" s="16">
        <f t="shared" si="0"/>
        <v>14650000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8</v>
      </c>
      <c r="F10" s="21"/>
      <c r="G10" s="16">
        <f t="shared" si="0"/>
        <v>160000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38</v>
      </c>
      <c r="F11" s="21"/>
      <c r="G11" s="16">
        <f t="shared" si="0"/>
        <v>380000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11</v>
      </c>
      <c r="F12" s="21"/>
      <c r="G12" s="16">
        <f t="shared" si="0"/>
        <v>55000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7"/>
      <c r="K13" s="37"/>
      <c r="L13" s="55">
        <v>8625000</v>
      </c>
      <c r="M13" s="40">
        <v>250000</v>
      </c>
      <c r="N13" s="165"/>
      <c r="O13" s="42">
        <v>3175000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-3175000</v>
      </c>
      <c r="M14" s="40">
        <v>260000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250000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100000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31849000</v>
      </c>
      <c r="I17" s="9"/>
      <c r="J17" s="37"/>
      <c r="K17" s="37"/>
      <c r="L17" s="55"/>
      <c r="M17" s="40">
        <v>870000</v>
      </c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37"/>
      <c r="L18" s="55"/>
      <c r="M18" s="40">
        <v>1455000</v>
      </c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37"/>
      <c r="L19" s="55"/>
      <c r="M19" s="40">
        <v>480000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 s="37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32109300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+'21 Nov'!I57</f>
        <v>27149300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3665000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3665000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5450000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3175000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8625000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32109300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32109300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5450000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3665000</v>
      </c>
      <c r="N119" s="154">
        <f>SUM(N13:N118)</f>
        <v>0</v>
      </c>
      <c r="O119" s="154">
        <f>SUM(O13:O118)</f>
        <v>3175000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6350000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Normal="100" zoomScaleSheetLayoutView="100" workbookViewId="0">
      <selection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7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157</v>
      </c>
      <c r="C3" s="9"/>
      <c r="D3" s="7"/>
      <c r="E3" s="7"/>
      <c r="F3" s="7"/>
      <c r="G3" s="7"/>
      <c r="H3" s="7" t="s">
        <v>101</v>
      </c>
      <c r="I3" s="11">
        <v>43427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152</v>
      </c>
      <c r="F8" s="21"/>
      <c r="G8" s="16">
        <f t="shared" ref="G8:G16" si="0">C8*E8</f>
        <v>15200000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290</v>
      </c>
      <c r="F9" s="21"/>
      <c r="G9" s="16">
        <f t="shared" si="0"/>
        <v>14500000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41">
        <v>49453</v>
      </c>
      <c r="L13" s="50">
        <v>1700000</v>
      </c>
      <c r="M13" s="79">
        <v>2000000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1">
        <v>49454</v>
      </c>
      <c r="L14" s="50">
        <v>850000</v>
      </c>
      <c r="M14" s="40">
        <v>2820000</v>
      </c>
      <c r="N14" s="165"/>
      <c r="O14" s="50"/>
      <c r="P14" s="51"/>
      <c r="Q14" s="52"/>
      <c r="R14" s="53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41">
        <v>49455</v>
      </c>
      <c r="L15" s="50">
        <v>800000</v>
      </c>
      <c r="M15" s="40">
        <v>300000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1">
        <v>49456</v>
      </c>
      <c r="L16" s="50">
        <v>1800000</v>
      </c>
      <c r="M16" s="54">
        <v>1350000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29795000</v>
      </c>
      <c r="I17" s="9"/>
      <c r="J17" s="37"/>
      <c r="K17" s="41">
        <v>49457</v>
      </c>
      <c r="L17" s="50">
        <v>1700000</v>
      </c>
      <c r="M17" s="54">
        <v>284000</v>
      </c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41">
        <v>49458</v>
      </c>
      <c r="L18" s="50">
        <v>680000</v>
      </c>
      <c r="M18" s="40">
        <v>150000</v>
      </c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41">
        <v>49459</v>
      </c>
      <c r="L19" s="50">
        <v>1000000</v>
      </c>
      <c r="M19" s="40">
        <v>1750000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/>
      <c r="L20" s="55"/>
      <c r="M20" s="40">
        <v>45000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/>
      <c r="L21" s="55"/>
      <c r="M21" s="40">
        <v>208000</v>
      </c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>
        <v>56000</v>
      </c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>
        <v>194000</v>
      </c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>
        <v>425000</v>
      </c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>
        <v>1000000</v>
      </c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30055300</v>
      </c>
      <c r="J27" s="37"/>
      <c r="K27" s="37"/>
      <c r="L27" s="55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+'22 Nov'!I56</f>
        <v>32109300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87824560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151383945-80000000</f>
        <v>71383945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10582000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2000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10584000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8530000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8530000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30055300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30055300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8530000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>SUM(M13:M118)</f>
        <v>10582000</v>
      </c>
      <c r="N119" s="154">
        <f>SUM(N13:N118)</f>
        <v>0</v>
      </c>
      <c r="O119" s="154">
        <f>SUM(O13:O118)</f>
        <v>0</v>
      </c>
      <c r="P119" s="154">
        <f t="shared" ref="P119" si="1">SUM(P13:P118)</f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etak-kwitansi.php%3fid=1806271"/>
    <hyperlink ref="K15" r:id="rId2" display="cetak-kwitansi.php%3fid=1806272"/>
    <hyperlink ref="K16" r:id="rId3" display="cetak-kwitansi.php%3fid=1806273"/>
    <hyperlink ref="K18" r:id="rId4" display="cetak-kwitansi.php%3fid=1806275"/>
    <hyperlink ref="K19" r:id="rId5" display="cetak-kwitansi.php%3fid=1806276"/>
    <hyperlink ref="K13" r:id="rId6" display="cetak-kwitansi.php%3fid=1806270"/>
    <hyperlink ref="K17" r:id="rId7" display="cetak-kwitansi.php%3fid=1806274"/>
  </hyperlinks>
  <pageMargins left="0.7" right="0.7" top="0.75" bottom="0.75" header="0.3" footer="0.3"/>
  <pageSetup scale="62" orientation="portrait" horizontalDpi="0" verticalDpi="0" r:id="rId8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Normal="100" zoomScaleSheetLayoutView="100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7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101</v>
      </c>
      <c r="I3" s="11">
        <v>43428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152+371</f>
        <v>523</v>
      </c>
      <c r="F8" s="21"/>
      <c r="G8" s="16">
        <f t="shared" ref="G8:G16" si="0">C8*E8</f>
        <v>52300000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290+112</f>
        <v>402</v>
      </c>
      <c r="F9" s="21"/>
      <c r="G9" s="16">
        <f t="shared" si="0"/>
        <v>20100000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41"/>
      <c r="L13" s="50">
        <v>45150000</v>
      </c>
      <c r="M13" s="79">
        <v>150000</v>
      </c>
      <c r="N13" s="165"/>
      <c r="O13" s="42">
        <v>12950000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1"/>
      <c r="L14" s="50">
        <v>-12950000</v>
      </c>
      <c r="M14" s="40">
        <v>150000</v>
      </c>
      <c r="N14" s="165"/>
      <c r="O14" s="50"/>
      <c r="P14" s="51"/>
      <c r="Q14" s="52"/>
      <c r="R14" s="53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41"/>
      <c r="L15" s="50"/>
      <c r="M15" s="40">
        <v>200000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1"/>
      <c r="L16" s="50"/>
      <c r="M16" s="54">
        <v>500000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72495000</v>
      </c>
      <c r="I17" s="9"/>
      <c r="J17" s="37"/>
      <c r="K17" s="41"/>
      <c r="L17" s="50"/>
      <c r="M17" s="54">
        <v>1450000</v>
      </c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41"/>
      <c r="L18" s="50"/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41"/>
      <c r="L19" s="50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72755300</v>
      </c>
      <c r="J27" s="37"/>
      <c r="K27" s="37"/>
      <c r="L27" s="55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+'23 Nov'!I57</f>
        <v>30055300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87824560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151383945-80000000</f>
        <v>71383945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2450000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2450000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32200000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12950000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45150000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72755300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72755300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32200000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>SUM(M13:M118)</f>
        <v>2450000</v>
      </c>
      <c r="N119" s="154">
        <f>SUM(N13:N118)</f>
        <v>0</v>
      </c>
      <c r="O119" s="154">
        <f>SUM(O13:O118)</f>
        <v>12950000</v>
      </c>
      <c r="P119" s="154">
        <f t="shared" ref="P119" si="1">SUM(P13:P118)</f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25900000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Normal="100" zoomScaleSheetLayoutView="100" workbookViewId="0">
      <selection activeCell="M14" sqref="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7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155</v>
      </c>
      <c r="C3" s="9"/>
      <c r="D3" s="7"/>
      <c r="E3" s="7"/>
      <c r="F3" s="7"/>
      <c r="G3" s="7"/>
      <c r="H3" s="7" t="s">
        <v>101</v>
      </c>
      <c r="I3" s="11">
        <v>43429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790</v>
      </c>
      <c r="F8" s="21"/>
      <c r="G8" s="16">
        <f t="shared" ref="G8:G16" si="0">C8*E8</f>
        <v>79000000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401</v>
      </c>
      <c r="F9" s="21"/>
      <c r="G9" s="16">
        <f t="shared" si="0"/>
        <v>20050000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41"/>
      <c r="L13" s="50">
        <v>26775000</v>
      </c>
      <c r="M13" s="79">
        <v>185000</v>
      </c>
      <c r="N13" s="165"/>
      <c r="O13" s="42">
        <v>20775000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1"/>
      <c r="L14" s="50">
        <v>10000</v>
      </c>
      <c r="M14" s="40"/>
      <c r="N14" s="165"/>
      <c r="O14" s="50"/>
      <c r="P14" s="51"/>
      <c r="Q14" s="52"/>
      <c r="R14" s="53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41"/>
      <c r="L15" s="50">
        <v>-20775000</v>
      </c>
      <c r="M15" s="40"/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1"/>
      <c r="L16" s="50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99095000</v>
      </c>
      <c r="I17" s="9"/>
      <c r="J17" s="37"/>
      <c r="K17" s="41"/>
      <c r="L17" s="50"/>
      <c r="M17" s="54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41"/>
      <c r="L18" s="50"/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41"/>
      <c r="L19" s="50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 s="180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 s="180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99355300</v>
      </c>
      <c r="J27" s="37"/>
      <c r="K27" s="37"/>
      <c r="L27" s="55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+'24 Nov'!I56</f>
        <v>72755300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87824560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151383945-80000000</f>
        <v>71383945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185000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185000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6010000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20775000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26785000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99355300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99355300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6010000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>SUM(M13:M118)</f>
        <v>185000</v>
      </c>
      <c r="N119" s="154">
        <f>SUM(N13:N118)</f>
        <v>0</v>
      </c>
      <c r="O119" s="154">
        <f>SUM(O13:O118)</f>
        <v>20775000</v>
      </c>
      <c r="P119" s="154">
        <f t="shared" ref="P119" si="1">SUM(P13:P118)</f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41550000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9" zoomScaleNormal="100" zoomScaleSheetLayoutView="100" workbookViewId="0">
      <selection activeCell="G29" sqref="G2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7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96</v>
      </c>
      <c r="C3" s="9"/>
      <c r="D3" s="7"/>
      <c r="E3" s="7"/>
      <c r="F3" s="7"/>
      <c r="G3" s="7"/>
      <c r="H3" s="7" t="s">
        <v>101</v>
      </c>
      <c r="I3" s="11">
        <v>43430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790+32-93</f>
        <v>729</v>
      </c>
      <c r="F8" s="21"/>
      <c r="G8" s="16">
        <f t="shared" ref="G8:G16" si="0">C8*E8</f>
        <v>72900000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401+19</f>
        <v>420</v>
      </c>
      <c r="F9" s="21"/>
      <c r="G9" s="16">
        <f t="shared" si="0"/>
        <v>21000000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2+4</f>
        <v>6</v>
      </c>
      <c r="F11" s="21"/>
      <c r="G11" s="16">
        <f t="shared" si="0"/>
        <v>60000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7"/>
      <c r="K13" s="41"/>
      <c r="L13" s="50">
        <v>3375000</v>
      </c>
      <c r="M13" s="79">
        <v>150000</v>
      </c>
      <c r="N13" s="165"/>
      <c r="O13" s="42">
        <v>2750000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7"/>
      <c r="K14" s="41"/>
      <c r="L14" s="50">
        <v>1800000</v>
      </c>
      <c r="M14" s="40">
        <v>110000</v>
      </c>
      <c r="N14" s="165"/>
      <c r="O14" s="50"/>
      <c r="P14" s="51"/>
      <c r="Q14" s="52"/>
      <c r="R14" s="53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41"/>
      <c r="L15" s="50">
        <v>-2750000</v>
      </c>
      <c r="M15" s="40">
        <v>720000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1"/>
      <c r="L16" s="50"/>
      <c r="M16" s="54">
        <v>9300000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93990000</v>
      </c>
      <c r="I17" s="9"/>
      <c r="J17" s="37"/>
      <c r="K17" s="41"/>
      <c r="L17" s="50"/>
      <c r="M17" s="54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41"/>
      <c r="L18" s="50"/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41"/>
      <c r="L19" s="50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 s="180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 s="180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94250300</v>
      </c>
      <c r="J27" s="37"/>
      <c r="K27" s="37"/>
      <c r="L27" s="55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+'25 Nov'!I56</f>
        <v>99355300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87824560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151383945-80000000</f>
        <v>71383945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10280000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10280000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2425000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2750000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5175000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94250300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94250300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2425000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>SUM(M13:M118)</f>
        <v>10280000</v>
      </c>
      <c r="N119" s="154">
        <f>SUM(N13:N118)</f>
        <v>0</v>
      </c>
      <c r="O119" s="154">
        <f>SUM(O13:O118)</f>
        <v>2750000</v>
      </c>
      <c r="P119" s="154">
        <f t="shared" ref="P119" si="1">SUM(P13:P118)</f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5500000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Normal="100" zoomScaleSheetLayoutView="100" workbookViewId="0">
      <selection activeCell="E49" sqref="E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97</v>
      </c>
      <c r="C3" s="9"/>
      <c r="D3" s="7"/>
      <c r="E3" s="7"/>
      <c r="F3" s="7"/>
      <c r="G3" s="7"/>
      <c r="H3" s="7" t="s">
        <v>101</v>
      </c>
      <c r="I3" s="11">
        <v>43431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839-5</f>
        <v>834</v>
      </c>
      <c r="F8" s="21"/>
      <c r="G8" s="16">
        <f t="shared" ref="G8:G16" si="0">C8*E8</f>
        <v>83400000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556</v>
      </c>
      <c r="F9" s="21"/>
      <c r="G9" s="16">
        <f t="shared" si="0"/>
        <v>27800000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41"/>
      <c r="L13" s="50">
        <v>24250000</v>
      </c>
      <c r="M13" s="79">
        <v>250000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1"/>
      <c r="L14" s="50">
        <v>2320000</v>
      </c>
      <c r="M14" s="40">
        <v>110000</v>
      </c>
      <c r="N14" s="165"/>
      <c r="O14" s="50"/>
      <c r="P14" s="51"/>
      <c r="Q14" s="52"/>
      <c r="R14" s="53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41"/>
      <c r="L15" s="50"/>
      <c r="M15" s="40">
        <v>20000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1"/>
      <c r="L16" s="50"/>
      <c r="M16" s="54">
        <v>500000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111330000</v>
      </c>
      <c r="I17" s="9"/>
      <c r="J17" s="37"/>
      <c r="K17" s="41"/>
      <c r="L17" s="50"/>
      <c r="M17" s="54">
        <v>150000</v>
      </c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41"/>
      <c r="L18" s="50"/>
      <c r="M18" s="40">
        <v>7700000</v>
      </c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41"/>
      <c r="L19" s="50"/>
      <c r="M19" s="40">
        <v>500000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 s="180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 s="180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111590300</v>
      </c>
      <c r="J27" s="37"/>
      <c r="K27" s="37"/>
      <c r="L27" s="55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+'26 Nov'!I56</f>
        <v>94250300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97606041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135852416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100904136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409362593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1438380386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9230000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9230000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26570000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26570000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111590300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111590300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26570000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>SUM(M13:M118)</f>
        <v>9230000</v>
      </c>
      <c r="N119" s="154">
        <f>SUM(N13:N118)</f>
        <v>0</v>
      </c>
      <c r="O119" s="154">
        <f>SUM(O13:O118)</f>
        <v>0</v>
      </c>
      <c r="P119" s="154">
        <f t="shared" ref="P119" si="1">SUM(P13:P118)</f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Normal="100" zoomScaleSheetLayoutView="100" workbookViewId="0">
      <selection activeCell="C9" sqref="C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98</v>
      </c>
      <c r="C3" s="9"/>
      <c r="D3" s="7"/>
      <c r="E3" s="7"/>
      <c r="F3" s="7"/>
      <c r="G3" s="7"/>
      <c r="H3" s="7" t="s">
        <v>101</v>
      </c>
      <c r="I3" s="11">
        <v>43432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516</v>
      </c>
      <c r="F8" s="21"/>
      <c r="G8" s="16">
        <f t="shared" ref="G8:G16" si="0">C8*E8</f>
        <v>51600000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262</v>
      </c>
      <c r="F9" s="21"/>
      <c r="G9" s="16">
        <f t="shared" si="0"/>
        <v>13100000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7"/>
      <c r="K13" s="41"/>
      <c r="L13" s="50"/>
      <c r="M13" s="79">
        <v>700000</v>
      </c>
      <c r="N13" s="165"/>
      <c r="O13" s="42">
        <v>2050000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1"/>
      <c r="L14" s="50"/>
      <c r="M14" s="40">
        <v>350000</v>
      </c>
      <c r="N14" s="165"/>
      <c r="O14" s="50"/>
      <c r="P14" s="51"/>
      <c r="Q14" s="52"/>
      <c r="R14" s="53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41"/>
      <c r="L15" s="50"/>
      <c r="M15" s="40">
        <v>5230000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1"/>
      <c r="L16" s="50"/>
      <c r="M16" s="54">
        <v>1500000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64744000</v>
      </c>
      <c r="I17" s="9"/>
      <c r="J17" s="37"/>
      <c r="K17" s="41"/>
      <c r="L17" s="50"/>
      <c r="M17" s="54">
        <v>25645000</v>
      </c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41"/>
      <c r="L18" s="50"/>
      <c r="M18" s="40">
        <v>15071000</v>
      </c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41"/>
      <c r="L19" s="50"/>
      <c r="M19" s="40">
        <v>240000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 s="180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 s="180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65004300</v>
      </c>
      <c r="J27" s="37"/>
      <c r="K27" s="37"/>
      <c r="L27" s="55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+'27 Nov '!I56</f>
        <v>111590300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v>1029468993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10606041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135852416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100904136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322362593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1351831586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48736000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48736000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2050000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100000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2150000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65004300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65004300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>SUM(M13:M118)</f>
        <v>48736000</v>
      </c>
      <c r="N119" s="154">
        <f>SUM(N13:N118)</f>
        <v>0</v>
      </c>
      <c r="O119" s="154">
        <f>SUM(O13:O118)</f>
        <v>2050000</v>
      </c>
      <c r="P119" s="154">
        <f t="shared" ref="P119" si="1">SUM(P13:P118)</f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4100000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Normal="100" zoomScaleSheetLayoutView="100" workbookViewId="0">
      <selection activeCell="I57" sqref="I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99</v>
      </c>
      <c r="C3" s="9"/>
      <c r="D3" s="7"/>
      <c r="E3" s="7"/>
      <c r="F3" s="7"/>
      <c r="G3" s="7"/>
      <c r="H3" s="7" t="s">
        <v>101</v>
      </c>
      <c r="I3" s="11">
        <v>43433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508</v>
      </c>
      <c r="F8" s="21"/>
      <c r="G8" s="16">
        <f t="shared" ref="G8:G16" si="0">C8*E8</f>
        <v>50800000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213</v>
      </c>
      <c r="F9" s="21"/>
      <c r="G9" s="16">
        <f t="shared" si="0"/>
        <v>10650000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8</v>
      </c>
      <c r="F11" s="21"/>
      <c r="G11" s="16">
        <f t="shared" si="0"/>
        <v>80000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6</v>
      </c>
      <c r="F12" s="21"/>
      <c r="G12" s="16">
        <f t="shared" si="0"/>
        <v>30000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4</v>
      </c>
      <c r="F13" s="21"/>
      <c r="G13" s="16">
        <f t="shared" si="0"/>
        <v>8000</v>
      </c>
      <c r="H13" s="8"/>
      <c r="I13" s="7"/>
      <c r="J13" s="37"/>
      <c r="K13" s="41"/>
      <c r="L13" s="50">
        <v>6850000</v>
      </c>
      <c r="M13" s="79">
        <v>4768000</v>
      </c>
      <c r="N13" s="165"/>
      <c r="O13" s="42">
        <v>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1"/>
      <c r="L14" s="50"/>
      <c r="M14" s="40">
        <v>2392700</v>
      </c>
      <c r="N14" s="165"/>
      <c r="O14" s="50"/>
      <c r="P14" s="51"/>
      <c r="Q14" s="52"/>
      <c r="R14" s="53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41"/>
      <c r="L15" s="50"/>
      <c r="M15" s="40">
        <v>100000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1"/>
      <c r="L16" s="50"/>
      <c r="M16" s="54">
        <v>540000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61588000</v>
      </c>
      <c r="I17" s="9"/>
      <c r="J17" s="37"/>
      <c r="K17" s="41"/>
      <c r="L17" s="50"/>
      <c r="M17" s="54">
        <v>500000</v>
      </c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41"/>
      <c r="L18" s="50"/>
      <c r="M18" s="40">
        <v>50000</v>
      </c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41"/>
      <c r="L19" s="50"/>
      <c r="M19" s="40">
        <v>1650000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 s="180"/>
      <c r="L20" s="55"/>
      <c r="M20" s="40">
        <v>431000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 s="180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61848300</v>
      </c>
      <c r="J27" s="37"/>
      <c r="K27" s="37"/>
      <c r="L27" s="55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+'28 Nov'!I57</f>
        <v>65004300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v>1029468993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10606041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135852416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100904136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322362593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1351831586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10431700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10431700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6850000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425700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7275700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61848300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61848300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6850000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>SUM(M13:M118)</f>
        <v>10431700</v>
      </c>
      <c r="N119" s="154">
        <f>SUM(N13:N118)</f>
        <v>0</v>
      </c>
      <c r="O119" s="154">
        <f>SUM(O13:O118)</f>
        <v>0</v>
      </c>
      <c r="P119" s="154">
        <f t="shared" ref="P119" si="1">SUM(P13:P118)</f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zoomScaleNormal="100" zoomScaleSheetLayoutView="100" workbookViewId="0">
      <selection activeCell="D14" sqref="D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101</v>
      </c>
      <c r="I3" s="11">
        <v>43434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676</v>
      </c>
      <c r="F8" s="21"/>
      <c r="G8" s="16">
        <f t="shared" ref="G8:G16" si="0">C8*E8</f>
        <v>67600000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222</v>
      </c>
      <c r="F9" s="21"/>
      <c r="G9" s="16">
        <f t="shared" si="0"/>
        <v>11100000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31</v>
      </c>
      <c r="F11" s="21"/>
      <c r="G11" s="16">
        <f t="shared" si="0"/>
        <v>310000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41"/>
      <c r="L13" s="50">
        <v>19975000</v>
      </c>
      <c r="M13" s="79">
        <v>1480000</v>
      </c>
      <c r="N13" s="165"/>
      <c r="O13" s="42">
        <v>2275000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1"/>
      <c r="L14" s="50">
        <v>-2275000</v>
      </c>
      <c r="M14" s="40">
        <v>3190000</v>
      </c>
      <c r="N14" s="165"/>
      <c r="O14" s="50"/>
      <c r="P14" s="51"/>
      <c r="Q14" s="52"/>
      <c r="R14" s="53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41"/>
      <c r="L15" s="50">
        <v>3000000</v>
      </c>
      <c r="M15" s="40">
        <v>250000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1"/>
      <c r="L16" s="50"/>
      <c r="M16" s="54">
        <v>150000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79420000</v>
      </c>
      <c r="I17" s="9"/>
      <c r="J17" s="37"/>
      <c r="K17" s="41"/>
      <c r="L17" s="50"/>
      <c r="M17" s="54">
        <v>68000</v>
      </c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41"/>
      <c r="L18" s="50"/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41"/>
      <c r="L19" s="50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 s="180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171"/>
      <c r="K21" s="180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5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79685300</v>
      </c>
      <c r="J27" s="37"/>
      <c r="K27" s="37"/>
      <c r="L27" s="55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+'29 Nov '!I56</f>
        <v>61848300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v>1029468993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10606041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135852416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100904136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322362593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1351831586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5138000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5138000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20700000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2275000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22975000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79685300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79685300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20700000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>SUM(M13:M118)</f>
        <v>5138000</v>
      </c>
      <c r="N119" s="154">
        <f>SUM(N13:N118)</f>
        <v>0</v>
      </c>
      <c r="O119" s="154">
        <f>SUM(O13:O118)</f>
        <v>2275000</v>
      </c>
      <c r="P119" s="154">
        <f t="shared" ref="P119" si="1">SUM(P13:P118)</f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4550000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C57" sqref="C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43407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210+94</f>
        <v>304</v>
      </c>
      <c r="F8" s="21"/>
      <c r="G8" s="16">
        <f t="shared" ref="G8:G16" si="0">C8*E8</f>
        <v>30400000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64+157</f>
        <v>221</v>
      </c>
      <c r="F9" s="21"/>
      <c r="G9" s="16">
        <f t="shared" si="0"/>
        <v>11050000</v>
      </c>
      <c r="H9" s="23"/>
      <c r="I9" s="21"/>
      <c r="J9" s="16">
        <f>SUM(J4:J8)</f>
        <v>39459000</v>
      </c>
      <c r="K9" s="25">
        <f>J9+M18</f>
        <v>39499000</v>
      </c>
      <c r="L9" s="26">
        <f>K9-I55</f>
        <v>13954000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f>25+1</f>
        <v>26</v>
      </c>
      <c r="F11" s="21"/>
      <c r="G11" s="16">
        <f t="shared" si="0"/>
        <v>260000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f>46+1</f>
        <v>47</v>
      </c>
      <c r="F12" s="21"/>
      <c r="G12" s="16">
        <f t="shared" si="0"/>
        <v>235000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8"/>
      <c r="L13" s="39">
        <v>7650000</v>
      </c>
      <c r="M13" s="40">
        <v>2440000</v>
      </c>
      <c r="N13" s="41"/>
      <c r="O13" s="42">
        <v>9900000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17345000</v>
      </c>
      <c r="M14" s="40">
        <v>310000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-9900000</v>
      </c>
      <c r="M15" s="54">
        <v>650000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4000000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42115000</v>
      </c>
      <c r="I17" s="9"/>
      <c r="J17" s="37"/>
      <c r="K17" s="38"/>
      <c r="L17" s="59"/>
      <c r="M17" s="40">
        <v>20000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40000</v>
      </c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>
        <v>1250000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200000</v>
      </c>
      <c r="N20" s="41" t="s">
        <v>63</v>
      </c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>
        <v>70000</v>
      </c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20000</v>
      </c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>
        <v>290000</v>
      </c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9900000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42369000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+'02 Nov'!I56</f>
        <v>26114000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9290000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9290000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15095000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9900000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550000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25545000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42369000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42369000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15095000</v>
      </c>
      <c r="M119" s="154">
        <f t="shared" ref="M119:P119" si="1">SUM(M13:M118)</f>
        <v>9290000</v>
      </c>
      <c r="N119" s="154">
        <f>SUM(N13:N118)</f>
        <v>0</v>
      </c>
      <c r="O119" s="154">
        <f>SUM(O13:O118)</f>
        <v>19800000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15095000</v>
      </c>
      <c r="O120" s="154">
        <f>SUM(O13:O119)</f>
        <v>39600000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7" zoomScaleNormal="100" zoomScaleSheetLayoutView="100" workbookViewId="0">
      <selection activeCell="O29" sqref="O2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5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95</v>
      </c>
      <c r="C3" s="9"/>
      <c r="D3" s="7"/>
      <c r="E3" s="7"/>
      <c r="F3" s="7"/>
      <c r="G3" s="7"/>
      <c r="H3" s="7" t="s">
        <v>3</v>
      </c>
      <c r="I3" s="11">
        <v>43408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210+94+373+8</f>
        <v>685</v>
      </c>
      <c r="F8" s="21"/>
      <c r="G8" s="16">
        <f t="shared" ref="G8:G16" si="0">C8*E8</f>
        <v>68500000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64+157+156</f>
        <v>377</v>
      </c>
      <c r="F9" s="21"/>
      <c r="G9" s="16">
        <f t="shared" si="0"/>
        <v>18850000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-6816000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5</v>
      </c>
      <c r="F10" s="21"/>
      <c r="G10" s="16">
        <f t="shared" si="0"/>
        <v>100000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f>25+1</f>
        <v>26</v>
      </c>
      <c r="F11" s="21"/>
      <c r="G11" s="16">
        <f t="shared" si="0"/>
        <v>260000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48</v>
      </c>
      <c r="F12" s="21"/>
      <c r="G12" s="16">
        <f t="shared" si="0"/>
        <v>240000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7" t="s">
        <v>64</v>
      </c>
      <c r="L13" s="55">
        <v>500000</v>
      </c>
      <c r="M13" s="40">
        <v>350000</v>
      </c>
      <c r="N13" s="41"/>
      <c r="O13" s="42">
        <v>43475000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 t="s">
        <v>65</v>
      </c>
      <c r="L14" s="55">
        <v>2000000</v>
      </c>
      <c r="M14" s="40"/>
      <c r="N14" s="49"/>
      <c r="O14" s="50">
        <v>800000</v>
      </c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 t="s">
        <v>66</v>
      </c>
      <c r="L15" s="55" t="s">
        <v>94</v>
      </c>
      <c r="M15" s="54"/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 t="s">
        <v>67</v>
      </c>
      <c r="L16" s="55" t="s">
        <v>94</v>
      </c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88040000</v>
      </c>
      <c r="I17" s="9"/>
      <c r="J17" s="37"/>
      <c r="K17" s="37" t="s">
        <v>68</v>
      </c>
      <c r="L17" s="55">
        <v>4200000</v>
      </c>
      <c r="M17" s="40"/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 t="s">
        <v>69</v>
      </c>
      <c r="L18" s="55">
        <v>650000</v>
      </c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 t="s">
        <v>70</v>
      </c>
      <c r="L19" s="55">
        <v>1000000</v>
      </c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 t="s">
        <v>71</v>
      </c>
      <c r="L20" s="55">
        <v>1400000</v>
      </c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7" t="s">
        <v>72</v>
      </c>
      <c r="L21" s="55">
        <v>800000</v>
      </c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 t="s">
        <v>73</v>
      </c>
      <c r="L22" s="55">
        <v>700000</v>
      </c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 t="s">
        <v>74</v>
      </c>
      <c r="L23" s="55">
        <v>1550000</v>
      </c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 t="s">
        <v>75</v>
      </c>
      <c r="L24" s="55">
        <v>575000</v>
      </c>
      <c r="M24" s="40"/>
      <c r="N24" s="41"/>
      <c r="O24" s="50">
        <f>SUM(O13:O23)</f>
        <v>44275000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 t="s">
        <v>76</v>
      </c>
      <c r="L25" s="55">
        <v>3000000</v>
      </c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37" t="s">
        <v>77</v>
      </c>
      <c r="L26" s="55">
        <v>1000000</v>
      </c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88294000</v>
      </c>
      <c r="J27" s="37"/>
      <c r="K27" s="37" t="s">
        <v>78</v>
      </c>
      <c r="L27" s="55">
        <v>700000</v>
      </c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 t="s">
        <v>79</v>
      </c>
      <c r="L28" s="55">
        <v>1500000</v>
      </c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 t="s">
        <v>80</v>
      </c>
      <c r="L29" s="55">
        <v>4000000</v>
      </c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37" t="s">
        <v>81</v>
      </c>
      <c r="L30" s="55">
        <v>3600000</v>
      </c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+'03 nOV'!I56</f>
        <v>42369000</v>
      </c>
      <c r="J31" s="37"/>
      <c r="K31" s="37" t="s">
        <v>82</v>
      </c>
      <c r="L31" s="55">
        <v>2000000</v>
      </c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 t="s">
        <v>83</v>
      </c>
      <c r="L32" s="55">
        <v>1100000</v>
      </c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 t="s">
        <v>84</v>
      </c>
      <c r="L33" s="55">
        <v>500000</v>
      </c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 t="s">
        <v>85</v>
      </c>
      <c r="L34" s="55">
        <v>4350000</v>
      </c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 t="s">
        <v>86</v>
      </c>
      <c r="L35" s="55">
        <v>2000000</v>
      </c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 t="s">
        <v>87</v>
      </c>
      <c r="L36" s="55">
        <v>1800000</v>
      </c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 t="s">
        <v>88</v>
      </c>
      <c r="L37" s="55">
        <v>900000</v>
      </c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37" t="s">
        <v>89</v>
      </c>
      <c r="L38" s="55">
        <v>1200000</v>
      </c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 t="s">
        <v>90</v>
      </c>
      <c r="L39" s="55">
        <v>1500000</v>
      </c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 t="s">
        <v>91</v>
      </c>
      <c r="L40" s="55">
        <v>800000</v>
      </c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 t="s">
        <v>92</v>
      </c>
      <c r="L41" s="55">
        <v>1500000</v>
      </c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 t="s">
        <v>93</v>
      </c>
      <c r="L42" s="42">
        <v>650000</v>
      </c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>
        <v>-43475000</v>
      </c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2000000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44275000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46275000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88294000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88294000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2000000</v>
      </c>
      <c r="M119" s="154">
        <f t="shared" ref="M119:P119" si="1">SUM(M13:M118)</f>
        <v>350000</v>
      </c>
      <c r="N119" s="154">
        <f>SUM(N13:N118)</f>
        <v>0</v>
      </c>
      <c r="O119" s="154">
        <f>SUM(O13:O118)</f>
        <v>88550000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-26775000</v>
      </c>
      <c r="O120" s="154">
        <f>SUM(O13:O119)</f>
        <v>177100000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23" zoomScaleNormal="100" zoomScaleSheetLayoutView="100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96</v>
      </c>
      <c r="C3" s="9"/>
      <c r="D3" s="7"/>
      <c r="E3" s="7"/>
      <c r="F3" s="7"/>
      <c r="G3" s="7"/>
      <c r="H3" s="7" t="s">
        <v>3</v>
      </c>
      <c r="I3" s="11">
        <v>43409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542</v>
      </c>
      <c r="F8" s="21"/>
      <c r="G8" s="16">
        <f t="shared" ref="G8:G16" si="0">C8*E8</f>
        <v>54200000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373+167</f>
        <v>540</v>
      </c>
      <c r="F9" s="21"/>
      <c r="G9" s="16">
        <f t="shared" si="0"/>
        <v>27000000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6664000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2</v>
      </c>
      <c r="F10" s="21"/>
      <c r="G10" s="16">
        <f t="shared" si="0"/>
        <v>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27</v>
      </c>
      <c r="F11" s="21"/>
      <c r="G11" s="16">
        <f t="shared" si="0"/>
        <v>270000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48</v>
      </c>
      <c r="F12" s="21"/>
      <c r="G12" s="16">
        <f t="shared" si="0"/>
        <v>240000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7"/>
      <c r="L13" s="55">
        <v>29445000</v>
      </c>
      <c r="M13" s="40">
        <v>34625000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1700000</v>
      </c>
      <c r="M14" s="40">
        <v>1800000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1350000</v>
      </c>
      <c r="M15" s="54">
        <v>1720000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800000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81840000</v>
      </c>
      <c r="I17" s="9"/>
      <c r="J17" s="37"/>
      <c r="K17" s="37"/>
      <c r="L17" s="55"/>
      <c r="M17" s="40">
        <v>50000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82094000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+'04 nOV'!I56</f>
        <v>88294000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147510000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38995000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38995000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32495000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300000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32795000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82094000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82094000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32495000</v>
      </c>
      <c r="M119" s="154">
        <f t="shared" ref="M119:P119" si="1">SUM(M13:M118)</f>
        <v>38995000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32495000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0" zoomScaleNormal="100" zoomScaleSheetLayoutView="100" workbookViewId="0">
      <selection activeCell="J65" sqref="J6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5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97</v>
      </c>
      <c r="C3" s="9"/>
      <c r="D3" s="7"/>
      <c r="E3" s="7"/>
      <c r="F3" s="7"/>
      <c r="G3" s="7"/>
      <c r="H3" s="7" t="s">
        <v>3</v>
      </c>
      <c r="I3" s="11">
        <v>43410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614</v>
      </c>
      <c r="F8" s="21"/>
      <c r="G8" s="16">
        <f t="shared" ref="G8:G16" si="0">C8*E8</f>
        <v>61400000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502</v>
      </c>
      <c r="F9" s="21"/>
      <c r="G9" s="16">
        <f t="shared" si="0"/>
        <v>25100000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24474000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49</v>
      </c>
      <c r="F12" s="21"/>
      <c r="G12" s="16">
        <f t="shared" si="0"/>
        <v>245000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7"/>
      <c r="L13" s="55">
        <v>14850000</v>
      </c>
      <c r="M13" s="40">
        <v>7500000</v>
      </c>
      <c r="N13" s="41"/>
      <c r="O13" s="42">
        <v>2850000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-2850000</v>
      </c>
      <c r="M14" s="40">
        <v>150000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700000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250000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87175000</v>
      </c>
      <c r="I17" s="9"/>
      <c r="J17" s="37"/>
      <c r="K17" s="37"/>
      <c r="L17" s="55"/>
      <c r="M17" s="40">
        <v>1050000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2850000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87429000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Nov'!I56</f>
        <v>82094000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9650000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9650000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12000000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2850000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135000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14985000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87429000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87429000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12000000</v>
      </c>
      <c r="M119" s="154">
        <f t="shared" ref="M119:P119" si="1">SUM(M13:M118)</f>
        <v>9650000</v>
      </c>
      <c r="N119" s="154">
        <f>SUM(N13:N118)</f>
        <v>0</v>
      </c>
      <c r="O119" s="154">
        <f>SUM(O13:O118)</f>
        <v>5700000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12000000</v>
      </c>
      <c r="O120" s="154">
        <f>SUM(O13:O119)</f>
        <v>11400000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4" zoomScaleNormal="100" zoomScaleSheetLayoutView="100" workbookViewId="0">
      <selection activeCell="I55" sqref="I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98</v>
      </c>
      <c r="C3" s="9"/>
      <c r="D3" s="7"/>
      <c r="E3" s="7"/>
      <c r="F3" s="7"/>
      <c r="G3" s="7"/>
      <c r="H3" s="7" t="s">
        <v>3</v>
      </c>
      <c r="I3" s="11">
        <v>43411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722</v>
      </c>
      <c r="F8" s="21"/>
      <c r="G8" s="16">
        <f t="shared" ref="G8:G16" si="0">C8*E8</f>
        <v>72200000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587</v>
      </c>
      <c r="F9" s="21"/>
      <c r="G9" s="16">
        <f t="shared" si="0"/>
        <v>29350000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10859000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15</v>
      </c>
      <c r="F12" s="21"/>
      <c r="G12" s="16">
        <f t="shared" si="0"/>
        <v>75000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27</v>
      </c>
      <c r="F13" s="21"/>
      <c r="G13" s="16">
        <f t="shared" si="0"/>
        <v>54000</v>
      </c>
      <c r="H13" s="8"/>
      <c r="I13" s="7"/>
      <c r="J13" s="37"/>
      <c r="K13" s="37"/>
      <c r="L13" s="55">
        <v>28592500</v>
      </c>
      <c r="M13" s="40">
        <v>13335500</v>
      </c>
      <c r="N13" s="41"/>
      <c r="O13" s="42">
        <v>1010000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-1010000</v>
      </c>
      <c r="M14" s="40">
        <v>750000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/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101689000</v>
      </c>
      <c r="I17" s="9"/>
      <c r="J17" s="37"/>
      <c r="K17" s="37"/>
      <c r="L17" s="55"/>
      <c r="M17" s="40"/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1010000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254500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101943500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Nov'!I56</f>
        <v>87429000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14085500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14085500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27582500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1010000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7500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28600000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101943500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101943500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27582500</v>
      </c>
      <c r="M119" s="154">
        <f t="shared" ref="M119:P119" si="1">SUM(M13:M118)</f>
        <v>14085500</v>
      </c>
      <c r="N119" s="154">
        <f>SUM(N13:N118)</f>
        <v>0</v>
      </c>
      <c r="O119" s="154">
        <f>SUM(O13:O118)</f>
        <v>2020000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27582500</v>
      </c>
      <c r="O120" s="154">
        <f>SUM(O13:O119)</f>
        <v>4040000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6" zoomScaleNormal="100" zoomScaleSheetLayoutView="10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99</v>
      </c>
      <c r="C3" s="9"/>
      <c r="D3" s="7"/>
      <c r="E3" s="7"/>
      <c r="F3" s="7"/>
      <c r="G3" s="7"/>
      <c r="H3" s="7" t="s">
        <v>3</v>
      </c>
      <c r="I3" s="11">
        <v>43412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825-13</f>
        <v>812</v>
      </c>
      <c r="F8" s="21"/>
      <c r="G8" s="16">
        <f t="shared" ref="G8:G16" si="0">C8*E8</f>
        <v>81200000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432+15</f>
        <v>447</v>
      </c>
      <c r="F9" s="21"/>
      <c r="G9" s="16">
        <f t="shared" si="0"/>
        <v>22350000</v>
      </c>
      <c r="H9" s="23"/>
      <c r="I9" s="21"/>
      <c r="J9" s="16">
        <f>SUM(J4:J8)</f>
        <v>39459000</v>
      </c>
      <c r="K9" s="25">
        <f>J9+M18</f>
        <v>39569000</v>
      </c>
      <c r="L9" s="26">
        <f>K9-I55</f>
        <v>12529000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27</v>
      </c>
      <c r="F13" s="21"/>
      <c r="G13" s="16">
        <f t="shared" si="0"/>
        <v>54000</v>
      </c>
      <c r="H13" s="8"/>
      <c r="I13" s="7"/>
      <c r="J13" s="37"/>
      <c r="K13" s="37"/>
      <c r="L13" s="55">
        <v>27040000</v>
      </c>
      <c r="M13" s="40">
        <v>8000000</v>
      </c>
      <c r="N13" s="41"/>
      <c r="O13" s="42">
        <v>2500000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-2500000</v>
      </c>
      <c r="M14" s="40">
        <v>5330000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8290000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425000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103719000</v>
      </c>
      <c r="I17" s="9"/>
      <c r="J17" s="37"/>
      <c r="K17" s="37"/>
      <c r="L17" s="55"/>
      <c r="M17" s="40">
        <v>1400000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110000</v>
      </c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150000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5000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>
        <v>1300000</v>
      </c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2500000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254500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103973500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Nov'!I57</f>
        <v>101943500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25010000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25010000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24540000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2500000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27040000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103973500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103973500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24540000</v>
      </c>
      <c r="M119" s="154">
        <f t="shared" ref="M119:P119" si="1">SUM(M13:M118)</f>
        <v>25010000</v>
      </c>
      <c r="N119" s="154">
        <f>SUM(N13:N118)</f>
        <v>0</v>
      </c>
      <c r="O119" s="154">
        <f>SUM(O13:O118)</f>
        <v>5000000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24540000</v>
      </c>
      <c r="O120" s="154">
        <f>SUM(O13:O119)</f>
        <v>10000000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7" zoomScaleNormal="100" zoomScaleSheetLayoutView="100" workbookViewId="0">
      <selection activeCell="I38" sqref="I3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100</v>
      </c>
      <c r="C3" s="9"/>
      <c r="D3" s="7"/>
      <c r="E3" s="7"/>
      <c r="F3" s="7"/>
      <c r="G3" s="7"/>
      <c r="H3" s="7" t="s">
        <v>3</v>
      </c>
      <c r="I3" s="11">
        <v>43413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964</v>
      </c>
      <c r="F8" s="21"/>
      <c r="G8" s="16">
        <f t="shared" ref="G8:G16" si="0">C8*E8</f>
        <v>96400000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431</v>
      </c>
      <c r="F9" s="21"/>
      <c r="G9" s="16">
        <f t="shared" si="0"/>
        <v>21550000</v>
      </c>
      <c r="H9" s="23"/>
      <c r="I9" s="21"/>
      <c r="J9" s="16">
        <f>SUM(J4:J8)</f>
        <v>39459000</v>
      </c>
      <c r="K9" s="25">
        <f>J9+M18</f>
        <v>39759000</v>
      </c>
      <c r="L9" s="26">
        <f>K9-I55</f>
        <v>3856000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86" t="s">
        <v>12</v>
      </c>
      <c r="M11" s="187"/>
      <c r="N11" s="188" t="s">
        <v>13</v>
      </c>
      <c r="O11" s="189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22</v>
      </c>
      <c r="F13" s="21"/>
      <c r="G13" s="16">
        <f t="shared" si="0"/>
        <v>44000</v>
      </c>
      <c r="H13" s="8"/>
      <c r="I13" s="7"/>
      <c r="J13" s="37"/>
      <c r="K13" s="37"/>
      <c r="L13" s="55">
        <v>27160000</v>
      </c>
      <c r="M13" s="40">
        <v>3450000</v>
      </c>
      <c r="N13" s="41"/>
      <c r="O13" s="42">
        <v>1000000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8743000</v>
      </c>
      <c r="M14" s="40">
        <v>384000</v>
      </c>
      <c r="N14" s="49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-1000000</v>
      </c>
      <c r="M15" s="54">
        <v>4000000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3750000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118019000</v>
      </c>
      <c r="I17" s="9"/>
      <c r="J17" s="37"/>
      <c r="K17" s="37"/>
      <c r="L17" s="55"/>
      <c r="M17" s="40">
        <v>262000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300000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600000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650000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>
        <v>324000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>
        <v>233000</v>
      </c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>
        <v>50000</v>
      </c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>
        <v>1000000</v>
      </c>
      <c r="N24" s="41"/>
      <c r="O24" s="50">
        <f>SUM(O13:O23)</f>
        <v>1000000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>
        <v>4500000</v>
      </c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254500</v>
      </c>
      <c r="I26" s="8"/>
      <c r="J26" s="37"/>
      <c r="K26" s="37"/>
      <c r="L26" s="55"/>
      <c r="M26" s="40">
        <v>250000</v>
      </c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118273500</v>
      </c>
      <c r="J27" s="37"/>
      <c r="K27" s="37"/>
      <c r="L27" s="55"/>
      <c r="M27" s="72">
        <v>1350000</v>
      </c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>
        <v>500000</v>
      </c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Nov'!I56</f>
        <v>103973500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21603000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21603000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34903000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1000000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35903000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118273500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118273500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34903000</v>
      </c>
      <c r="M119" s="154">
        <f t="shared" ref="M119:P119" si="1">SUM(M13:M118)</f>
        <v>21603000</v>
      </c>
      <c r="N119" s="154">
        <f>SUM(N13:N118)</f>
        <v>0</v>
      </c>
      <c r="O119" s="154">
        <f>SUM(O13:O118)</f>
        <v>2000000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34903000</v>
      </c>
      <c r="O120" s="154">
        <f>SUM(O13:O119)</f>
        <v>4000000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01 Nov</vt:lpstr>
      <vt:lpstr>02 Nov</vt:lpstr>
      <vt:lpstr>03 nOV</vt:lpstr>
      <vt:lpstr>04 nOV</vt:lpstr>
      <vt:lpstr>5 Nov</vt:lpstr>
      <vt:lpstr>6 Nov</vt:lpstr>
      <vt:lpstr>7 Nov</vt:lpstr>
      <vt:lpstr>8 Nov</vt:lpstr>
      <vt:lpstr>9 Nov</vt:lpstr>
      <vt:lpstr>10 Nov</vt:lpstr>
      <vt:lpstr>12 Nov</vt:lpstr>
      <vt:lpstr>13 Nov</vt:lpstr>
      <vt:lpstr>14 Nov</vt:lpstr>
      <vt:lpstr>15 Nov</vt:lpstr>
      <vt:lpstr>16 Nov (2)</vt:lpstr>
      <vt:lpstr>17 Nov</vt:lpstr>
      <vt:lpstr>18 Nov</vt:lpstr>
      <vt:lpstr>19 Nov</vt:lpstr>
      <vt:lpstr>21 Nov</vt:lpstr>
      <vt:lpstr>22 Nov</vt:lpstr>
      <vt:lpstr>23 Nov</vt:lpstr>
      <vt:lpstr>24 Nov</vt:lpstr>
      <vt:lpstr>25 Nov</vt:lpstr>
      <vt:lpstr>26 Nov</vt:lpstr>
      <vt:lpstr>27 Nov </vt:lpstr>
      <vt:lpstr>28 Nov</vt:lpstr>
      <vt:lpstr>29 Nov </vt:lpstr>
      <vt:lpstr>30 Nov </vt:lpstr>
      <vt:lpstr>'01 Nov'!Print_Area</vt:lpstr>
      <vt:lpstr>'02 Nov'!Print_Area</vt:lpstr>
      <vt:lpstr>'03 nOV'!Print_Area</vt:lpstr>
      <vt:lpstr>'04 nOV'!Print_Area</vt:lpstr>
      <vt:lpstr>'10 Nov'!Print_Area</vt:lpstr>
      <vt:lpstr>'12 Nov'!Print_Area</vt:lpstr>
      <vt:lpstr>'13 Nov'!Print_Area</vt:lpstr>
      <vt:lpstr>'14 Nov'!Print_Area</vt:lpstr>
      <vt:lpstr>'15 Nov'!Print_Area</vt:lpstr>
      <vt:lpstr>'16 Nov (2)'!Print_Area</vt:lpstr>
      <vt:lpstr>'17 Nov'!Print_Area</vt:lpstr>
      <vt:lpstr>'18 Nov'!Print_Area</vt:lpstr>
      <vt:lpstr>'19 Nov'!Print_Area</vt:lpstr>
      <vt:lpstr>'21 Nov'!Print_Area</vt:lpstr>
      <vt:lpstr>'22 Nov'!Print_Area</vt:lpstr>
      <vt:lpstr>'23 Nov'!Print_Area</vt:lpstr>
      <vt:lpstr>'24 Nov'!Print_Area</vt:lpstr>
      <vt:lpstr>'25 Nov'!Print_Area</vt:lpstr>
      <vt:lpstr>'26 Nov'!Print_Area</vt:lpstr>
      <vt:lpstr>'27 Nov '!Print_Area</vt:lpstr>
      <vt:lpstr>'28 Nov'!Print_Area</vt:lpstr>
      <vt:lpstr>'29 Nov '!Print_Area</vt:lpstr>
      <vt:lpstr>'30 Nov '!Print_Area</vt:lpstr>
      <vt:lpstr>'5 Nov'!Print_Area</vt:lpstr>
      <vt:lpstr>'6 Nov'!Print_Area</vt:lpstr>
      <vt:lpstr>'7 Nov'!Print_Area</vt:lpstr>
      <vt:lpstr>'8 Nov'!Print_Area</vt:lpstr>
      <vt:lpstr>'9 Nov'!Print_Area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2018-11-30T08:01:02Z</cp:lastPrinted>
  <dcterms:created xsi:type="dcterms:W3CDTF">2018-11-02T07:17:59Z</dcterms:created>
  <dcterms:modified xsi:type="dcterms:W3CDTF">2018-11-30T08:11:05Z</dcterms:modified>
</cp:coreProperties>
</file>