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firstSheet="17" activeTab="28"/>
  </bookViews>
  <sheets>
    <sheet name="30 Juni" sheetId="1" r:id="rId1"/>
    <sheet name="1 Juli " sheetId="4" r:id="rId2"/>
    <sheet name="2 Juli" sheetId="5" r:id="rId3"/>
    <sheet name="3 Juli" sheetId="6" r:id="rId4"/>
    <sheet name="4 Juli" sheetId="7" r:id="rId5"/>
    <sheet name="5 Juli" sheetId="8" r:id="rId6"/>
    <sheet name="6 Juli (2)" sheetId="11" r:id="rId7"/>
    <sheet name="7 Juli (2)" sheetId="12" r:id="rId8"/>
    <sheet name="8 Juli (2)" sheetId="13" r:id="rId9"/>
    <sheet name="9 Juli" sheetId="9" r:id="rId10"/>
    <sheet name="10 Juli " sheetId="14" r:id="rId11"/>
    <sheet name="11 Juli " sheetId="15" r:id="rId12"/>
    <sheet name="11, Juli" sheetId="16" r:id="rId13"/>
    <sheet name="12 Juli" sheetId="17" r:id="rId14"/>
    <sheet name="13 Juli" sheetId="18" r:id="rId15"/>
    <sheet name="14 Juli " sheetId="19" r:id="rId16"/>
    <sheet name="15 Juli " sheetId="20" r:id="rId17"/>
    <sheet name="16 Juli " sheetId="21" r:id="rId18"/>
    <sheet name="18 Juli" sheetId="22" r:id="rId19"/>
    <sheet name="19 Juli" sheetId="23" r:id="rId20"/>
    <sheet name="20 Juli (2)" sheetId="25" r:id="rId21"/>
    <sheet name="21 Juli" sheetId="24" r:id="rId22"/>
    <sheet name="22 Juli" sheetId="26" r:id="rId23"/>
    <sheet name="23 Juli " sheetId="27" r:id="rId24"/>
    <sheet name="24 Juli" sheetId="28" r:id="rId25"/>
    <sheet name="25 jul" sheetId="29" r:id="rId26"/>
    <sheet name="26 jul" sheetId="30" r:id="rId27"/>
    <sheet name="27 Juli" sheetId="31" r:id="rId28"/>
    <sheet name="28 jUL" sheetId="32" r:id="rId29"/>
  </sheets>
  <externalReferences>
    <externalReference r:id="rId30"/>
  </externalReferences>
  <definedNames>
    <definedName name="_xlnm.Print_Area" localSheetId="1">'1 Juli '!$A$1:$I$75</definedName>
    <definedName name="_xlnm.Print_Area" localSheetId="10">'10 Juli '!$A$1:$I$75</definedName>
    <definedName name="_xlnm.Print_Area" localSheetId="11">'11 Juli '!$A$1:$I$75</definedName>
    <definedName name="_xlnm.Print_Area" localSheetId="12">'11, Juli'!$A$1:$I$75</definedName>
    <definedName name="_xlnm.Print_Area" localSheetId="13">'12 Juli'!$A$1:$I$75</definedName>
    <definedName name="_xlnm.Print_Area" localSheetId="14">'13 Juli'!$A$1:$I$75</definedName>
    <definedName name="_xlnm.Print_Area" localSheetId="15">'14 Juli '!$A$1:$I$75</definedName>
    <definedName name="_xlnm.Print_Area" localSheetId="16">'15 Juli '!$A$1:$I$75</definedName>
    <definedName name="_xlnm.Print_Area" localSheetId="17">'16 Juli '!$A$1:$I$75</definedName>
    <definedName name="_xlnm.Print_Area" localSheetId="18">'18 Juli'!$A$1:$I$75</definedName>
    <definedName name="_xlnm.Print_Area" localSheetId="19">'19 Juli'!$A$1:$I$75</definedName>
    <definedName name="_xlnm.Print_Area" localSheetId="2">'2 Juli'!$A$1:$I$75</definedName>
    <definedName name="_xlnm.Print_Area" localSheetId="20">'20 Juli (2)'!$A$1:$I$75</definedName>
    <definedName name="_xlnm.Print_Area" localSheetId="21">'21 Juli'!$A$1:$I$75</definedName>
    <definedName name="_xlnm.Print_Area" localSheetId="22">'22 Juli'!$A$1:$I$75</definedName>
    <definedName name="_xlnm.Print_Area" localSheetId="23">'23 Juli '!$A$1:$I$75</definedName>
    <definedName name="_xlnm.Print_Area" localSheetId="24">'24 Juli'!$A$1:$I$75</definedName>
    <definedName name="_xlnm.Print_Area" localSheetId="25">'25 jul'!$A$1:$I$75</definedName>
    <definedName name="_xlnm.Print_Area" localSheetId="26">'26 jul'!$A$1:$I$75</definedName>
    <definedName name="_xlnm.Print_Area" localSheetId="27">'27 Juli'!$A$1:$I$75</definedName>
    <definedName name="_xlnm.Print_Area" localSheetId="28">'28 jUL'!$A$1:$I$75</definedName>
    <definedName name="_xlnm.Print_Area" localSheetId="3">'3 Juli'!$A$1:$I$75</definedName>
    <definedName name="_xlnm.Print_Area" localSheetId="0">'30 Juni'!$A$1:$I$75</definedName>
    <definedName name="_xlnm.Print_Area" localSheetId="4">'4 Juli'!$A$1:$I$75</definedName>
    <definedName name="_xlnm.Print_Area" localSheetId="5">'5 Juli'!$A$1:$I$75</definedName>
    <definedName name="_xlnm.Print_Area" localSheetId="6">'6 Juli (2)'!$A$1:$I$75</definedName>
    <definedName name="_xlnm.Print_Area" localSheetId="7">'7 Juli (2)'!$A$1:$I$75</definedName>
    <definedName name="_xlnm.Print_Area" localSheetId="8">'8 Juli (2)'!$A$1:$I$75</definedName>
    <definedName name="_xlnm.Print_Area" localSheetId="9">'9 Juli'!$A$1:$I$75</definedName>
  </definedNames>
  <calcPr calcId="144525"/>
</workbook>
</file>

<file path=xl/calcChain.xml><?xml version="1.0" encoding="utf-8"?>
<calcChain xmlns="http://schemas.openxmlformats.org/spreadsheetml/2006/main">
  <c r="H53" i="32" l="1"/>
  <c r="M17" i="32"/>
  <c r="H43" i="32" l="1"/>
  <c r="I31" i="32"/>
  <c r="P119" i="32"/>
  <c r="N119" i="32"/>
  <c r="M119" i="32"/>
  <c r="H47" i="32" s="1"/>
  <c r="I49" i="32" s="1"/>
  <c r="L119" i="32"/>
  <c r="L120" i="32" s="1"/>
  <c r="Q111" i="32"/>
  <c r="H85" i="32"/>
  <c r="E85" i="32"/>
  <c r="A85" i="32"/>
  <c r="S46" i="32"/>
  <c r="H41" i="32"/>
  <c r="I44" i="32" s="1"/>
  <c r="I30" i="32"/>
  <c r="I38" i="32" s="1"/>
  <c r="O24" i="32"/>
  <c r="G24" i="32"/>
  <c r="G23" i="32"/>
  <c r="G22" i="32"/>
  <c r="G21" i="32"/>
  <c r="G20" i="32"/>
  <c r="H26" i="32" s="1"/>
  <c r="U16" i="32"/>
  <c r="T16" i="32"/>
  <c r="G16" i="32"/>
  <c r="G15" i="32"/>
  <c r="G14" i="32"/>
  <c r="G13" i="32"/>
  <c r="G12" i="32"/>
  <c r="G11" i="32"/>
  <c r="G10" i="32"/>
  <c r="G9" i="32"/>
  <c r="G8" i="32"/>
  <c r="H17" i="32" l="1"/>
  <c r="I27" i="32" s="1"/>
  <c r="I57" i="32" s="1"/>
  <c r="I45" i="32"/>
  <c r="H52" i="32"/>
  <c r="I55" i="32"/>
  <c r="I56" i="32" s="1"/>
  <c r="O119" i="32"/>
  <c r="O120" i="32" s="1"/>
  <c r="E8" i="31"/>
  <c r="I59" i="32" l="1"/>
  <c r="I31" i="31"/>
  <c r="P119" i="31"/>
  <c r="N119" i="31"/>
  <c r="M119" i="31"/>
  <c r="H47" i="31" s="1"/>
  <c r="I49" i="31" s="1"/>
  <c r="L119" i="31"/>
  <c r="L120" i="31" s="1"/>
  <c r="Q111" i="31"/>
  <c r="H85" i="31"/>
  <c r="E85" i="31"/>
  <c r="A85" i="31"/>
  <c r="S46" i="31"/>
  <c r="I44" i="31"/>
  <c r="H41" i="31"/>
  <c r="I30" i="31"/>
  <c r="I38" i="31" s="1"/>
  <c r="I45" i="31" s="1"/>
  <c r="O24" i="31"/>
  <c r="G24" i="31"/>
  <c r="G23" i="31"/>
  <c r="G22" i="31"/>
  <c r="G21" i="31"/>
  <c r="G20" i="31"/>
  <c r="E20" i="31"/>
  <c r="U16" i="31"/>
  <c r="T16" i="31"/>
  <c r="G16" i="31"/>
  <c r="G15" i="31"/>
  <c r="G14" i="31"/>
  <c r="G13" i="31"/>
  <c r="G12" i="31"/>
  <c r="G11" i="31"/>
  <c r="G10" i="31"/>
  <c r="G9" i="31"/>
  <c r="G8" i="31"/>
  <c r="H41" i="30"/>
  <c r="H26" i="31" l="1"/>
  <c r="H17" i="31"/>
  <c r="H52" i="31"/>
  <c r="H53" i="31"/>
  <c r="I55" i="31" s="1"/>
  <c r="I56" i="31" s="1"/>
  <c r="O119" i="31"/>
  <c r="O120" i="31" s="1"/>
  <c r="E8" i="30"/>
  <c r="G8" i="30" s="1"/>
  <c r="I31" i="30"/>
  <c r="P119" i="30"/>
  <c r="N119" i="30"/>
  <c r="M119" i="30"/>
  <c r="H47" i="30" s="1"/>
  <c r="I49" i="30" s="1"/>
  <c r="L119" i="30"/>
  <c r="L120" i="30" s="1"/>
  <c r="Q111" i="30"/>
  <c r="H85" i="30"/>
  <c r="E85" i="30"/>
  <c r="A85" i="30"/>
  <c r="S46" i="30"/>
  <c r="I44" i="30"/>
  <c r="I30" i="30"/>
  <c r="I38" i="30" s="1"/>
  <c r="O24" i="30"/>
  <c r="G24" i="30"/>
  <c r="G23" i="30"/>
  <c r="G22" i="30"/>
  <c r="G21" i="30"/>
  <c r="E20" i="30"/>
  <c r="G20" i="30" s="1"/>
  <c r="H26" i="30" s="1"/>
  <c r="U16" i="30"/>
  <c r="T16" i="30"/>
  <c r="G16" i="30"/>
  <c r="G15" i="30"/>
  <c r="G14" i="30"/>
  <c r="G13" i="30"/>
  <c r="G12" i="30"/>
  <c r="G11" i="30"/>
  <c r="G10" i="30"/>
  <c r="G9" i="30"/>
  <c r="I31" i="29"/>
  <c r="I27" i="31" l="1"/>
  <c r="I57" i="31" s="1"/>
  <c r="I59" i="31" s="1"/>
  <c r="I45" i="30"/>
  <c r="H17" i="30"/>
  <c r="I27" i="30" s="1"/>
  <c r="I57" i="30" s="1"/>
  <c r="H52" i="30"/>
  <c r="H53" i="30"/>
  <c r="O119" i="30"/>
  <c r="O120" i="30" s="1"/>
  <c r="P119" i="29"/>
  <c r="N119" i="29"/>
  <c r="M119" i="29"/>
  <c r="H47" i="29" s="1"/>
  <c r="I49" i="29" s="1"/>
  <c r="L119" i="29"/>
  <c r="L120" i="29" s="1"/>
  <c r="Q111" i="29"/>
  <c r="H85" i="29"/>
  <c r="E85" i="29"/>
  <c r="A85" i="29"/>
  <c r="S46" i="29"/>
  <c r="I44" i="29"/>
  <c r="I30" i="29"/>
  <c r="I38" i="29" s="1"/>
  <c r="I45" i="29" s="1"/>
  <c r="O24" i="29"/>
  <c r="G24" i="29"/>
  <c r="G23" i="29"/>
  <c r="G22" i="29"/>
  <c r="G21" i="29"/>
  <c r="E20" i="29"/>
  <c r="G20" i="29" s="1"/>
  <c r="H26" i="29" s="1"/>
  <c r="U16" i="29"/>
  <c r="T16" i="29"/>
  <c r="G16" i="29"/>
  <c r="G15" i="29"/>
  <c r="G14" i="29"/>
  <c r="G13" i="29"/>
  <c r="G12" i="29"/>
  <c r="G11" i="29"/>
  <c r="G10" i="29"/>
  <c r="G9" i="29"/>
  <c r="G8" i="29"/>
  <c r="I55" i="30" l="1"/>
  <c r="I56" i="30" s="1"/>
  <c r="I59" i="30" s="1"/>
  <c r="H17" i="29"/>
  <c r="H52" i="29"/>
  <c r="I27" i="29"/>
  <c r="I57" i="29" s="1"/>
  <c r="H53" i="29"/>
  <c r="I55" i="29" s="1"/>
  <c r="I56" i="29" s="1"/>
  <c r="O119" i="29"/>
  <c r="O120" i="29" s="1"/>
  <c r="I31" i="28"/>
  <c r="P119" i="28"/>
  <c r="N119" i="28"/>
  <c r="M119" i="28"/>
  <c r="H47" i="28" s="1"/>
  <c r="I49" i="28" s="1"/>
  <c r="L119" i="28"/>
  <c r="L120" i="28" s="1"/>
  <c r="Q111" i="28"/>
  <c r="H85" i="28"/>
  <c r="E85" i="28"/>
  <c r="A85" i="28"/>
  <c r="S46" i="28"/>
  <c r="I44" i="28"/>
  <c r="I30" i="28"/>
  <c r="I38" i="28" s="1"/>
  <c r="I45" i="28" s="1"/>
  <c r="O24" i="28"/>
  <c r="G24" i="28"/>
  <c r="G23" i="28"/>
  <c r="G22" i="28"/>
  <c r="G21" i="28"/>
  <c r="G20" i="28"/>
  <c r="H26" i="28" s="1"/>
  <c r="E20" i="28"/>
  <c r="U16" i="28"/>
  <c r="T16" i="28"/>
  <c r="G16" i="28"/>
  <c r="G15" i="28"/>
  <c r="G14" i="28"/>
  <c r="G13" i="28"/>
  <c r="G12" i="28"/>
  <c r="G11" i="28"/>
  <c r="G10" i="28"/>
  <c r="G9" i="28"/>
  <c r="G8" i="28"/>
  <c r="I59" i="29" l="1"/>
  <c r="H17" i="28"/>
  <c r="I27" i="28" s="1"/>
  <c r="I57" i="28" s="1"/>
  <c r="H52" i="28"/>
  <c r="H53" i="28"/>
  <c r="I55" i="28" s="1"/>
  <c r="I56" i="28" s="1"/>
  <c r="O119" i="28"/>
  <c r="O120" i="28" s="1"/>
  <c r="H17" i="27"/>
  <c r="I31" i="27"/>
  <c r="I59" i="28" l="1"/>
  <c r="P119" i="27"/>
  <c r="N119" i="27"/>
  <c r="M119" i="27"/>
  <c r="H47" i="27" s="1"/>
  <c r="I49" i="27" s="1"/>
  <c r="L119" i="27"/>
  <c r="L120" i="27" s="1"/>
  <c r="Q111" i="27"/>
  <c r="H85" i="27"/>
  <c r="E85" i="27"/>
  <c r="A85" i="27"/>
  <c r="S46" i="27"/>
  <c r="I44" i="27"/>
  <c r="I30" i="27"/>
  <c r="I38" i="27" s="1"/>
  <c r="O24" i="27"/>
  <c r="G24" i="27"/>
  <c r="G23" i="27"/>
  <c r="G22" i="27"/>
  <c r="G21" i="27"/>
  <c r="E20" i="27"/>
  <c r="G20" i="27" s="1"/>
  <c r="U16" i="27"/>
  <c r="T16" i="27"/>
  <c r="G16" i="27"/>
  <c r="G15" i="27"/>
  <c r="G14" i="27"/>
  <c r="G13" i="27"/>
  <c r="G12" i="27"/>
  <c r="G11" i="27"/>
  <c r="G10" i="27"/>
  <c r="G9" i="27"/>
  <c r="G8" i="27"/>
  <c r="I45" i="27" l="1"/>
  <c r="H26" i="27"/>
  <c r="H52" i="27"/>
  <c r="H53" i="27"/>
  <c r="I55" i="27" s="1"/>
  <c r="I56" i="27" s="1"/>
  <c r="O119" i="27"/>
  <c r="O120" i="27" s="1"/>
  <c r="I27" i="27" l="1"/>
  <c r="I57" i="27" l="1"/>
  <c r="I59" i="27" s="1"/>
  <c r="E9" i="26"/>
  <c r="E8" i="26"/>
  <c r="I31" i="26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I44" i="26"/>
  <c r="I30" i="26"/>
  <c r="I38" i="26" s="1"/>
  <c r="I45" i="26" s="1"/>
  <c r="O24" i="26"/>
  <c r="G24" i="26"/>
  <c r="G23" i="26"/>
  <c r="G22" i="26"/>
  <c r="G21" i="26"/>
  <c r="E20" i="26"/>
  <c r="G20" i="26" s="1"/>
  <c r="H26" i="26" s="1"/>
  <c r="U16" i="26"/>
  <c r="T16" i="26"/>
  <c r="G16" i="26"/>
  <c r="G15" i="26"/>
  <c r="E14" i="26"/>
  <c r="G14" i="26" s="1"/>
  <c r="E13" i="26"/>
  <c r="G13" i="26" s="1"/>
  <c r="G12" i="26"/>
  <c r="E12" i="26"/>
  <c r="G11" i="26"/>
  <c r="E11" i="26"/>
  <c r="G10" i="26"/>
  <c r="E10" i="26"/>
  <c r="G9" i="26"/>
  <c r="G8" i="26"/>
  <c r="H52" i="26" l="1"/>
  <c r="H17" i="26"/>
  <c r="I27" i="26" s="1"/>
  <c r="I57" i="26" s="1"/>
  <c r="H53" i="26"/>
  <c r="I55" i="26" s="1"/>
  <c r="I56" i="26" s="1"/>
  <c r="O119" i="26"/>
  <c r="O120" i="26" s="1"/>
  <c r="E14" i="24"/>
  <c r="E13" i="24"/>
  <c r="E12" i="24"/>
  <c r="E11" i="24"/>
  <c r="E10" i="24"/>
  <c r="E9" i="24"/>
  <c r="E8" i="24"/>
  <c r="E20" i="24"/>
  <c r="I31" i="24"/>
  <c r="P119" i="25"/>
  <c r="N119" i="25"/>
  <c r="M119" i="25"/>
  <c r="L119" i="25"/>
  <c r="L120" i="25" s="1"/>
  <c r="Q111" i="25"/>
  <c r="H85" i="25"/>
  <c r="E85" i="25"/>
  <c r="A85" i="25"/>
  <c r="H52" i="25"/>
  <c r="H47" i="25"/>
  <c r="I49" i="25" s="1"/>
  <c r="S46" i="25"/>
  <c r="I44" i="25"/>
  <c r="I31" i="25"/>
  <c r="I30" i="25"/>
  <c r="I38" i="25" s="1"/>
  <c r="I45" i="25" s="1"/>
  <c r="O24" i="25"/>
  <c r="G24" i="25"/>
  <c r="G23" i="25"/>
  <c r="G22" i="25"/>
  <c r="G21" i="25"/>
  <c r="G20" i="25"/>
  <c r="H26" i="25" s="1"/>
  <c r="U16" i="25"/>
  <c r="T16" i="25"/>
  <c r="G16" i="25"/>
  <c r="G15" i="25"/>
  <c r="G14" i="25"/>
  <c r="G13" i="25"/>
  <c r="G12" i="25"/>
  <c r="G11" i="25"/>
  <c r="G10" i="25"/>
  <c r="G9" i="25"/>
  <c r="G8" i="25"/>
  <c r="H17" i="25" s="1"/>
  <c r="I59" i="26" l="1"/>
  <c r="I27" i="25"/>
  <c r="I57" i="25" s="1"/>
  <c r="I55" i="25"/>
  <c r="I56" i="25" s="1"/>
  <c r="H53" i="25"/>
  <c r="O119" i="25"/>
  <c r="O120" i="25" s="1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I44" i="24"/>
  <c r="I30" i="24"/>
  <c r="I38" i="24" s="1"/>
  <c r="I45" i="24" s="1"/>
  <c r="O24" i="24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I59" i="25" l="1"/>
  <c r="H17" i="24"/>
  <c r="I27" i="24" s="1"/>
  <c r="I57" i="24" s="1"/>
  <c r="H52" i="24"/>
  <c r="H53" i="24"/>
  <c r="O119" i="24"/>
  <c r="O120" i="24" s="1"/>
  <c r="I31" i="23"/>
  <c r="P119" i="23"/>
  <c r="N119" i="23"/>
  <c r="M119" i="23"/>
  <c r="H47" i="23" s="1"/>
  <c r="I49" i="23" s="1"/>
  <c r="L119" i="23"/>
  <c r="L120" i="23" s="1"/>
  <c r="Q111" i="23"/>
  <c r="H85" i="23"/>
  <c r="E85" i="23"/>
  <c r="A85" i="23"/>
  <c r="S46" i="23"/>
  <c r="I44" i="23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G8" i="23"/>
  <c r="I55" i="24" l="1"/>
  <c r="I56" i="24" s="1"/>
  <c r="I59" i="24" s="1"/>
  <c r="H17" i="23"/>
  <c r="I27" i="23" s="1"/>
  <c r="I57" i="23" s="1"/>
  <c r="H52" i="23"/>
  <c r="H53" i="23"/>
  <c r="O119" i="23"/>
  <c r="O120" i="23" s="1"/>
  <c r="I31" i="22"/>
  <c r="P119" i="22"/>
  <c r="N119" i="22"/>
  <c r="L119" i="22"/>
  <c r="L120" i="22" s="1"/>
  <c r="Q111" i="22"/>
  <c r="H85" i="22"/>
  <c r="E85" i="22"/>
  <c r="A85" i="22"/>
  <c r="S46" i="22"/>
  <c r="I44" i="22"/>
  <c r="I30" i="22"/>
  <c r="I38" i="22" s="1"/>
  <c r="I45" i="22" s="1"/>
  <c r="O24" i="22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I55" i="23" l="1"/>
  <c r="I56" i="23" s="1"/>
  <c r="I59" i="23" s="1"/>
  <c r="H17" i="22"/>
  <c r="I27" i="22" s="1"/>
  <c r="I57" i="22" s="1"/>
  <c r="H52" i="22"/>
  <c r="H53" i="22"/>
  <c r="O119" i="22"/>
  <c r="O120" i="22" s="1"/>
  <c r="I31" i="2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I30" i="21"/>
  <c r="I38" i="21" s="1"/>
  <c r="I45" i="21" s="1"/>
  <c r="O24" i="21"/>
  <c r="O119" i="21" s="1"/>
  <c r="O120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5" i="22" l="1"/>
  <c r="H17" i="21"/>
  <c r="I27" i="21" s="1"/>
  <c r="I57" i="21" s="1"/>
  <c r="H52" i="21"/>
  <c r="I55" i="21" s="1"/>
  <c r="I56" i="21" s="1"/>
  <c r="H53" i="21"/>
  <c r="I31" i="20"/>
  <c r="I59" i="21" l="1"/>
  <c r="G8" i="20"/>
  <c r="P119" i="20"/>
  <c r="N119" i="20"/>
  <c r="M119" i="20"/>
  <c r="H47" i="20" s="1"/>
  <c r="I49" i="20" s="1"/>
  <c r="L119" i="20"/>
  <c r="L120" i="20" s="1"/>
  <c r="Q111" i="20"/>
  <c r="H85" i="20"/>
  <c r="E85" i="20"/>
  <c r="A85" i="20"/>
  <c r="S46" i="20"/>
  <c r="I44" i="20"/>
  <c r="I30" i="20"/>
  <c r="I38" i="20" s="1"/>
  <c r="I45" i="20" s="1"/>
  <c r="O24" i="20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H52" i="20" l="1"/>
  <c r="H17" i="20"/>
  <c r="I27" i="20" s="1"/>
  <c r="I57" i="20" s="1"/>
  <c r="H53" i="20"/>
  <c r="I55" i="20" s="1"/>
  <c r="I56" i="20" s="1"/>
  <c r="O119" i="20"/>
  <c r="O120" i="20" s="1"/>
  <c r="E9" i="19"/>
  <c r="E8" i="19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I44" i="19"/>
  <c r="I30" i="19"/>
  <c r="I38" i="19" s="1"/>
  <c r="I45" i="19" s="1"/>
  <c r="O24" i="19"/>
  <c r="G24" i="19"/>
  <c r="G23" i="19"/>
  <c r="G22" i="19"/>
  <c r="G21" i="19"/>
  <c r="G20" i="19"/>
  <c r="H26" i="19" s="1"/>
  <c r="U16" i="19"/>
  <c r="T16" i="19"/>
  <c r="G16" i="19"/>
  <c r="G15" i="19"/>
  <c r="G14" i="19"/>
  <c r="G13" i="19"/>
  <c r="G12" i="19"/>
  <c r="G11" i="19"/>
  <c r="G10" i="19"/>
  <c r="G9" i="19"/>
  <c r="G8" i="19"/>
  <c r="I59" i="20" l="1"/>
  <c r="H17" i="19"/>
  <c r="H52" i="19"/>
  <c r="I27" i="19"/>
  <c r="I57" i="19" s="1"/>
  <c r="H53" i="19"/>
  <c r="I55" i="19" s="1"/>
  <c r="O119" i="19"/>
  <c r="O120" i="19" s="1"/>
  <c r="I31" i="18"/>
  <c r="P119" i="18"/>
  <c r="N119" i="18"/>
  <c r="M119" i="18"/>
  <c r="H47" i="18" s="1"/>
  <c r="I49" i="18" s="1"/>
  <c r="L119" i="18"/>
  <c r="L120" i="18" s="1"/>
  <c r="Q111" i="18"/>
  <c r="H85" i="18"/>
  <c r="E85" i="18"/>
  <c r="A85" i="18"/>
  <c r="S46" i="18"/>
  <c r="I44" i="18"/>
  <c r="I30" i="18"/>
  <c r="I38" i="18" s="1"/>
  <c r="I45" i="18" s="1"/>
  <c r="O24" i="18"/>
  <c r="O119" i="18" s="1"/>
  <c r="O120" i="18" s="1"/>
  <c r="G24" i="18"/>
  <c r="G23" i="18"/>
  <c r="G22" i="18"/>
  <c r="G21" i="18"/>
  <c r="G20" i="18"/>
  <c r="U16" i="18"/>
  <c r="T16" i="18"/>
  <c r="G16" i="18"/>
  <c r="G15" i="18"/>
  <c r="G14" i="18"/>
  <c r="G13" i="18"/>
  <c r="G12" i="18"/>
  <c r="G11" i="18"/>
  <c r="G10" i="18"/>
  <c r="G9" i="18"/>
  <c r="G8" i="18"/>
  <c r="H17" i="18" l="1"/>
  <c r="H26" i="18"/>
  <c r="H52" i="18"/>
  <c r="H53" i="18"/>
  <c r="I31" i="17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I44" i="17"/>
  <c r="I30" i="17"/>
  <c r="I38" i="17" s="1"/>
  <c r="I45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9" i="17"/>
  <c r="G8" i="17"/>
  <c r="I27" i="18" l="1"/>
  <c r="I57" i="18" s="1"/>
  <c r="I55" i="18"/>
  <c r="I56" i="18" s="1"/>
  <c r="I31" i="19" s="1"/>
  <c r="I56" i="19" s="1"/>
  <c r="I59" i="19" s="1"/>
  <c r="H17" i="17"/>
  <c r="I27" i="17" s="1"/>
  <c r="I57" i="17" s="1"/>
  <c r="H52" i="17"/>
  <c r="H53" i="17"/>
  <c r="O119" i="17"/>
  <c r="O120" i="17" s="1"/>
  <c r="I31" i="16"/>
  <c r="P119" i="16"/>
  <c r="N119" i="16"/>
  <c r="L119" i="16"/>
  <c r="L120" i="16" s="1"/>
  <c r="Q111" i="16"/>
  <c r="H85" i="16"/>
  <c r="E85" i="16"/>
  <c r="A85" i="16"/>
  <c r="S46" i="16"/>
  <c r="I44" i="16"/>
  <c r="I30" i="16"/>
  <c r="I38" i="16" s="1"/>
  <c r="I45" i="16" s="1"/>
  <c r="O24" i="16"/>
  <c r="G24" i="16"/>
  <c r="G23" i="16"/>
  <c r="G22" i="16"/>
  <c r="G21" i="16"/>
  <c r="M119" i="16"/>
  <c r="H47" i="16" s="1"/>
  <c r="I49" i="16" s="1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I59" i="18" l="1"/>
  <c r="I55" i="17"/>
  <c r="I56" i="17" s="1"/>
  <c r="I59" i="17" s="1"/>
  <c r="H17" i="16"/>
  <c r="I27" i="16" s="1"/>
  <c r="I57" i="16" s="1"/>
  <c r="H52" i="16"/>
  <c r="H53" i="16"/>
  <c r="O119" i="16"/>
  <c r="O120" i="16" s="1"/>
  <c r="O24" i="15"/>
  <c r="H53" i="15"/>
  <c r="M20" i="15"/>
  <c r="H53" i="14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I44" i="15"/>
  <c r="I30" i="15"/>
  <c r="I38" i="15" s="1"/>
  <c r="I45" i="15" s="1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I55" i="16" l="1"/>
  <c r="I56" i="16" s="1"/>
  <c r="I59" i="16" s="1"/>
  <c r="H52" i="15"/>
  <c r="I55" i="15" s="1"/>
  <c r="H17" i="15"/>
  <c r="I27" i="15" s="1"/>
  <c r="I57" i="15" s="1"/>
  <c r="I56" i="15"/>
  <c r="O119" i="15"/>
  <c r="O120" i="15" s="1"/>
  <c r="I30" i="14"/>
  <c r="I38" i="14" s="1"/>
  <c r="I45" i="14" s="1"/>
  <c r="P119" i="14"/>
  <c r="N119" i="14"/>
  <c r="M119" i="14"/>
  <c r="L119" i="14"/>
  <c r="L120" i="14" s="1"/>
  <c r="Q111" i="14"/>
  <c r="H85" i="14"/>
  <c r="E85" i="14"/>
  <c r="A85" i="14"/>
  <c r="H52" i="14"/>
  <c r="S46" i="14"/>
  <c r="H47" i="14"/>
  <c r="I49" i="14" s="1"/>
  <c r="I44" i="14"/>
  <c r="I31" i="14"/>
  <c r="G24" i="14"/>
  <c r="O24" i="14"/>
  <c r="G23" i="14"/>
  <c r="G22" i="14"/>
  <c r="G21" i="14"/>
  <c r="G20" i="14"/>
  <c r="H26" i="14" s="1"/>
  <c r="G16" i="14"/>
  <c r="U16" i="14"/>
  <c r="T16" i="14"/>
  <c r="G15" i="14"/>
  <c r="G14" i="14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I59" i="15" l="1"/>
  <c r="H17" i="14"/>
  <c r="I27" i="14" s="1"/>
  <c r="I57" i="14" s="1"/>
  <c r="I55" i="14"/>
  <c r="I56" i="14" s="1"/>
  <c r="O119" i="14"/>
  <c r="O120" i="14" s="1"/>
  <c r="E8" i="9"/>
  <c r="I59" i="14" l="1"/>
  <c r="E11" i="9"/>
  <c r="E10" i="9"/>
  <c r="E9" i="9"/>
  <c r="E13" i="9"/>
  <c r="E12" i="9"/>
  <c r="E8" i="13"/>
  <c r="E8" i="12"/>
  <c r="P119" i="13"/>
  <c r="N119" i="13"/>
  <c r="M119" i="13"/>
  <c r="L119" i="13"/>
  <c r="L120" i="13" s="1"/>
  <c r="Q111" i="13"/>
  <c r="H85" i="13"/>
  <c r="E85" i="13"/>
  <c r="A85" i="13"/>
  <c r="H52" i="13"/>
  <c r="S47" i="13"/>
  <c r="H47" i="13"/>
  <c r="I49" i="13" s="1"/>
  <c r="I44" i="13"/>
  <c r="I30" i="13"/>
  <c r="I38" i="13" s="1"/>
  <c r="I45" i="13" s="1"/>
  <c r="G24" i="13"/>
  <c r="O23" i="13"/>
  <c r="G23" i="13"/>
  <c r="G22" i="13"/>
  <c r="G21" i="13"/>
  <c r="G20" i="13"/>
  <c r="H26" i="13" s="1"/>
  <c r="G16" i="13"/>
  <c r="U15" i="13"/>
  <c r="T15" i="13"/>
  <c r="G15" i="13"/>
  <c r="G14" i="13"/>
  <c r="G13" i="13"/>
  <c r="G12" i="13"/>
  <c r="G11" i="13"/>
  <c r="E10" i="13"/>
  <c r="G10" i="13" s="1"/>
  <c r="E9" i="13"/>
  <c r="G9" i="13" s="1"/>
  <c r="G8" i="13"/>
  <c r="P119" i="12"/>
  <c r="N119" i="12"/>
  <c r="M119" i="12"/>
  <c r="H47" i="12" s="1"/>
  <c r="I49" i="12" s="1"/>
  <c r="L119" i="12"/>
  <c r="L120" i="12" s="1"/>
  <c r="Q111" i="12"/>
  <c r="H85" i="12"/>
  <c r="E85" i="12"/>
  <c r="A85" i="12"/>
  <c r="H52" i="12"/>
  <c r="S47" i="12"/>
  <c r="I44" i="12"/>
  <c r="I31" i="12"/>
  <c r="I30" i="12"/>
  <c r="I38" i="12" s="1"/>
  <c r="I45" i="12" s="1"/>
  <c r="G24" i="12"/>
  <c r="O23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E9" i="12"/>
  <c r="G9" i="12" s="1"/>
  <c r="G8" i="12"/>
  <c r="H53" i="13" l="1"/>
  <c r="I55" i="13" s="1"/>
  <c r="O119" i="13"/>
  <c r="O120" i="13" s="1"/>
  <c r="H17" i="13"/>
  <c r="I27" i="13" s="1"/>
  <c r="H17" i="12"/>
  <c r="I55" i="12"/>
  <c r="I56" i="12" s="1"/>
  <c r="H53" i="12"/>
  <c r="O119" i="12"/>
  <c r="O120" i="12" s="1"/>
  <c r="I30" i="9"/>
  <c r="L120" i="11"/>
  <c r="P119" i="11"/>
  <c r="O119" i="11"/>
  <c r="N119" i="11"/>
  <c r="M119" i="11"/>
  <c r="L119" i="11"/>
  <c r="Q111" i="11"/>
  <c r="H85" i="11"/>
  <c r="E85" i="11"/>
  <c r="A85" i="11"/>
  <c r="H53" i="11"/>
  <c r="H52" i="11"/>
  <c r="I55" i="11" s="1"/>
  <c r="S47" i="11"/>
  <c r="H47" i="11"/>
  <c r="I49" i="11" s="1"/>
  <c r="I44" i="11"/>
  <c r="I31" i="11"/>
  <c r="I56" i="11" s="1"/>
  <c r="I30" i="11"/>
  <c r="I38" i="11" s="1"/>
  <c r="I45" i="11" s="1"/>
  <c r="G24" i="11"/>
  <c r="O23" i="11"/>
  <c r="O120" i="11" s="1"/>
  <c r="G23" i="11"/>
  <c r="G22" i="11"/>
  <c r="G21" i="11"/>
  <c r="G20" i="11"/>
  <c r="H26" i="11" s="1"/>
  <c r="G16" i="11"/>
  <c r="U15" i="11"/>
  <c r="T15" i="11"/>
  <c r="G15" i="11"/>
  <c r="G14" i="11"/>
  <c r="G13" i="11"/>
  <c r="G12" i="11"/>
  <c r="G11" i="11"/>
  <c r="G10" i="11"/>
  <c r="G9" i="11"/>
  <c r="H17" i="11" s="1"/>
  <c r="I27" i="11" s="1"/>
  <c r="I57" i="11" s="1"/>
  <c r="I59" i="11" s="1"/>
  <c r="G8" i="11"/>
  <c r="I57" i="13" l="1"/>
  <c r="I31" i="9"/>
  <c r="I27" i="12"/>
  <c r="I31" i="13" s="1"/>
  <c r="I56" i="13" s="1"/>
  <c r="I59" i="13" s="1"/>
  <c r="P119" i="9"/>
  <c r="N119" i="9"/>
  <c r="M119" i="9"/>
  <c r="H47" i="9" s="1"/>
  <c r="I49" i="9" s="1"/>
  <c r="L119" i="9"/>
  <c r="L120" i="9" s="1"/>
  <c r="Q111" i="9"/>
  <c r="H85" i="9"/>
  <c r="E85" i="9"/>
  <c r="A85" i="9"/>
  <c r="S47" i="9"/>
  <c r="I44" i="9"/>
  <c r="I38" i="9"/>
  <c r="I45" i="9" s="1"/>
  <c r="G24" i="9"/>
  <c r="O23" i="9"/>
  <c r="G23" i="9"/>
  <c r="G22" i="9"/>
  <c r="G21" i="9"/>
  <c r="G20" i="9"/>
  <c r="H26" i="9" s="1"/>
  <c r="G16" i="9"/>
  <c r="U15" i="9"/>
  <c r="T15" i="9"/>
  <c r="G15" i="9"/>
  <c r="G14" i="9"/>
  <c r="G13" i="9"/>
  <c r="G12" i="9"/>
  <c r="G11" i="9"/>
  <c r="G10" i="9"/>
  <c r="G9" i="9"/>
  <c r="G8" i="9"/>
  <c r="I57" i="12" l="1"/>
  <c r="I59" i="12" s="1"/>
  <c r="H17" i="9"/>
  <c r="I27" i="9" s="1"/>
  <c r="I57" i="9" s="1"/>
  <c r="H52" i="9"/>
  <c r="H53" i="9"/>
  <c r="O119" i="9"/>
  <c r="O120" i="9" s="1"/>
  <c r="H53" i="8"/>
  <c r="O23" i="8"/>
  <c r="I31" i="8"/>
  <c r="P119" i="8"/>
  <c r="O119" i="8"/>
  <c r="O120" i="8" s="1"/>
  <c r="N119" i="8"/>
  <c r="M119" i="8"/>
  <c r="L119" i="8"/>
  <c r="L120" i="8" s="1"/>
  <c r="Q111" i="8"/>
  <c r="H85" i="8"/>
  <c r="E85" i="8"/>
  <c r="A85" i="8"/>
  <c r="S47" i="8"/>
  <c r="H47" i="8"/>
  <c r="I49" i="8" s="1"/>
  <c r="I44" i="8"/>
  <c r="I30" i="8"/>
  <c r="I38" i="8" s="1"/>
  <c r="I45" i="8" s="1"/>
  <c r="G24" i="8"/>
  <c r="G23" i="8"/>
  <c r="G22" i="8"/>
  <c r="G21" i="8"/>
  <c r="G20" i="8"/>
  <c r="H26" i="8" s="1"/>
  <c r="G16" i="8"/>
  <c r="U15" i="8"/>
  <c r="T15" i="8"/>
  <c r="G15" i="8"/>
  <c r="G14" i="8"/>
  <c r="G13" i="8"/>
  <c r="G12" i="8"/>
  <c r="G11" i="8"/>
  <c r="G10" i="8"/>
  <c r="G9" i="8"/>
  <c r="G8" i="8"/>
  <c r="I55" i="9" l="1"/>
  <c r="I56" i="9" s="1"/>
  <c r="I59" i="9" s="1"/>
  <c r="H52" i="8"/>
  <c r="I55" i="8" s="1"/>
  <c r="I56" i="8" s="1"/>
  <c r="H17" i="8"/>
  <c r="I27" i="8" s="1"/>
  <c r="I57" i="8" s="1"/>
  <c r="E9" i="7"/>
  <c r="I31" i="7"/>
  <c r="I30" i="7"/>
  <c r="P119" i="7"/>
  <c r="O119" i="7"/>
  <c r="O120" i="7" s="1"/>
  <c r="N119" i="7"/>
  <c r="M119" i="7"/>
  <c r="H47" i="7" s="1"/>
  <c r="I49" i="7" s="1"/>
  <c r="L119" i="7"/>
  <c r="L120" i="7" s="1"/>
  <c r="Q111" i="7"/>
  <c r="H85" i="7"/>
  <c r="E85" i="7"/>
  <c r="A85" i="7"/>
  <c r="H53" i="7"/>
  <c r="S47" i="7"/>
  <c r="I44" i="7"/>
  <c r="I38" i="7"/>
  <c r="I45" i="7" s="1"/>
  <c r="G24" i="7"/>
  <c r="G23" i="7"/>
  <c r="G22" i="7"/>
  <c r="G21" i="7"/>
  <c r="H26" i="7" s="1"/>
  <c r="G20" i="7"/>
  <c r="G16" i="7"/>
  <c r="U15" i="7"/>
  <c r="T15" i="7"/>
  <c r="G15" i="7"/>
  <c r="G14" i="7"/>
  <c r="G13" i="7"/>
  <c r="G12" i="7"/>
  <c r="G11" i="7"/>
  <c r="G10" i="7"/>
  <c r="G9" i="7"/>
  <c r="G8" i="7"/>
  <c r="I59" i="8" l="1"/>
  <c r="H17" i="7"/>
  <c r="I27" i="7" s="1"/>
  <c r="I57" i="7" s="1"/>
  <c r="H52" i="7"/>
  <c r="I55" i="7"/>
  <c r="I56" i="7" s="1"/>
  <c r="I31" i="6"/>
  <c r="P119" i="6"/>
  <c r="O119" i="6"/>
  <c r="O120" i="6" s="1"/>
  <c r="N119" i="6"/>
  <c r="M119" i="6"/>
  <c r="H47" i="6" s="1"/>
  <c r="I49" i="6" s="1"/>
  <c r="L119" i="6"/>
  <c r="L120" i="6" s="1"/>
  <c r="Q111" i="6"/>
  <c r="H85" i="6"/>
  <c r="E85" i="6"/>
  <c r="A85" i="6"/>
  <c r="H53" i="6"/>
  <c r="S47" i="6"/>
  <c r="I44" i="6"/>
  <c r="I38" i="6"/>
  <c r="I45" i="6" s="1"/>
  <c r="G24" i="6"/>
  <c r="G23" i="6"/>
  <c r="G22" i="6"/>
  <c r="G21" i="6"/>
  <c r="G20" i="6"/>
  <c r="G16" i="6"/>
  <c r="U15" i="6"/>
  <c r="T15" i="6"/>
  <c r="G15" i="6"/>
  <c r="G14" i="6"/>
  <c r="G13" i="6"/>
  <c r="G12" i="6"/>
  <c r="G11" i="6"/>
  <c r="G10" i="6"/>
  <c r="G9" i="6"/>
  <c r="G8" i="6"/>
  <c r="I59" i="7" l="1"/>
  <c r="H26" i="6"/>
  <c r="H52" i="6"/>
  <c r="I55" i="6" s="1"/>
  <c r="I56" i="6" s="1"/>
  <c r="H17" i="6"/>
  <c r="E9" i="5"/>
  <c r="E8" i="5"/>
  <c r="G9" i="5"/>
  <c r="E12" i="5"/>
  <c r="E11" i="5"/>
  <c r="G8" i="5"/>
  <c r="I31" i="5"/>
  <c r="P119" i="5"/>
  <c r="O119" i="5"/>
  <c r="O120" i="5" s="1"/>
  <c r="N119" i="5"/>
  <c r="M119" i="5"/>
  <c r="H47" i="5" s="1"/>
  <c r="I49" i="5" s="1"/>
  <c r="L119" i="5"/>
  <c r="L120" i="5" s="1"/>
  <c r="Q111" i="5"/>
  <c r="H85" i="5"/>
  <c r="E85" i="5"/>
  <c r="A85" i="5"/>
  <c r="H53" i="5"/>
  <c r="S47" i="5"/>
  <c r="I44" i="5"/>
  <c r="I38" i="5"/>
  <c r="I45" i="5" s="1"/>
  <c r="G24" i="5"/>
  <c r="G23" i="5"/>
  <c r="G22" i="5"/>
  <c r="G21" i="5"/>
  <c r="G20" i="5"/>
  <c r="H26" i="5" s="1"/>
  <c r="G16" i="5"/>
  <c r="U15" i="5"/>
  <c r="T15" i="5"/>
  <c r="G15" i="5"/>
  <c r="G14" i="5"/>
  <c r="G13" i="5"/>
  <c r="G12" i="5"/>
  <c r="G11" i="5"/>
  <c r="G10" i="5"/>
  <c r="E8" i="4"/>
  <c r="G8" i="4" s="1"/>
  <c r="E9" i="4"/>
  <c r="I31" i="4"/>
  <c r="P119" i="4"/>
  <c r="O119" i="4"/>
  <c r="O120" i="4" s="1"/>
  <c r="N119" i="4"/>
  <c r="M119" i="4"/>
  <c r="H47" i="4" s="1"/>
  <c r="I49" i="4" s="1"/>
  <c r="L119" i="4"/>
  <c r="L120" i="4" s="1"/>
  <c r="Q111" i="4"/>
  <c r="H85" i="4"/>
  <c r="E85" i="4"/>
  <c r="A85" i="4"/>
  <c r="H53" i="4"/>
  <c r="S47" i="4"/>
  <c r="I44" i="4"/>
  <c r="I38" i="4"/>
  <c r="I45" i="4" s="1"/>
  <c r="G24" i="4"/>
  <c r="G23" i="4"/>
  <c r="G22" i="4"/>
  <c r="G21" i="4"/>
  <c r="H26" i="4" s="1"/>
  <c r="G20" i="4"/>
  <c r="G16" i="4"/>
  <c r="U15" i="4"/>
  <c r="T15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L119" i="1"/>
  <c r="L120" i="1" s="1"/>
  <c r="Q111" i="1"/>
  <c r="H85" i="1"/>
  <c r="E85" i="1"/>
  <c r="A85" i="1"/>
  <c r="H54" i="1"/>
  <c r="H53" i="1"/>
  <c r="H52" i="1"/>
  <c r="I55" i="1" s="1"/>
  <c r="S47" i="1"/>
  <c r="H47" i="1"/>
  <c r="I49" i="1" s="1"/>
  <c r="I44" i="1"/>
  <c r="I38" i="1"/>
  <c r="I45" i="1" s="1"/>
  <c r="I31" i="1"/>
  <c r="G24" i="1"/>
  <c r="G23" i="1"/>
  <c r="G22" i="1"/>
  <c r="G21" i="1"/>
  <c r="H26" i="1" s="1"/>
  <c r="G20" i="1"/>
  <c r="G16" i="1"/>
  <c r="U15" i="1"/>
  <c r="T15" i="1"/>
  <c r="G15" i="1"/>
  <c r="G14" i="1"/>
  <c r="G13" i="1"/>
  <c r="G12" i="1"/>
  <c r="G11" i="1"/>
  <c r="G10" i="1"/>
  <c r="G9" i="1"/>
  <c r="H17" i="1" s="1"/>
  <c r="I27" i="1" s="1"/>
  <c r="I57" i="1" s="1"/>
  <c r="G8" i="1"/>
  <c r="I27" i="6" l="1"/>
  <c r="I57" i="6" s="1"/>
  <c r="I59" i="6" s="1"/>
  <c r="H17" i="5"/>
  <c r="I27" i="5" s="1"/>
  <c r="I57" i="5" s="1"/>
  <c r="H52" i="5"/>
  <c r="I55" i="5" s="1"/>
  <c r="I56" i="5" s="1"/>
  <c r="H17" i="4"/>
  <c r="I27" i="4" s="1"/>
  <c r="I57" i="4" s="1"/>
  <c r="H52" i="4"/>
  <c r="I55" i="4" s="1"/>
  <c r="I56" i="4" s="1"/>
  <c r="I59" i="1"/>
  <c r="I56" i="1"/>
  <c r="I59" i="5" l="1"/>
  <c r="I59" i="4"/>
  <c r="M119" i="22"/>
  <c r="H47" i="22" s="1"/>
  <c r="I49" i="22" s="1"/>
  <c r="I56" i="22" s="1"/>
  <c r="I59" i="22" s="1"/>
</calcChain>
</file>

<file path=xl/sharedStrings.xml><?xml version="1.0" encoding="utf-8"?>
<sst xmlns="http://schemas.openxmlformats.org/spreadsheetml/2006/main" count="2471" uniqueCount="149">
  <si>
    <t>CASH OPNAME</t>
  </si>
  <si>
    <t>Hari             :</t>
  </si>
  <si>
    <t>Tanggal  :</t>
  </si>
  <si>
    <t>Pelaksana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</si>
  <si>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</si>
  <si>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</si>
  <si>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</si>
  <si>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</si>
  <si>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</si>
  <si>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</si>
  <si>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</si>
  <si>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</si>
  <si>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</si>
  <si>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</si>
  <si>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</si>
  <si>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</si>
  <si>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</si>
  <si>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</si>
  <si>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</si>
  <si>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</si>
  <si>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</si>
  <si>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</si>
  <si>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</si>
  <si>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</si>
  <si>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</si>
  <si>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</si>
  <si>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</si>
  <si>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</si>
  <si>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</si>
  <si>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</si>
  <si>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</si>
  <si>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</si>
  <si>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</si>
  <si>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</si>
  <si>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</si>
  <si>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</si>
  <si>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</si>
  <si>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</si>
  <si>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</si>
  <si>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</si>
  <si>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</si>
  <si>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</si>
  <si>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</si>
  <si>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</si>
  <si>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</si>
  <si>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</si>
  <si>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</si>
  <si>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</si>
  <si>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</si>
  <si>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</si>
  <si>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</si>
  <si>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</si>
  <si>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</si>
  <si>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</si>
  <si>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</si>
  <si>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</si>
  <si>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</si>
  <si>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</si>
  <si>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</si>
  <si>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</si>
  <si>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Sabtu</t>
  </si>
  <si>
    <t>Senin</t>
  </si>
  <si>
    <t>Minggu</t>
  </si>
  <si>
    <t>Selasa</t>
  </si>
  <si>
    <t>Rabu</t>
  </si>
  <si>
    <t>Kamis</t>
  </si>
  <si>
    <t>Jum'at</t>
  </si>
  <si>
    <t>1. Wafa Tsamrotul F,S.Pd</t>
  </si>
  <si>
    <t>BTK 46943</t>
  </si>
  <si>
    <t>BTK 46944</t>
  </si>
  <si>
    <t>BTK 46945</t>
  </si>
  <si>
    <t>BTK 46946</t>
  </si>
  <si>
    <t>BTK 46947</t>
  </si>
  <si>
    <t>BTK 46948</t>
  </si>
  <si>
    <t>BTK 46949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</si>
  <si>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</si>
  <si>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</si>
  <si>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</si>
  <si>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</si>
  <si>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</si>
  <si>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</si>
  <si>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</si>
  <si>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</si>
  <si>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</si>
  <si>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</si>
  <si>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</si>
  <si>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</si>
  <si>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</si>
  <si>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</si>
  <si>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</si>
  <si>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</si>
  <si>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roni</t>
  </si>
  <si>
    <t>Dp seragam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</si>
  <si>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</si>
  <si>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</si>
  <si>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</si>
  <si>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</si>
  <si>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</si>
  <si>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</si>
  <si>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</si>
  <si>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</si>
  <si>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</si>
  <si>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</si>
  <si>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</si>
  <si>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</si>
  <si>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BTK 46978</t>
  </si>
  <si>
    <t>BTK 46979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</si>
  <si>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</si>
  <si>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</si>
  <si>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</si>
  <si>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</si>
  <si>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</si>
  <si>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</si>
  <si>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</si>
  <si>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</si>
  <si>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</si>
  <si>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 xml:space="preserve">Rabu </t>
  </si>
  <si>
    <t>Keungan</t>
  </si>
  <si>
    <t>BTK 46989</t>
  </si>
  <si>
    <t>BTK 46990</t>
  </si>
  <si>
    <t>BTK 46991</t>
  </si>
  <si>
    <t>BTK 46992</t>
  </si>
  <si>
    <t>BTK 46993</t>
  </si>
  <si>
    <t>BTK 46994</t>
  </si>
  <si>
    <t>BTK 46995</t>
  </si>
  <si>
    <t>BTK 46996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</si>
  <si>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</si>
  <si>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</si>
  <si>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</si>
  <si>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</si>
  <si>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</si>
  <si>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</si>
  <si>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</si>
  <si>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</si>
  <si>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</si>
  <si>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</si>
  <si>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</si>
  <si>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</si>
  <si>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BTK 47009</t>
  </si>
  <si>
    <t>BTK 47010</t>
  </si>
  <si>
    <t xml:space="preserve">Sabtu </t>
  </si>
  <si>
    <t>BTK 47011</t>
  </si>
  <si>
    <t xml:space="preserve">Senin </t>
  </si>
  <si>
    <t>2. Wafa Tsamrotul Fuadah, S.Pd</t>
  </si>
  <si>
    <t xml:space="preserve">kamis </t>
  </si>
  <si>
    <t>1. Wafa Tsamrotul Fuadah,S.Pd</t>
  </si>
  <si>
    <t>2. Dheri Febiyani Lestari, S.Pd,MM</t>
  </si>
  <si>
    <t xml:space="preserve">Minggu </t>
  </si>
  <si>
    <t>cb 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</si>
</sst>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5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19" fillId="0" borderId="2" xfId="1" quotePrefix="1" applyFont="1" applyFill="1" applyBorder="1" applyAlignment="1">
      <alignment horizontal="center" wrapText="1"/>
    </xf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41" fontId="7" fillId="0" borderId="0" xfId="4" applyNumberFormat="1" applyFont="1" applyFill="1" applyBorder="1"/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17" fillId="0" borderId="1" xfId="0" applyFont="1" applyBorder="1" applyAlignment="1">
      <alignment vertical="center"/>
    </xf>
    <xf numFmtId="41" fontId="17" fillId="0" borderId="1" xfId="1" applyFont="1" applyBorder="1" applyAlignment="1">
      <alignment vertical="center"/>
    </xf>
    <xf numFmtId="164" fontId="20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20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1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42" fontId="5" fillId="0" borderId="0" xfId="0" applyNumberFormat="1" applyFont="1"/>
    <xf numFmtId="164" fontId="17" fillId="0" borderId="5" xfId="0" applyNumberFormat="1" applyFont="1" applyBorder="1" applyAlignment="1">
      <alignment wrapText="1"/>
    </xf>
    <xf numFmtId="41" fontId="7" fillId="3" borderId="0" xfId="4" applyNumberFormat="1" applyFont="1" applyFill="1"/>
    <xf numFmtId="0" fontId="17" fillId="0" borderId="5" xfId="0" applyFont="1" applyBorder="1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2" fillId="0" borderId="0" xfId="3" applyFont="1" applyAlignment="1">
      <alignment horizontal="left"/>
    </xf>
    <xf numFmtId="0" fontId="22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6" fillId="0" borderId="0" xfId="0" applyFont="1" applyFill="1" applyAlignment="1">
      <alignment horizontal="right"/>
    </xf>
    <xf numFmtId="0" fontId="7" fillId="0" borderId="0" xfId="0" applyFont="1"/>
    <xf numFmtId="164" fontId="5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0" fontId="17" fillId="0" borderId="0" xfId="0" applyFont="1" applyAlignment="1">
      <alignment vertical="center"/>
    </xf>
    <xf numFmtId="41" fontId="21" fillId="0" borderId="0" xfId="0" applyNumberFormat="1" applyFont="1"/>
    <xf numFmtId="0" fontId="25" fillId="0" borderId="0" xfId="4" applyFont="1"/>
    <xf numFmtId="42" fontId="21" fillId="0" borderId="0" xfId="4" applyNumberFormat="1" applyFont="1"/>
    <xf numFmtId="0" fontId="16" fillId="0" borderId="1" xfId="5" applyFont="1" applyBorder="1" applyAlignment="1">
      <alignment wrapText="1"/>
    </xf>
    <xf numFmtId="0" fontId="25" fillId="0" borderId="0" xfId="0" applyFont="1"/>
    <xf numFmtId="42" fontId="25" fillId="0" borderId="0" xfId="4" applyNumberFormat="1" applyFont="1"/>
    <xf numFmtId="0" fontId="17" fillId="0" borderId="1" xfId="0" applyFont="1" applyBorder="1"/>
    <xf numFmtId="42" fontId="25" fillId="0" borderId="0" xfId="0" applyNumberFormat="1" applyFont="1"/>
    <xf numFmtId="42" fontId="7" fillId="0" borderId="0" xfId="0" applyNumberFormat="1" applyFont="1"/>
    <xf numFmtId="0" fontId="21" fillId="0" borderId="0" xfId="0" applyFont="1"/>
    <xf numFmtId="42" fontId="21" fillId="0" borderId="0" xfId="0" applyNumberFormat="1" applyFont="1"/>
    <xf numFmtId="41" fontId="7" fillId="0" borderId="0" xfId="2" applyNumberFormat="1" applyFont="1" applyFill="1"/>
    <xf numFmtId="41" fontId="26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16" fillId="0" borderId="1" xfId="5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1" fontId="17" fillId="0" borderId="1" xfId="1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7" fillId="0" borderId="6" xfId="5" applyFont="1" applyBorder="1" applyAlignment="1">
      <alignment vertical="center" wrapText="1"/>
    </xf>
    <xf numFmtId="0" fontId="28" fillId="0" borderId="6" xfId="0" applyFont="1" applyBorder="1" applyAlignment="1">
      <alignment vertical="center"/>
    </xf>
    <xf numFmtId="41" fontId="28" fillId="0" borderId="6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0" fillId="0" borderId="1" xfId="0" applyBorder="1" applyAlignment="1">
      <alignment horizontal="right"/>
    </xf>
    <xf numFmtId="0" fontId="15" fillId="0" borderId="0" xfId="5" applyAlignment="1">
      <alignment wrapText="1"/>
    </xf>
    <xf numFmtId="3" fontId="0" fillId="0" borderId="0" xfId="0" applyNumberFormat="1"/>
    <xf numFmtId="3" fontId="17" fillId="0" borderId="3" xfId="0" applyNumberFormat="1" applyFont="1" applyBorder="1" applyAlignment="1">
      <alignment horizontal="right" vertical="center" wrapText="1"/>
    </xf>
    <xf numFmtId="3" fontId="17" fillId="0" borderId="0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6" xfId="0" applyBorder="1" applyAlignment="1">
      <alignment horizontal="right"/>
    </xf>
    <xf numFmtId="0" fontId="27" fillId="0" borderId="1" xfId="5" applyFont="1" applyBorder="1" applyAlignment="1">
      <alignment vertical="center" wrapText="1"/>
    </xf>
    <xf numFmtId="41" fontId="17" fillId="0" borderId="6" xfId="1" applyFont="1" applyFill="1" applyBorder="1" applyAlignment="1">
      <alignment horizontal="right" vertical="center" wrapText="1"/>
    </xf>
    <xf numFmtId="41" fontId="28" fillId="0" borderId="1" xfId="1" applyFont="1" applyBorder="1" applyAlignment="1">
      <alignment horizontal="right" vertical="center" wrapText="1"/>
    </xf>
    <xf numFmtId="3" fontId="0" fillId="0" borderId="1" xfId="0" applyNumberFormat="1" applyBorder="1"/>
    <xf numFmtId="41" fontId="19" fillId="0" borderId="0" xfId="1" quotePrefix="1" applyFont="1" applyFill="1" applyBorder="1" applyAlignment="1">
      <alignment horizontal="center" wrapText="1"/>
    </xf>
    <xf numFmtId="41" fontId="7" fillId="3" borderId="1" xfId="0" applyNumberFormat="1" applyFont="1" applyFill="1" applyBorder="1"/>
    <xf numFmtId="0" fontId="17" fillId="0" borderId="0" xfId="0" applyFont="1" applyBorder="1" applyAlignment="1">
      <alignment vertical="center"/>
    </xf>
    <xf numFmtId="0" fontId="16" fillId="0" borderId="0" xfId="5" applyFont="1" applyBorder="1" applyAlignment="1">
      <alignment vertical="center" wrapText="1"/>
    </xf>
    <xf numFmtId="41" fontId="7" fillId="0" borderId="1" xfId="0" applyNumberFormat="1" applyFont="1" applyBorder="1"/>
    <xf numFmtId="41" fontId="7" fillId="3" borderId="3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4" borderId="1" xfId="0" applyNumberFormat="1" applyFont="1" applyFill="1" applyBorder="1"/>
    <xf numFmtId="41" fontId="14" fillId="0" borderId="1" xfId="0" applyNumberFormat="1" applyFont="1" applyBorder="1"/>
    <xf numFmtId="3" fontId="14" fillId="4" borderId="1" xfId="0" applyNumberFormat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%20Cash%20Opname%20-%20Jun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Mei "/>
      <sheetName val="30 Mei "/>
      <sheetName val="31 Mei (2)"/>
      <sheetName val="2 Juni "/>
      <sheetName val="3 Juni "/>
      <sheetName val="4 Juni"/>
      <sheetName val="5 Juni"/>
      <sheetName val="6 Juni "/>
      <sheetName val="7 Juni"/>
      <sheetName val="8 Juni"/>
      <sheetName val="9 Juni"/>
      <sheetName val="10 Juni"/>
      <sheetName val="21 juni"/>
      <sheetName val="22 Jun "/>
      <sheetName val="23 Jun"/>
      <sheetName val="25 Jun"/>
      <sheetName val="26 Jun"/>
      <sheetName val="28 Jun "/>
      <sheetName val="29 jun"/>
      <sheetName val="30 Ju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6">
          <cell r="I56">
            <v>86512100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2910" TargetMode="External"/><Relationship Id="rId18" Type="http://schemas.openxmlformats.org/officeDocument/2006/relationships/hyperlink" Target="cetak-kwitansi.php%3fid=1802872" TargetMode="External"/><Relationship Id="rId26" Type="http://schemas.openxmlformats.org/officeDocument/2006/relationships/hyperlink" Target="cetak-kwitansi.php%3fid=1802887" TargetMode="External"/><Relationship Id="rId39" Type="http://schemas.openxmlformats.org/officeDocument/2006/relationships/hyperlink" Target="cetak-kwitansi.php%3fid=1802871" TargetMode="External"/><Relationship Id="rId21" Type="http://schemas.openxmlformats.org/officeDocument/2006/relationships/hyperlink" Target="cetak-kwitansi.php%3fid=1802879" TargetMode="External"/><Relationship Id="rId34" Type="http://schemas.openxmlformats.org/officeDocument/2006/relationships/hyperlink" Target="cetak-kwitansi.php%3fid=1802905" TargetMode="External"/><Relationship Id="rId42" Type="http://schemas.openxmlformats.org/officeDocument/2006/relationships/hyperlink" Target="cetak-kwitansi.php%3fid=1802892" TargetMode="External"/><Relationship Id="rId47" Type="http://schemas.openxmlformats.org/officeDocument/2006/relationships/hyperlink" Target="cetak-kwitansi.php%3fid=1802904" TargetMode="External"/><Relationship Id="rId50" Type="http://schemas.openxmlformats.org/officeDocument/2006/relationships/hyperlink" Target="cetak-kwitansi.php%3fid=1802915" TargetMode="External"/><Relationship Id="rId55" Type="http://schemas.openxmlformats.org/officeDocument/2006/relationships/hyperlink" Target="cetak-kwitansi.php%3fid=1802926" TargetMode="External"/><Relationship Id="rId7" Type="http://schemas.openxmlformats.org/officeDocument/2006/relationships/hyperlink" Target="cetak-kwitansi.php%3fid=1802885" TargetMode="External"/><Relationship Id="rId2" Type="http://schemas.openxmlformats.org/officeDocument/2006/relationships/hyperlink" Target="cetak-kwitansi.php%3fid=1802857" TargetMode="External"/><Relationship Id="rId16" Type="http://schemas.openxmlformats.org/officeDocument/2006/relationships/hyperlink" Target="cetak-kwitansi.php%3fid=1802919" TargetMode="External"/><Relationship Id="rId20" Type="http://schemas.openxmlformats.org/officeDocument/2006/relationships/hyperlink" Target="cetak-kwitansi.php%3fid=1802876" TargetMode="External"/><Relationship Id="rId29" Type="http://schemas.openxmlformats.org/officeDocument/2006/relationships/hyperlink" Target="cetak-kwitansi.php%3fid=1802896" TargetMode="External"/><Relationship Id="rId41" Type="http://schemas.openxmlformats.org/officeDocument/2006/relationships/hyperlink" Target="cetak-kwitansi.php%3fid=1802878" TargetMode="External"/><Relationship Id="rId54" Type="http://schemas.openxmlformats.org/officeDocument/2006/relationships/hyperlink" Target="cetak-kwitansi.php%3fid=1802925" TargetMode="External"/><Relationship Id="rId1" Type="http://schemas.openxmlformats.org/officeDocument/2006/relationships/hyperlink" Target="cetak-kwitansi.php%3fid=1802854" TargetMode="External"/><Relationship Id="rId6" Type="http://schemas.openxmlformats.org/officeDocument/2006/relationships/hyperlink" Target="cetak-kwitansi.php%3fid=1802877" TargetMode="External"/><Relationship Id="rId11" Type="http://schemas.openxmlformats.org/officeDocument/2006/relationships/hyperlink" Target="cetak-kwitansi.php%3fid=1802908" TargetMode="External"/><Relationship Id="rId24" Type="http://schemas.openxmlformats.org/officeDocument/2006/relationships/hyperlink" Target="cetak-kwitansi.php%3fid=1802882" TargetMode="External"/><Relationship Id="rId32" Type="http://schemas.openxmlformats.org/officeDocument/2006/relationships/hyperlink" Target="cetak-kwitansi.php%3fid=1802900" TargetMode="External"/><Relationship Id="rId37" Type="http://schemas.openxmlformats.org/officeDocument/2006/relationships/hyperlink" Target="cetak-kwitansi.php%3fid=1802922" TargetMode="External"/><Relationship Id="rId40" Type="http://schemas.openxmlformats.org/officeDocument/2006/relationships/hyperlink" Target="cetak-kwitansi.php%3fid=1802875" TargetMode="External"/><Relationship Id="rId45" Type="http://schemas.openxmlformats.org/officeDocument/2006/relationships/hyperlink" Target="cetak-kwitansi.php%3fid=1802901" TargetMode="External"/><Relationship Id="rId53" Type="http://schemas.openxmlformats.org/officeDocument/2006/relationships/hyperlink" Target="cetak-kwitansi.php%3fid=1802924" TargetMode="External"/><Relationship Id="rId58" Type="http://schemas.openxmlformats.org/officeDocument/2006/relationships/hyperlink" Target="cetak-kwitansi.php%3fid=1802907" TargetMode="External"/><Relationship Id="rId5" Type="http://schemas.openxmlformats.org/officeDocument/2006/relationships/hyperlink" Target="cetak-kwitansi.php%3fid=1802874" TargetMode="External"/><Relationship Id="rId15" Type="http://schemas.openxmlformats.org/officeDocument/2006/relationships/hyperlink" Target="cetak-kwitansi.php%3fid=1802914" TargetMode="External"/><Relationship Id="rId23" Type="http://schemas.openxmlformats.org/officeDocument/2006/relationships/hyperlink" Target="cetak-kwitansi.php%3fid=1802881" TargetMode="External"/><Relationship Id="rId28" Type="http://schemas.openxmlformats.org/officeDocument/2006/relationships/hyperlink" Target="cetak-kwitansi.php%3fid=1802889" TargetMode="External"/><Relationship Id="rId36" Type="http://schemas.openxmlformats.org/officeDocument/2006/relationships/hyperlink" Target="cetak-kwitansi.php%3fid=1802917" TargetMode="External"/><Relationship Id="rId49" Type="http://schemas.openxmlformats.org/officeDocument/2006/relationships/hyperlink" Target="cetak-kwitansi.php%3fid=1802913" TargetMode="External"/><Relationship Id="rId57" Type="http://schemas.openxmlformats.org/officeDocument/2006/relationships/hyperlink" Target="cetak-kwitansi.php%3fid=1802868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2895" TargetMode="External"/><Relationship Id="rId19" Type="http://schemas.openxmlformats.org/officeDocument/2006/relationships/hyperlink" Target="cetak-kwitansi.php%3fid=1802873" TargetMode="External"/><Relationship Id="rId31" Type="http://schemas.openxmlformats.org/officeDocument/2006/relationships/hyperlink" Target="cetak-kwitansi.php%3fid=1802898" TargetMode="External"/><Relationship Id="rId44" Type="http://schemas.openxmlformats.org/officeDocument/2006/relationships/hyperlink" Target="cetak-kwitansi.php%3fid=1802899" TargetMode="External"/><Relationship Id="rId52" Type="http://schemas.openxmlformats.org/officeDocument/2006/relationships/hyperlink" Target="cetak-kwitansi.php%3fid=1802921" TargetMode="External"/><Relationship Id="rId60" Type="http://schemas.openxmlformats.org/officeDocument/2006/relationships/hyperlink" Target="cetak-kwitansi.php%3fid=1802920" TargetMode="External"/><Relationship Id="rId4" Type="http://schemas.openxmlformats.org/officeDocument/2006/relationships/hyperlink" Target="cetak-kwitansi.php%3fid=1802869" TargetMode="External"/><Relationship Id="rId9" Type="http://schemas.openxmlformats.org/officeDocument/2006/relationships/hyperlink" Target="cetak-kwitansi.php%3fid=1802891" TargetMode="External"/><Relationship Id="rId14" Type="http://schemas.openxmlformats.org/officeDocument/2006/relationships/hyperlink" Target="cetak-kwitansi.php%3fid=1802912" TargetMode="External"/><Relationship Id="rId22" Type="http://schemas.openxmlformats.org/officeDocument/2006/relationships/hyperlink" Target="cetak-kwitansi.php%3fid=1802880" TargetMode="External"/><Relationship Id="rId27" Type="http://schemas.openxmlformats.org/officeDocument/2006/relationships/hyperlink" Target="cetak-kwitansi.php%3fid=1802888" TargetMode="External"/><Relationship Id="rId30" Type="http://schemas.openxmlformats.org/officeDocument/2006/relationships/hyperlink" Target="cetak-kwitansi.php%3fid=1802897" TargetMode="External"/><Relationship Id="rId35" Type="http://schemas.openxmlformats.org/officeDocument/2006/relationships/hyperlink" Target="cetak-kwitansi.php%3fid=1802911" TargetMode="External"/><Relationship Id="rId43" Type="http://schemas.openxmlformats.org/officeDocument/2006/relationships/hyperlink" Target="cetak-kwitansi.php%3fid=1802894" TargetMode="External"/><Relationship Id="rId48" Type="http://schemas.openxmlformats.org/officeDocument/2006/relationships/hyperlink" Target="cetak-kwitansi.php%3fid=1802906" TargetMode="External"/><Relationship Id="rId56" Type="http://schemas.openxmlformats.org/officeDocument/2006/relationships/hyperlink" Target="cetak-kwitansi.php%3fid=1802867" TargetMode="External"/><Relationship Id="rId8" Type="http://schemas.openxmlformats.org/officeDocument/2006/relationships/hyperlink" Target="cetak-kwitansi.php%3fid=1802890" TargetMode="External"/><Relationship Id="rId51" Type="http://schemas.openxmlformats.org/officeDocument/2006/relationships/hyperlink" Target="cetak-kwitansi.php%3fid=1802918" TargetMode="External"/><Relationship Id="rId3" Type="http://schemas.openxmlformats.org/officeDocument/2006/relationships/hyperlink" Target="cetak-kwitansi.php%3fid=1802859" TargetMode="External"/><Relationship Id="rId12" Type="http://schemas.openxmlformats.org/officeDocument/2006/relationships/hyperlink" Target="cetak-kwitansi.php%3fid=1802909" TargetMode="External"/><Relationship Id="rId17" Type="http://schemas.openxmlformats.org/officeDocument/2006/relationships/hyperlink" Target="cetak-kwitansi.php%3fid=1802870" TargetMode="External"/><Relationship Id="rId25" Type="http://schemas.openxmlformats.org/officeDocument/2006/relationships/hyperlink" Target="cetak-kwitansi.php%3fid=1802886" TargetMode="External"/><Relationship Id="rId33" Type="http://schemas.openxmlformats.org/officeDocument/2006/relationships/hyperlink" Target="cetak-kwitansi.php%3fid=1802903" TargetMode="External"/><Relationship Id="rId38" Type="http://schemas.openxmlformats.org/officeDocument/2006/relationships/hyperlink" Target="cetak-kwitansi.php%3fid=1802923" TargetMode="External"/><Relationship Id="rId46" Type="http://schemas.openxmlformats.org/officeDocument/2006/relationships/hyperlink" Target="cetak-kwitansi.php%3fid=1802902" TargetMode="External"/><Relationship Id="rId59" Type="http://schemas.openxmlformats.org/officeDocument/2006/relationships/hyperlink" Target="cetak-kwitansi.php%3fid=180291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444" TargetMode="External"/><Relationship Id="rId13" Type="http://schemas.openxmlformats.org/officeDocument/2006/relationships/hyperlink" Target="cetak-kwitansi.php%3fid=1803449" TargetMode="External"/><Relationship Id="rId18" Type="http://schemas.openxmlformats.org/officeDocument/2006/relationships/hyperlink" Target="cetak-kwitansi.php%3fid=1803457" TargetMode="External"/><Relationship Id="rId26" Type="http://schemas.openxmlformats.org/officeDocument/2006/relationships/hyperlink" Target="cetak-kwitansi.php%3fid=1803459" TargetMode="External"/><Relationship Id="rId3" Type="http://schemas.openxmlformats.org/officeDocument/2006/relationships/hyperlink" Target="cetak-kwitansi.php%3fid=1803437" TargetMode="External"/><Relationship Id="rId21" Type="http://schemas.openxmlformats.org/officeDocument/2006/relationships/hyperlink" Target="cetak-kwitansi.php%3fid=1803461" TargetMode="External"/><Relationship Id="rId7" Type="http://schemas.openxmlformats.org/officeDocument/2006/relationships/hyperlink" Target="cetak-kwitansi.php%3fid=1803442" TargetMode="External"/><Relationship Id="rId12" Type="http://schemas.openxmlformats.org/officeDocument/2006/relationships/hyperlink" Target="cetak-kwitansi.php%3fid=1803448" TargetMode="External"/><Relationship Id="rId17" Type="http://schemas.openxmlformats.org/officeDocument/2006/relationships/hyperlink" Target="cetak-kwitansi.php%3fid=1803453" TargetMode="External"/><Relationship Id="rId25" Type="http://schemas.openxmlformats.org/officeDocument/2006/relationships/hyperlink" Target="cetak-kwitansi.php%3fid=1803456" TargetMode="External"/><Relationship Id="rId2" Type="http://schemas.openxmlformats.org/officeDocument/2006/relationships/hyperlink" Target="cetak-kwitansi.php%3fid=1803436" TargetMode="External"/><Relationship Id="rId16" Type="http://schemas.openxmlformats.org/officeDocument/2006/relationships/hyperlink" Target="cetak-kwitansi.php%3fid=1803452" TargetMode="External"/><Relationship Id="rId20" Type="http://schemas.openxmlformats.org/officeDocument/2006/relationships/hyperlink" Target="cetak-kwitansi.php%3fid=1803460" TargetMode="External"/><Relationship Id="rId1" Type="http://schemas.openxmlformats.org/officeDocument/2006/relationships/hyperlink" Target="cetak-kwitansi.php%3fid=1803435" TargetMode="External"/><Relationship Id="rId6" Type="http://schemas.openxmlformats.org/officeDocument/2006/relationships/hyperlink" Target="cetak-kwitansi.php%3fid=1803440" TargetMode="External"/><Relationship Id="rId11" Type="http://schemas.openxmlformats.org/officeDocument/2006/relationships/hyperlink" Target="cetak-kwitansi.php%3fid=1803447" TargetMode="External"/><Relationship Id="rId24" Type="http://schemas.openxmlformats.org/officeDocument/2006/relationships/hyperlink" Target="cetak-kwitansi.php%3fid=1803454" TargetMode="External"/><Relationship Id="rId5" Type="http://schemas.openxmlformats.org/officeDocument/2006/relationships/hyperlink" Target="cetak-kwitansi.php%3fid=1803439" TargetMode="External"/><Relationship Id="rId15" Type="http://schemas.openxmlformats.org/officeDocument/2006/relationships/hyperlink" Target="cetak-kwitansi.php%3fid=1803451" TargetMode="External"/><Relationship Id="rId23" Type="http://schemas.openxmlformats.org/officeDocument/2006/relationships/hyperlink" Target="cetak-kwitansi.php%3fid=1803455" TargetMode="External"/><Relationship Id="rId10" Type="http://schemas.openxmlformats.org/officeDocument/2006/relationships/hyperlink" Target="cetak-kwitansi.php%3fid=1803446" TargetMode="External"/><Relationship Id="rId19" Type="http://schemas.openxmlformats.org/officeDocument/2006/relationships/hyperlink" Target="cetak-kwitansi.php%3fid=1803458" TargetMode="External"/><Relationship Id="rId4" Type="http://schemas.openxmlformats.org/officeDocument/2006/relationships/hyperlink" Target="cetak-kwitansi.php%3fid=1803438" TargetMode="External"/><Relationship Id="rId9" Type="http://schemas.openxmlformats.org/officeDocument/2006/relationships/hyperlink" Target="cetak-kwitansi.php%3fid=1803445" TargetMode="External"/><Relationship Id="rId14" Type="http://schemas.openxmlformats.org/officeDocument/2006/relationships/hyperlink" Target="cetak-kwitansi.php%3fid=1803450" TargetMode="External"/><Relationship Id="rId22" Type="http://schemas.openxmlformats.org/officeDocument/2006/relationships/hyperlink" Target="cetak-kwitansi.php%3fid=1803462" TargetMode="External"/><Relationship Id="rId27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444" TargetMode="External"/><Relationship Id="rId13" Type="http://schemas.openxmlformats.org/officeDocument/2006/relationships/hyperlink" Target="cetak-kwitansi.php%3fid=1803449" TargetMode="External"/><Relationship Id="rId18" Type="http://schemas.openxmlformats.org/officeDocument/2006/relationships/hyperlink" Target="cetak-kwitansi.php%3fid=1803457" TargetMode="External"/><Relationship Id="rId26" Type="http://schemas.openxmlformats.org/officeDocument/2006/relationships/hyperlink" Target="cetak-kwitansi.php%3fid=1803459" TargetMode="External"/><Relationship Id="rId3" Type="http://schemas.openxmlformats.org/officeDocument/2006/relationships/hyperlink" Target="cetak-kwitansi.php%3fid=1803437" TargetMode="External"/><Relationship Id="rId21" Type="http://schemas.openxmlformats.org/officeDocument/2006/relationships/hyperlink" Target="cetak-kwitansi.php%3fid=1803461" TargetMode="External"/><Relationship Id="rId7" Type="http://schemas.openxmlformats.org/officeDocument/2006/relationships/hyperlink" Target="cetak-kwitansi.php%3fid=1803442" TargetMode="External"/><Relationship Id="rId12" Type="http://schemas.openxmlformats.org/officeDocument/2006/relationships/hyperlink" Target="cetak-kwitansi.php%3fid=1803448" TargetMode="External"/><Relationship Id="rId17" Type="http://schemas.openxmlformats.org/officeDocument/2006/relationships/hyperlink" Target="cetak-kwitansi.php%3fid=1803453" TargetMode="External"/><Relationship Id="rId25" Type="http://schemas.openxmlformats.org/officeDocument/2006/relationships/hyperlink" Target="cetak-kwitansi.php%3fid=1803456" TargetMode="External"/><Relationship Id="rId2" Type="http://schemas.openxmlformats.org/officeDocument/2006/relationships/hyperlink" Target="cetak-kwitansi.php%3fid=1803436" TargetMode="External"/><Relationship Id="rId16" Type="http://schemas.openxmlformats.org/officeDocument/2006/relationships/hyperlink" Target="cetak-kwitansi.php%3fid=1803452" TargetMode="External"/><Relationship Id="rId20" Type="http://schemas.openxmlformats.org/officeDocument/2006/relationships/hyperlink" Target="cetak-kwitansi.php%3fid=1803460" TargetMode="External"/><Relationship Id="rId1" Type="http://schemas.openxmlformats.org/officeDocument/2006/relationships/hyperlink" Target="cetak-kwitansi.php%3fid=1803435" TargetMode="External"/><Relationship Id="rId6" Type="http://schemas.openxmlformats.org/officeDocument/2006/relationships/hyperlink" Target="cetak-kwitansi.php%3fid=1803440" TargetMode="External"/><Relationship Id="rId11" Type="http://schemas.openxmlformats.org/officeDocument/2006/relationships/hyperlink" Target="cetak-kwitansi.php%3fid=1803447" TargetMode="External"/><Relationship Id="rId24" Type="http://schemas.openxmlformats.org/officeDocument/2006/relationships/hyperlink" Target="cetak-kwitansi.php%3fid=1803454" TargetMode="External"/><Relationship Id="rId5" Type="http://schemas.openxmlformats.org/officeDocument/2006/relationships/hyperlink" Target="cetak-kwitansi.php%3fid=1803439" TargetMode="External"/><Relationship Id="rId15" Type="http://schemas.openxmlformats.org/officeDocument/2006/relationships/hyperlink" Target="cetak-kwitansi.php%3fid=1803451" TargetMode="External"/><Relationship Id="rId23" Type="http://schemas.openxmlformats.org/officeDocument/2006/relationships/hyperlink" Target="cetak-kwitansi.php%3fid=1803455" TargetMode="External"/><Relationship Id="rId10" Type="http://schemas.openxmlformats.org/officeDocument/2006/relationships/hyperlink" Target="cetak-kwitansi.php%3fid=1803446" TargetMode="External"/><Relationship Id="rId19" Type="http://schemas.openxmlformats.org/officeDocument/2006/relationships/hyperlink" Target="cetak-kwitansi.php%3fid=1803458" TargetMode="External"/><Relationship Id="rId4" Type="http://schemas.openxmlformats.org/officeDocument/2006/relationships/hyperlink" Target="cetak-kwitansi.php%3fid=1803438" TargetMode="External"/><Relationship Id="rId9" Type="http://schemas.openxmlformats.org/officeDocument/2006/relationships/hyperlink" Target="cetak-kwitansi.php%3fid=1803445" TargetMode="External"/><Relationship Id="rId14" Type="http://schemas.openxmlformats.org/officeDocument/2006/relationships/hyperlink" Target="cetak-kwitansi.php%3fid=1803450" TargetMode="External"/><Relationship Id="rId22" Type="http://schemas.openxmlformats.org/officeDocument/2006/relationships/hyperlink" Target="cetak-kwitansi.php%3fid=1803462" TargetMode="External"/><Relationship Id="rId27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540" TargetMode="External"/><Relationship Id="rId13" Type="http://schemas.openxmlformats.org/officeDocument/2006/relationships/hyperlink" Target="file:///C:\Users\Nijar\Downloads\cetak-kwitansi.php%3fid=1803552" TargetMode="External"/><Relationship Id="rId18" Type="http://schemas.openxmlformats.org/officeDocument/2006/relationships/hyperlink" Target="file:///C:\Users\Nijar\Downloads\cetak-kwitansi.php%3fid=1803543" TargetMode="External"/><Relationship Id="rId26" Type="http://schemas.openxmlformats.org/officeDocument/2006/relationships/hyperlink" Target="file:///C:\Users\Nijar\Downloads\cetak-kwitansi.php%3fid=1803563" TargetMode="External"/><Relationship Id="rId3" Type="http://schemas.openxmlformats.org/officeDocument/2006/relationships/hyperlink" Target="file:///C:\Users\Nijar\Downloads\cetak-kwitansi.php%3fid=1803561" TargetMode="External"/><Relationship Id="rId21" Type="http://schemas.openxmlformats.org/officeDocument/2006/relationships/hyperlink" Target="file:///C:\Users\Nijar\Downloads\cetak-kwitansi.php%3fid=1803546" TargetMode="External"/><Relationship Id="rId7" Type="http://schemas.openxmlformats.org/officeDocument/2006/relationships/hyperlink" Target="file:///C:\Users\Nijar\Downloads\cetak-kwitansi.php%3fid=1803567" TargetMode="External"/><Relationship Id="rId12" Type="http://schemas.openxmlformats.org/officeDocument/2006/relationships/hyperlink" Target="file:///C:\Users\Nijar\Downloads\cetak-kwitansi.php%3fid=1803551" TargetMode="External"/><Relationship Id="rId17" Type="http://schemas.openxmlformats.org/officeDocument/2006/relationships/hyperlink" Target="file:///C:\Users\Nijar\Downloads\cetak-kwitansi.php%3fid=1803568" TargetMode="External"/><Relationship Id="rId25" Type="http://schemas.openxmlformats.org/officeDocument/2006/relationships/hyperlink" Target="file:///C:\Users\Nijar\Downloads\cetak-kwitansi.php%3fid=1803559" TargetMode="External"/><Relationship Id="rId2" Type="http://schemas.openxmlformats.org/officeDocument/2006/relationships/hyperlink" Target="file:///C:\Users\Nijar\Downloads\cetak-kwitansi.php%3fid=1803560" TargetMode="External"/><Relationship Id="rId16" Type="http://schemas.openxmlformats.org/officeDocument/2006/relationships/hyperlink" Target="file:///C:\Users\Nijar\Downloads\cetak-kwitansi.php%3fid=1803557" TargetMode="External"/><Relationship Id="rId20" Type="http://schemas.openxmlformats.org/officeDocument/2006/relationships/hyperlink" Target="file:///C:\Users\Nijar\Downloads\cetak-kwitansi.php%3fid=1803545" TargetMode="External"/><Relationship Id="rId1" Type="http://schemas.openxmlformats.org/officeDocument/2006/relationships/hyperlink" Target="file:///C:\Users\Nijar\Downloads\cetak-kwitansi.php%3fid=1803555" TargetMode="External"/><Relationship Id="rId6" Type="http://schemas.openxmlformats.org/officeDocument/2006/relationships/hyperlink" Target="file:///C:\Users\Nijar\Downloads\cetak-kwitansi.php%3fid=1803566" TargetMode="External"/><Relationship Id="rId11" Type="http://schemas.openxmlformats.org/officeDocument/2006/relationships/hyperlink" Target="file:///C:\Users\Nijar\Downloads\cetak-kwitansi.php%3fid=1803549" TargetMode="External"/><Relationship Id="rId24" Type="http://schemas.openxmlformats.org/officeDocument/2006/relationships/hyperlink" Target="file:///C:\Users\Nijar\Downloads\cetak-kwitansi.php%3fid=1803558" TargetMode="External"/><Relationship Id="rId5" Type="http://schemas.openxmlformats.org/officeDocument/2006/relationships/hyperlink" Target="file:///C:\Users\Nijar\Downloads\cetak-kwitansi.php%3fid=1803565" TargetMode="External"/><Relationship Id="rId15" Type="http://schemas.openxmlformats.org/officeDocument/2006/relationships/hyperlink" Target="file:///C:\Users\Nijar\Downloads\cetak-kwitansi.php%3fid=1803556" TargetMode="External"/><Relationship Id="rId23" Type="http://schemas.openxmlformats.org/officeDocument/2006/relationships/hyperlink" Target="file:///C:\Users\Nijar\Downloads\cetak-kwitansi.php%3fid=1803550" TargetMode="External"/><Relationship Id="rId28" Type="http://schemas.openxmlformats.org/officeDocument/2006/relationships/printerSettings" Target="../printerSettings/printerSettings17.bin"/><Relationship Id="rId10" Type="http://schemas.openxmlformats.org/officeDocument/2006/relationships/hyperlink" Target="file:///C:\Users\Nijar\Downloads\cetak-kwitansi.php%3fid=1803542" TargetMode="External"/><Relationship Id="rId19" Type="http://schemas.openxmlformats.org/officeDocument/2006/relationships/hyperlink" Target="file:///C:\Users\Nijar\Downloads\cetak-kwitansi.php%3fid=1803544" TargetMode="External"/><Relationship Id="rId4" Type="http://schemas.openxmlformats.org/officeDocument/2006/relationships/hyperlink" Target="file:///C:\Users\Nijar\Downloads\cetak-kwitansi.php%3fid=1803562" TargetMode="External"/><Relationship Id="rId9" Type="http://schemas.openxmlformats.org/officeDocument/2006/relationships/hyperlink" Target="file:///C:\Users\Nijar\Downloads\cetak-kwitansi.php%3fid=1803541" TargetMode="External"/><Relationship Id="rId14" Type="http://schemas.openxmlformats.org/officeDocument/2006/relationships/hyperlink" Target="file:///C:\Users\Nijar\Downloads\cetak-kwitansi.php%3fid=1803554" TargetMode="External"/><Relationship Id="rId22" Type="http://schemas.openxmlformats.org/officeDocument/2006/relationships/hyperlink" Target="file:///C:\Users\Nijar\Downloads\cetak-kwitansi.php%3fid=1803548" TargetMode="External"/><Relationship Id="rId27" Type="http://schemas.openxmlformats.org/officeDocument/2006/relationships/hyperlink" Target="file:///C:\Users\Nijar\Downloads\cetak-kwitansi.php%3fid=1803564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579" TargetMode="External"/><Relationship Id="rId3" Type="http://schemas.openxmlformats.org/officeDocument/2006/relationships/hyperlink" Target="cetak-kwitansi.php%3fid=1803573" TargetMode="External"/><Relationship Id="rId7" Type="http://schemas.openxmlformats.org/officeDocument/2006/relationships/hyperlink" Target="cetak-kwitansi.php%3fid=1803578" TargetMode="External"/><Relationship Id="rId2" Type="http://schemas.openxmlformats.org/officeDocument/2006/relationships/hyperlink" Target="cetak-kwitansi.php%3fid=1803572" TargetMode="External"/><Relationship Id="rId1" Type="http://schemas.openxmlformats.org/officeDocument/2006/relationships/hyperlink" Target="cetak-kwitansi.php%3fid=1803571" TargetMode="External"/><Relationship Id="rId6" Type="http://schemas.openxmlformats.org/officeDocument/2006/relationships/hyperlink" Target="cetak-kwitansi.php%3fid=1803577" TargetMode="External"/><Relationship Id="rId11" Type="http://schemas.openxmlformats.org/officeDocument/2006/relationships/printerSettings" Target="../printerSettings/printerSettings18.bin"/><Relationship Id="rId5" Type="http://schemas.openxmlformats.org/officeDocument/2006/relationships/hyperlink" Target="cetak-kwitansi.php%3fid=1803575" TargetMode="External"/><Relationship Id="rId10" Type="http://schemas.openxmlformats.org/officeDocument/2006/relationships/hyperlink" Target="cetak-kwitansi.php%3fid=1803580" TargetMode="External"/><Relationship Id="rId4" Type="http://schemas.openxmlformats.org/officeDocument/2006/relationships/hyperlink" Target="cetak-kwitansi.php%3fid=1803574" TargetMode="External"/><Relationship Id="rId9" Type="http://schemas.openxmlformats.org/officeDocument/2006/relationships/hyperlink" Target="cetak-kwitansi.php%3fid=1803576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928" TargetMode="External"/><Relationship Id="rId13" Type="http://schemas.openxmlformats.org/officeDocument/2006/relationships/hyperlink" Target="cetak-kwitansi.php%3fid=1802935" TargetMode="External"/><Relationship Id="rId18" Type="http://schemas.openxmlformats.org/officeDocument/2006/relationships/hyperlink" Target="cetak-kwitansi.php%3fid=1802941" TargetMode="External"/><Relationship Id="rId26" Type="http://schemas.openxmlformats.org/officeDocument/2006/relationships/hyperlink" Target="cetak-kwitansi.php%3fid=1802952" TargetMode="External"/><Relationship Id="rId3" Type="http://schemas.openxmlformats.org/officeDocument/2006/relationships/hyperlink" Target="cetak-kwitansi.php%3fid=1802933" TargetMode="External"/><Relationship Id="rId21" Type="http://schemas.openxmlformats.org/officeDocument/2006/relationships/hyperlink" Target="cetak-kwitansi.php%3fid=1802945" TargetMode="External"/><Relationship Id="rId7" Type="http://schemas.openxmlformats.org/officeDocument/2006/relationships/hyperlink" Target="cetak-kwitansi.php%3fid=1802947" TargetMode="External"/><Relationship Id="rId12" Type="http://schemas.openxmlformats.org/officeDocument/2006/relationships/hyperlink" Target="cetak-kwitansi.php%3fid=1802934" TargetMode="External"/><Relationship Id="rId17" Type="http://schemas.openxmlformats.org/officeDocument/2006/relationships/hyperlink" Target="cetak-kwitansi.php%3fid=1802940" TargetMode="External"/><Relationship Id="rId25" Type="http://schemas.openxmlformats.org/officeDocument/2006/relationships/hyperlink" Target="cetak-kwitansi.php%3fid=1802951" TargetMode="External"/><Relationship Id="rId2" Type="http://schemas.openxmlformats.org/officeDocument/2006/relationships/hyperlink" Target="cetak-kwitansi.php%3fid=1802930" TargetMode="External"/><Relationship Id="rId16" Type="http://schemas.openxmlformats.org/officeDocument/2006/relationships/hyperlink" Target="cetak-kwitansi.php%3fid=1802939" TargetMode="External"/><Relationship Id="rId20" Type="http://schemas.openxmlformats.org/officeDocument/2006/relationships/hyperlink" Target="cetak-kwitansi.php%3fid=1802944" TargetMode="External"/><Relationship Id="rId1" Type="http://schemas.openxmlformats.org/officeDocument/2006/relationships/hyperlink" Target="cetak-kwitansi.php%3fid=1802927" TargetMode="External"/><Relationship Id="rId6" Type="http://schemas.openxmlformats.org/officeDocument/2006/relationships/hyperlink" Target="cetak-kwitansi.php%3fid=1802946" TargetMode="External"/><Relationship Id="rId11" Type="http://schemas.openxmlformats.org/officeDocument/2006/relationships/hyperlink" Target="cetak-kwitansi.php%3fid=1802932" TargetMode="External"/><Relationship Id="rId24" Type="http://schemas.openxmlformats.org/officeDocument/2006/relationships/hyperlink" Target="cetak-kwitansi.php%3fid=1802950" TargetMode="External"/><Relationship Id="rId5" Type="http://schemas.openxmlformats.org/officeDocument/2006/relationships/hyperlink" Target="cetak-kwitansi.php%3fid=1802942" TargetMode="External"/><Relationship Id="rId15" Type="http://schemas.openxmlformats.org/officeDocument/2006/relationships/hyperlink" Target="cetak-kwitansi.php%3fid=1802938" TargetMode="External"/><Relationship Id="rId23" Type="http://schemas.openxmlformats.org/officeDocument/2006/relationships/hyperlink" Target="cetak-kwitansi.php%3fid=1802949" TargetMode="External"/><Relationship Id="rId10" Type="http://schemas.openxmlformats.org/officeDocument/2006/relationships/hyperlink" Target="cetak-kwitansi.php%3fid=1802931" TargetMode="External"/><Relationship Id="rId19" Type="http://schemas.openxmlformats.org/officeDocument/2006/relationships/hyperlink" Target="cetak-kwitansi.php%3fid=1802943" TargetMode="External"/><Relationship Id="rId4" Type="http://schemas.openxmlformats.org/officeDocument/2006/relationships/hyperlink" Target="cetak-kwitansi.php%3fid=1802937" TargetMode="External"/><Relationship Id="rId9" Type="http://schemas.openxmlformats.org/officeDocument/2006/relationships/hyperlink" Target="cetak-kwitansi.php%3fid=1802929" TargetMode="External"/><Relationship Id="rId14" Type="http://schemas.openxmlformats.org/officeDocument/2006/relationships/hyperlink" Target="cetak-kwitansi.php%3fid=1802936" TargetMode="External"/><Relationship Id="rId22" Type="http://schemas.openxmlformats.org/officeDocument/2006/relationships/hyperlink" Target="cetak-kwitansi.php%3fid=1802948" TargetMode="External"/><Relationship Id="rId27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617" TargetMode="External"/><Relationship Id="rId3" Type="http://schemas.openxmlformats.org/officeDocument/2006/relationships/hyperlink" Target="cetak-kwitansi.php%3fid=1803612" TargetMode="External"/><Relationship Id="rId7" Type="http://schemas.openxmlformats.org/officeDocument/2006/relationships/hyperlink" Target="cetak-kwitansi.php%3fid=1803616" TargetMode="External"/><Relationship Id="rId2" Type="http://schemas.openxmlformats.org/officeDocument/2006/relationships/hyperlink" Target="cetak-kwitansi.php%3fid=1803611" TargetMode="External"/><Relationship Id="rId1" Type="http://schemas.openxmlformats.org/officeDocument/2006/relationships/hyperlink" Target="cetak-kwitansi.php%3fid=1803610" TargetMode="External"/><Relationship Id="rId6" Type="http://schemas.openxmlformats.org/officeDocument/2006/relationships/hyperlink" Target="cetak-kwitansi.php%3fid=1803615" TargetMode="External"/><Relationship Id="rId5" Type="http://schemas.openxmlformats.org/officeDocument/2006/relationships/hyperlink" Target="cetak-kwitansi.php%3fid=1803614" TargetMode="External"/><Relationship Id="rId10" Type="http://schemas.openxmlformats.org/officeDocument/2006/relationships/printerSettings" Target="../printerSettings/printerSettings21.bin"/><Relationship Id="rId4" Type="http://schemas.openxmlformats.org/officeDocument/2006/relationships/hyperlink" Target="cetak-kwitansi.php%3fid=1803613" TargetMode="External"/><Relationship Id="rId9" Type="http://schemas.openxmlformats.org/officeDocument/2006/relationships/hyperlink" Target="cetak-kwitansi.php%3fid=180360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977" TargetMode="External"/><Relationship Id="rId13" Type="http://schemas.openxmlformats.org/officeDocument/2006/relationships/hyperlink" Target="cetak-kwitansi.php%3fid=1802989" TargetMode="External"/><Relationship Id="rId18" Type="http://schemas.openxmlformats.org/officeDocument/2006/relationships/hyperlink" Target="cetak-kwitansi.php%3fid=1802959" TargetMode="External"/><Relationship Id="rId26" Type="http://schemas.openxmlformats.org/officeDocument/2006/relationships/hyperlink" Target="cetak-kwitansi.php%3fid=1802979" TargetMode="External"/><Relationship Id="rId3" Type="http://schemas.openxmlformats.org/officeDocument/2006/relationships/hyperlink" Target="cetak-kwitansi.php%3fid=1802958" TargetMode="External"/><Relationship Id="rId21" Type="http://schemas.openxmlformats.org/officeDocument/2006/relationships/hyperlink" Target="cetak-kwitansi.php%3fid=1802980" TargetMode="External"/><Relationship Id="rId7" Type="http://schemas.openxmlformats.org/officeDocument/2006/relationships/hyperlink" Target="cetak-kwitansi.php%3fid=1802973" TargetMode="External"/><Relationship Id="rId12" Type="http://schemas.openxmlformats.org/officeDocument/2006/relationships/hyperlink" Target="cetak-kwitansi.php%3fid=1802987" TargetMode="External"/><Relationship Id="rId17" Type="http://schemas.openxmlformats.org/officeDocument/2006/relationships/hyperlink" Target="cetak-kwitansi.php%3fid=1803003" TargetMode="External"/><Relationship Id="rId25" Type="http://schemas.openxmlformats.org/officeDocument/2006/relationships/hyperlink" Target="cetak-kwitansi.php%3fid=1802978" TargetMode="External"/><Relationship Id="rId2" Type="http://schemas.openxmlformats.org/officeDocument/2006/relationships/hyperlink" Target="cetak-kwitansi.php%3fid=1802955" TargetMode="External"/><Relationship Id="rId16" Type="http://schemas.openxmlformats.org/officeDocument/2006/relationships/hyperlink" Target="cetak-kwitansi.php%3fid=1803002" TargetMode="External"/><Relationship Id="rId20" Type="http://schemas.openxmlformats.org/officeDocument/2006/relationships/hyperlink" Target="cetak-kwitansi.php%3fid=1802976" TargetMode="External"/><Relationship Id="rId29" Type="http://schemas.openxmlformats.org/officeDocument/2006/relationships/hyperlink" Target="cetak-kwitansi.php%3fid=1802997" TargetMode="External"/><Relationship Id="rId1" Type="http://schemas.openxmlformats.org/officeDocument/2006/relationships/hyperlink" Target="cetak-kwitansi.php%3fid=1802953" TargetMode="External"/><Relationship Id="rId6" Type="http://schemas.openxmlformats.org/officeDocument/2006/relationships/hyperlink" Target="cetak-kwitansi.php%3fid=1802964" TargetMode="External"/><Relationship Id="rId11" Type="http://schemas.openxmlformats.org/officeDocument/2006/relationships/hyperlink" Target="cetak-kwitansi.php%3fid=1802985" TargetMode="External"/><Relationship Id="rId24" Type="http://schemas.openxmlformats.org/officeDocument/2006/relationships/hyperlink" Target="cetak-kwitansi.php%3fid=1802975" TargetMode="External"/><Relationship Id="rId5" Type="http://schemas.openxmlformats.org/officeDocument/2006/relationships/hyperlink" Target="cetak-kwitansi.php%3fid=1802962" TargetMode="External"/><Relationship Id="rId15" Type="http://schemas.openxmlformats.org/officeDocument/2006/relationships/hyperlink" Target="cetak-kwitansi.php%3fid=1802998" TargetMode="External"/><Relationship Id="rId23" Type="http://schemas.openxmlformats.org/officeDocument/2006/relationships/hyperlink" Target="cetak-kwitansi.php%3fid=1803001" TargetMode="External"/><Relationship Id="rId28" Type="http://schemas.openxmlformats.org/officeDocument/2006/relationships/hyperlink" Target="cetak-kwitansi.php%3fid=1802996" TargetMode="External"/><Relationship Id="rId10" Type="http://schemas.openxmlformats.org/officeDocument/2006/relationships/hyperlink" Target="cetak-kwitansi.php%3fid=1802984" TargetMode="External"/><Relationship Id="rId19" Type="http://schemas.openxmlformats.org/officeDocument/2006/relationships/hyperlink" Target="cetak-kwitansi.php%3fid=1802972" TargetMode="External"/><Relationship Id="rId4" Type="http://schemas.openxmlformats.org/officeDocument/2006/relationships/hyperlink" Target="cetak-kwitansi.php%3fid=1802960" TargetMode="External"/><Relationship Id="rId9" Type="http://schemas.openxmlformats.org/officeDocument/2006/relationships/hyperlink" Target="cetak-kwitansi.php%3fid=1802982" TargetMode="External"/><Relationship Id="rId14" Type="http://schemas.openxmlformats.org/officeDocument/2006/relationships/hyperlink" Target="cetak-kwitansi.php%3fid=1802990" TargetMode="External"/><Relationship Id="rId22" Type="http://schemas.openxmlformats.org/officeDocument/2006/relationships/hyperlink" Target="cetak-kwitansi.php%3fid=1802983" TargetMode="External"/><Relationship Id="rId27" Type="http://schemas.openxmlformats.org/officeDocument/2006/relationships/hyperlink" Target="cetak-kwitansi.php%3fid=1802986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292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file:///C:\Users\Nijar\Downloads\cetak-kwitansi.php%3fid=1803276" TargetMode="External"/><Relationship Id="rId7" Type="http://schemas.openxmlformats.org/officeDocument/2006/relationships/hyperlink" Target="file:///C:\Users\Nijar\Downloads\cetak-kwitansi.php%3fid=1803252" TargetMode="External"/><Relationship Id="rId12" Type="http://schemas.openxmlformats.org/officeDocument/2006/relationships/hyperlink" Target="file:///C:\Users\Nijar\Downloads\cetak-kwitansi.php%3fid=1803289" TargetMode="External"/><Relationship Id="rId2" Type="http://schemas.openxmlformats.org/officeDocument/2006/relationships/hyperlink" Target="file:///C:\Users\Nijar\Downloads\cetak-kwitansi.php%3fid=1803272" TargetMode="External"/><Relationship Id="rId1" Type="http://schemas.openxmlformats.org/officeDocument/2006/relationships/hyperlink" Target="file:///C:\Users\Nijar\Downloads\cetak-kwitansi.php%3fid=1803270" TargetMode="External"/><Relationship Id="rId6" Type="http://schemas.openxmlformats.org/officeDocument/2006/relationships/hyperlink" Target="file:///C:\Users\Nijar\Downloads\cetak-kwitansi.php%3fid=1803251" TargetMode="External"/><Relationship Id="rId11" Type="http://schemas.openxmlformats.org/officeDocument/2006/relationships/hyperlink" Target="file:///C:\Users\Nijar\Downloads\cetak-kwitansi.php%3fid=1803288" TargetMode="External"/><Relationship Id="rId5" Type="http://schemas.openxmlformats.org/officeDocument/2006/relationships/hyperlink" Target="file:///C:\Users\Nijar\Downloads\cetak-kwitansi.php%3fid=1803209" TargetMode="External"/><Relationship Id="rId10" Type="http://schemas.openxmlformats.org/officeDocument/2006/relationships/hyperlink" Target="file:///C:\Users\Nijar\Downloads\cetak-kwitansi.php%3fid=1803253" TargetMode="External"/><Relationship Id="rId4" Type="http://schemas.openxmlformats.org/officeDocument/2006/relationships/hyperlink" Target="file:///C:\Users\Nijar\Downloads\cetak-kwitansi.php%3fid=1803208" TargetMode="External"/><Relationship Id="rId9" Type="http://schemas.openxmlformats.org/officeDocument/2006/relationships/hyperlink" Target="file:///C:\Users\Nijar\Downloads\cetak-kwitansi.php%3fid=180321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326" TargetMode="External"/><Relationship Id="rId13" Type="http://schemas.openxmlformats.org/officeDocument/2006/relationships/hyperlink" Target="cetak-kwitansi.php%3fid=1803345" TargetMode="External"/><Relationship Id="rId18" Type="http://schemas.openxmlformats.org/officeDocument/2006/relationships/hyperlink" Target="cetak-kwitansi.php%3fid=1803315" TargetMode="External"/><Relationship Id="rId26" Type="http://schemas.openxmlformats.org/officeDocument/2006/relationships/hyperlink" Target="cetak-kwitansi.php%3fid=1803352" TargetMode="External"/><Relationship Id="rId3" Type="http://schemas.openxmlformats.org/officeDocument/2006/relationships/hyperlink" Target="cetak-kwitansi.php%3fid=1803317" TargetMode="External"/><Relationship Id="rId21" Type="http://schemas.openxmlformats.org/officeDocument/2006/relationships/hyperlink" Target="cetak-kwitansi.php%3fid=1803323" TargetMode="External"/><Relationship Id="rId7" Type="http://schemas.openxmlformats.org/officeDocument/2006/relationships/hyperlink" Target="cetak-kwitansi.php%3fid=1803325" TargetMode="External"/><Relationship Id="rId12" Type="http://schemas.openxmlformats.org/officeDocument/2006/relationships/hyperlink" Target="cetak-kwitansi.php%3fid=1803344" TargetMode="External"/><Relationship Id="rId17" Type="http://schemas.openxmlformats.org/officeDocument/2006/relationships/hyperlink" Target="cetak-kwitansi.php%3fid=1803339" TargetMode="External"/><Relationship Id="rId25" Type="http://schemas.openxmlformats.org/officeDocument/2006/relationships/hyperlink" Target="cetak-kwitansi.php%3fid=1803351" TargetMode="External"/><Relationship Id="rId2" Type="http://schemas.openxmlformats.org/officeDocument/2006/relationships/hyperlink" Target="cetak-kwitansi.php%3fid=1803313" TargetMode="External"/><Relationship Id="rId16" Type="http://schemas.openxmlformats.org/officeDocument/2006/relationships/hyperlink" Target="cetak-kwitansi.php%3fid=1803328" TargetMode="External"/><Relationship Id="rId20" Type="http://schemas.openxmlformats.org/officeDocument/2006/relationships/hyperlink" Target="cetak-kwitansi.php%3fid=1803322" TargetMode="External"/><Relationship Id="rId1" Type="http://schemas.openxmlformats.org/officeDocument/2006/relationships/hyperlink" Target="cetak-kwitansi.php%3fid=1803306" TargetMode="External"/><Relationship Id="rId6" Type="http://schemas.openxmlformats.org/officeDocument/2006/relationships/hyperlink" Target="cetak-kwitansi.php%3fid=1803320" TargetMode="External"/><Relationship Id="rId11" Type="http://schemas.openxmlformats.org/officeDocument/2006/relationships/hyperlink" Target="cetak-kwitansi.php%3fid=1803343" TargetMode="External"/><Relationship Id="rId24" Type="http://schemas.openxmlformats.org/officeDocument/2006/relationships/hyperlink" Target="cetak-kwitansi.php%3fid=1803302" TargetMode="External"/><Relationship Id="rId5" Type="http://schemas.openxmlformats.org/officeDocument/2006/relationships/hyperlink" Target="cetak-kwitansi.php%3fid=1803319" TargetMode="External"/><Relationship Id="rId15" Type="http://schemas.openxmlformats.org/officeDocument/2006/relationships/hyperlink" Target="cetak-kwitansi.php%3fid=1803314" TargetMode="External"/><Relationship Id="rId23" Type="http://schemas.openxmlformats.org/officeDocument/2006/relationships/hyperlink" Target="cetak-kwitansi.php%3fid=1803336" TargetMode="External"/><Relationship Id="rId10" Type="http://schemas.openxmlformats.org/officeDocument/2006/relationships/hyperlink" Target="cetak-kwitansi.php%3fid=1803340" TargetMode="External"/><Relationship Id="rId19" Type="http://schemas.openxmlformats.org/officeDocument/2006/relationships/hyperlink" Target="cetak-kwitansi.php%3fid=1803316" TargetMode="External"/><Relationship Id="rId4" Type="http://schemas.openxmlformats.org/officeDocument/2006/relationships/hyperlink" Target="cetak-kwitansi.php%3fid=1803318" TargetMode="External"/><Relationship Id="rId9" Type="http://schemas.openxmlformats.org/officeDocument/2006/relationships/hyperlink" Target="cetak-kwitansi.php%3fid=1803333" TargetMode="External"/><Relationship Id="rId14" Type="http://schemas.openxmlformats.org/officeDocument/2006/relationships/hyperlink" Target="cetak-kwitansi.php%3fid=1803350" TargetMode="External"/><Relationship Id="rId22" Type="http://schemas.openxmlformats.org/officeDocument/2006/relationships/hyperlink" Target="cetak-kwitansi.php%3fid=1803329" TargetMode="External"/><Relationship Id="rId27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362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cetak-kwitansi.php%3fid=1803357" TargetMode="External"/><Relationship Id="rId7" Type="http://schemas.openxmlformats.org/officeDocument/2006/relationships/hyperlink" Target="cetak-kwitansi.php%3fid=1803361" TargetMode="External"/><Relationship Id="rId12" Type="http://schemas.openxmlformats.org/officeDocument/2006/relationships/hyperlink" Target="cetak-kwitansi.php%3fid=1803366" TargetMode="External"/><Relationship Id="rId2" Type="http://schemas.openxmlformats.org/officeDocument/2006/relationships/hyperlink" Target="cetak-kwitansi.php%3fid=1803356" TargetMode="External"/><Relationship Id="rId1" Type="http://schemas.openxmlformats.org/officeDocument/2006/relationships/hyperlink" Target="cetak-kwitansi.php%3fid=1803353" TargetMode="External"/><Relationship Id="rId6" Type="http://schemas.openxmlformats.org/officeDocument/2006/relationships/hyperlink" Target="cetak-kwitansi.php%3fid=1803360" TargetMode="External"/><Relationship Id="rId11" Type="http://schemas.openxmlformats.org/officeDocument/2006/relationships/hyperlink" Target="cetak-kwitansi.php%3fid=1803365" TargetMode="External"/><Relationship Id="rId5" Type="http://schemas.openxmlformats.org/officeDocument/2006/relationships/hyperlink" Target="cetak-kwitansi.php%3fid=1803359" TargetMode="External"/><Relationship Id="rId10" Type="http://schemas.openxmlformats.org/officeDocument/2006/relationships/hyperlink" Target="cetak-kwitansi.php%3fid=1803364" TargetMode="External"/><Relationship Id="rId4" Type="http://schemas.openxmlformats.org/officeDocument/2006/relationships/hyperlink" Target="cetak-kwitansi.php%3fid=1803358" TargetMode="External"/><Relationship Id="rId9" Type="http://schemas.openxmlformats.org/officeDocument/2006/relationships/hyperlink" Target="cetak-kwitansi.php%3fid=180336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0" zoomScaleNormal="100" zoomScaleSheetLayoutView="90" workbookViewId="0">
      <selection activeCell="E8" sqref="E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2</v>
      </c>
      <c r="I3" s="11">
        <v>43281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1713</v>
      </c>
      <c r="F8" s="22"/>
      <c r="G8" s="17">
        <f>C8*E8</f>
        <v>171300000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1188</v>
      </c>
      <c r="F9" s="22"/>
      <c r="G9" s="17">
        <f t="shared" ref="G9:G16" si="0">C9*E9</f>
        <v>59400000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74</v>
      </c>
      <c r="F10" s="22"/>
      <c r="G10" s="17">
        <f t="shared" si="0"/>
        <v>1480000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119</v>
      </c>
      <c r="F11" s="22"/>
      <c r="G11" s="17">
        <f t="shared" si="0"/>
        <v>1190000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84</v>
      </c>
      <c r="F12" s="22"/>
      <c r="G12" s="17">
        <f t="shared" si="0"/>
        <v>420000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42</v>
      </c>
      <c r="F13" s="22"/>
      <c r="G13" s="17">
        <f t="shared" si="0"/>
        <v>84000</v>
      </c>
      <c r="H13" s="8"/>
      <c r="I13" s="17"/>
      <c r="J13" s="35"/>
      <c r="K13" s="36"/>
      <c r="L13" s="37"/>
      <c r="M13" s="38">
        <v>150000</v>
      </c>
      <c r="N13" s="39"/>
      <c r="O13" s="40">
        <v>77000000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3</v>
      </c>
      <c r="F14" s="22"/>
      <c r="G14" s="17">
        <f t="shared" si="0"/>
        <v>3000</v>
      </c>
      <c r="H14" s="8"/>
      <c r="I14" s="17"/>
      <c r="J14" s="35"/>
      <c r="K14" s="36">
        <v>46671</v>
      </c>
      <c r="L14" s="37">
        <v>9975000</v>
      </c>
      <c r="M14" s="38">
        <v>200000</v>
      </c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46672</v>
      </c>
      <c r="L15" s="37">
        <v>1600000</v>
      </c>
      <c r="M15" s="38">
        <v>260000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46673</v>
      </c>
      <c r="L16" s="37">
        <v>1500000</v>
      </c>
      <c r="M16" s="38"/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233877000</v>
      </c>
      <c r="I17" s="9"/>
      <c r="J17" s="35"/>
      <c r="K17" s="36">
        <v>46674</v>
      </c>
      <c r="L17" s="37">
        <v>3000000</v>
      </c>
      <c r="M17" s="38"/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46675</v>
      </c>
      <c r="L18" s="37">
        <v>4400000</v>
      </c>
      <c r="M18" s="38"/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>
        <v>46676</v>
      </c>
      <c r="L19" s="37">
        <v>500000</v>
      </c>
      <c r="M19" s="38"/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46677</v>
      </c>
      <c r="L20" s="37">
        <v>700000</v>
      </c>
      <c r="M20" s="38"/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5"/>
      <c r="K21" s="36">
        <v>46678</v>
      </c>
      <c r="L21" s="37">
        <v>1500000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46679</v>
      </c>
      <c r="L22" s="37">
        <v>1000000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46680</v>
      </c>
      <c r="L23" s="37">
        <v>3000000</v>
      </c>
      <c r="M23" s="38"/>
      <c r="N23" s="36"/>
      <c r="O23" s="40"/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46681</v>
      </c>
      <c r="L24" s="37">
        <v>2500000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>
        <v>46682</v>
      </c>
      <c r="L25" s="37">
        <v>2500000</v>
      </c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256100</v>
      </c>
      <c r="I26" s="8"/>
      <c r="J26" s="35"/>
      <c r="K26" s="36">
        <v>46683</v>
      </c>
      <c r="L26" s="37">
        <v>2000000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234133100</v>
      </c>
      <c r="J27" s="35"/>
      <c r="K27" s="36">
        <v>46684</v>
      </c>
      <c r="L27" s="37">
        <v>1500000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>
        <v>46685</v>
      </c>
      <c r="L28" s="37">
        <v>5000000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>
        <v>46686</v>
      </c>
      <c r="L29" s="37">
        <v>5000000</v>
      </c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v>548038103</v>
      </c>
      <c r="J30" s="35"/>
      <c r="K30" s="36">
        <v>46687</v>
      </c>
      <c r="L30" s="37">
        <v>500000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jun'!I56</f>
        <v>86512100</v>
      </c>
      <c r="J31" s="35"/>
      <c r="K31" s="36">
        <v>46688</v>
      </c>
      <c r="L31" s="37">
        <v>500000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46689</v>
      </c>
      <c r="L32" s="37">
        <v>500000</v>
      </c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>
        <v>46690</v>
      </c>
      <c r="L33" s="37">
        <v>1000000</v>
      </c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>
        <v>46691</v>
      </c>
      <c r="L34" s="37">
        <v>5000000</v>
      </c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>
        <v>46692</v>
      </c>
      <c r="L35" s="37">
        <v>2500000</v>
      </c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>
        <v>46693</v>
      </c>
      <c r="L36" s="37">
        <v>4000000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>
        <v>46694</v>
      </c>
      <c r="L37" s="37">
        <v>2000000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548038103</v>
      </c>
      <c r="J38" s="35"/>
      <c r="K38" s="36">
        <v>46695</v>
      </c>
      <c r="L38" s="37">
        <v>2000000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>
        <v>46696</v>
      </c>
      <c r="L39" s="37">
        <v>2000000</v>
      </c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36">
        <v>46697</v>
      </c>
      <c r="L40" s="37">
        <v>2000000</v>
      </c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36">
        <v>46698</v>
      </c>
      <c r="L41" s="37">
        <v>1000000</v>
      </c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36">
        <v>46699</v>
      </c>
      <c r="L42" s="37">
        <v>1000000</v>
      </c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36">
        <v>46700</v>
      </c>
      <c r="L43" s="37">
        <v>13500000</v>
      </c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36">
        <v>46701</v>
      </c>
      <c r="L44" s="37">
        <v>2500000</v>
      </c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744309548</v>
      </c>
      <c r="J45" s="35"/>
      <c r="K45" s="36">
        <v>46702</v>
      </c>
      <c r="L45" s="37">
        <v>1500000</v>
      </c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>
        <v>46703</v>
      </c>
      <c r="L46" s="37">
        <v>4500000</v>
      </c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610000</v>
      </c>
      <c r="I47" s="8"/>
      <c r="J47" s="77"/>
      <c r="K47" s="36">
        <v>46704</v>
      </c>
      <c r="L47" s="37">
        <v>1000000</v>
      </c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>
        <v>46705</v>
      </c>
      <c r="L48" s="37">
        <v>2300000</v>
      </c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610000</v>
      </c>
      <c r="J49" s="80"/>
      <c r="K49" s="36">
        <v>46706</v>
      </c>
      <c r="L49" s="37">
        <v>1000000</v>
      </c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>
        <v>46707</v>
      </c>
      <c r="L50" s="37">
        <v>1500000</v>
      </c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>
        <v>46708</v>
      </c>
      <c r="L51" s="37">
        <v>2500000</v>
      </c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70675000</v>
      </c>
      <c r="I52" s="8"/>
      <c r="J52" s="87"/>
      <c r="K52" s="36">
        <v>46709</v>
      </c>
      <c r="L52" s="37">
        <v>3000000</v>
      </c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+O13</f>
        <v>77000000</v>
      </c>
      <c r="I53" s="8"/>
      <c r="J53" s="87"/>
      <c r="K53" s="36">
        <v>46710</v>
      </c>
      <c r="L53" s="37">
        <v>1000000</v>
      </c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f>378000+178000</f>
        <v>556000</v>
      </c>
      <c r="I54" s="8"/>
      <c r="J54" s="87"/>
      <c r="K54" s="36">
        <v>46711</v>
      </c>
      <c r="L54" s="37">
        <v>1500000</v>
      </c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148231000</v>
      </c>
      <c r="J55" s="85"/>
      <c r="K55" s="36">
        <v>46712</v>
      </c>
      <c r="L55" s="37">
        <v>1500000</v>
      </c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234133100</v>
      </c>
      <c r="J56" s="89"/>
      <c r="K56" s="36">
        <v>46713</v>
      </c>
      <c r="L56" s="37">
        <v>2900000</v>
      </c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234133100</v>
      </c>
      <c r="J57" s="91"/>
      <c r="K57" s="36">
        <v>46714</v>
      </c>
      <c r="L57" s="37">
        <v>5000000</v>
      </c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>
        <v>46715</v>
      </c>
      <c r="L58" s="37">
        <v>5000000</v>
      </c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>
        <v>46716</v>
      </c>
      <c r="L59" s="37">
        <v>3250000</v>
      </c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>
        <v>46717</v>
      </c>
      <c r="L60" s="37">
        <v>500000</v>
      </c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>
        <v>46718</v>
      </c>
      <c r="L61" s="37">
        <v>1500000</v>
      </c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>
        <v>46719</v>
      </c>
      <c r="L62" s="37">
        <v>3000000</v>
      </c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>
        <v>46720</v>
      </c>
      <c r="L63" s="37">
        <v>2500000</v>
      </c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>
        <v>46721</v>
      </c>
      <c r="L64" s="37">
        <v>1000000</v>
      </c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>
        <v>46722</v>
      </c>
      <c r="L65" s="37">
        <v>1000000</v>
      </c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>
        <v>46723</v>
      </c>
      <c r="L66" s="37">
        <v>1900000</v>
      </c>
      <c r="O66" s="37"/>
      <c r="Q66" s="65"/>
      <c r="S66" s="83"/>
    </row>
    <row r="67" spans="1:19" x14ac:dyDescent="0.25">
      <c r="K67" s="36">
        <v>46724</v>
      </c>
      <c r="L67" s="37">
        <v>5000000</v>
      </c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>
        <v>46725</v>
      </c>
      <c r="L68" s="37">
        <v>2000000</v>
      </c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>
        <v>46726</v>
      </c>
      <c r="L69" s="37">
        <v>1500000</v>
      </c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>
        <v>46727</v>
      </c>
      <c r="L70" s="37">
        <v>150000</v>
      </c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>
        <v>46728</v>
      </c>
      <c r="L71" s="37">
        <v>1500000</v>
      </c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>
        <v>46729</v>
      </c>
      <c r="L72" s="37">
        <v>1000000</v>
      </c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>
        <v>46730</v>
      </c>
      <c r="L73" s="37">
        <v>500000</v>
      </c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>
        <v>46731</v>
      </c>
      <c r="L74" s="37">
        <v>1500000</v>
      </c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>
        <v>-77000000</v>
      </c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70675000</v>
      </c>
      <c r="M119" s="128">
        <f t="shared" ref="M119:P119" si="1">SUM(M13:M118)</f>
        <v>610000</v>
      </c>
      <c r="N119" s="128">
        <f>SUM(N13:N118)</f>
        <v>0</v>
      </c>
      <c r="O119" s="128">
        <f>SUM(O13:O118)</f>
        <v>77000000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129775000</v>
      </c>
      <c r="O120" s="128">
        <f>SUM(O13:O119)</f>
        <v>154000000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854"/>
    <hyperlink ref="K16" r:id="rId2" display="cetak-kwitansi.php%3fid=1802857"/>
    <hyperlink ref="K17" r:id="rId3" display="cetak-kwitansi.php%3fid=1802859"/>
    <hyperlink ref="K20" r:id="rId4" display="cetak-kwitansi.php%3fid=1802869"/>
    <hyperlink ref="K25" r:id="rId5" display="cetak-kwitansi.php%3fid=1802874"/>
    <hyperlink ref="K28" r:id="rId6" display="cetak-kwitansi.php%3fid=1802877"/>
    <hyperlink ref="K34" r:id="rId7" display="cetak-kwitansi.php%3fid=1802885"/>
    <hyperlink ref="K39" r:id="rId8" display="cetak-kwitansi.php%3fid=1802890"/>
    <hyperlink ref="K40" r:id="rId9" display="cetak-kwitansi.php%3fid=1802891"/>
    <hyperlink ref="K43" r:id="rId10" display="cetak-kwitansi.php%3fid=1802895"/>
    <hyperlink ref="K56" r:id="rId11" display="cetak-kwitansi.php%3fid=1802908"/>
    <hyperlink ref="K57" r:id="rId12" display="cetak-kwitansi.php%3fid=1802909"/>
    <hyperlink ref="K58" r:id="rId13" display="cetak-kwitansi.php%3fid=1802910"/>
    <hyperlink ref="K60" r:id="rId14" display="cetak-kwitansi.php%3fid=1802912"/>
    <hyperlink ref="K62" r:id="rId15" display="cetak-kwitansi.php%3fid=1802914"/>
    <hyperlink ref="K67" r:id="rId16" display="cetak-kwitansi.php%3fid=1802919"/>
    <hyperlink ref="K21" r:id="rId17" display="cetak-kwitansi.php%3fid=1802870"/>
    <hyperlink ref="K23" r:id="rId18" display="cetak-kwitansi.php%3fid=1802872"/>
    <hyperlink ref="K24" r:id="rId19" display="cetak-kwitansi.php%3fid=1802873"/>
    <hyperlink ref="K27" r:id="rId20" display="cetak-kwitansi.php%3fid=1802876"/>
    <hyperlink ref="K30" r:id="rId21" display="cetak-kwitansi.php%3fid=1802879"/>
    <hyperlink ref="K31" r:id="rId22" display="cetak-kwitansi.php%3fid=1802880"/>
    <hyperlink ref="K32" r:id="rId23" display="cetak-kwitansi.php%3fid=1802881"/>
    <hyperlink ref="K33" r:id="rId24" display="cetak-kwitansi.php%3fid=1802882"/>
    <hyperlink ref="K35" r:id="rId25" display="cetak-kwitansi.php%3fid=1802886"/>
    <hyperlink ref="K36" r:id="rId26" display="cetak-kwitansi.php%3fid=1802887"/>
    <hyperlink ref="K37" r:id="rId27" display="cetak-kwitansi.php%3fid=1802888"/>
    <hyperlink ref="K38" r:id="rId28" display="cetak-kwitansi.php%3fid=1802889"/>
    <hyperlink ref="K44" r:id="rId29" display="cetak-kwitansi.php%3fid=1802896"/>
    <hyperlink ref="K45" r:id="rId30" display="cetak-kwitansi.php%3fid=1802897"/>
    <hyperlink ref="K46" r:id="rId31" display="cetak-kwitansi.php%3fid=1802898"/>
    <hyperlink ref="K48" r:id="rId32" display="cetak-kwitansi.php%3fid=1802900"/>
    <hyperlink ref="K51" r:id="rId33" display="cetak-kwitansi.php%3fid=1802903"/>
    <hyperlink ref="K53" r:id="rId34" display="cetak-kwitansi.php%3fid=1802905"/>
    <hyperlink ref="K59" r:id="rId35" display="cetak-kwitansi.php%3fid=1802911"/>
    <hyperlink ref="K65" r:id="rId36" display="cetak-kwitansi.php%3fid=1802917"/>
    <hyperlink ref="K70" r:id="rId37" display="cetak-kwitansi.php%3fid=1802922"/>
    <hyperlink ref="K71" r:id="rId38" display="cetak-kwitansi.php%3fid=1802923"/>
    <hyperlink ref="K22" r:id="rId39" display="cetak-kwitansi.php%3fid=1802871"/>
    <hyperlink ref="K26" r:id="rId40" display="cetak-kwitansi.php%3fid=1802875"/>
    <hyperlink ref="K29" r:id="rId41" display="cetak-kwitansi.php%3fid=1802878"/>
    <hyperlink ref="K41" r:id="rId42" display="cetak-kwitansi.php%3fid=1802892"/>
    <hyperlink ref="K42" r:id="rId43" display="cetak-kwitansi.php%3fid=1802894"/>
    <hyperlink ref="K47" r:id="rId44" display="cetak-kwitansi.php%3fid=1802899"/>
    <hyperlink ref="K49" r:id="rId45" display="cetak-kwitansi.php%3fid=1802901"/>
    <hyperlink ref="K50" r:id="rId46" display="cetak-kwitansi.php%3fid=1802902"/>
    <hyperlink ref="K52" r:id="rId47" display="cetak-kwitansi.php%3fid=1802904"/>
    <hyperlink ref="K54" r:id="rId48" display="cetak-kwitansi.php%3fid=1802906"/>
    <hyperlink ref="K61" r:id="rId49" display="cetak-kwitansi.php%3fid=1802913"/>
    <hyperlink ref="K63" r:id="rId50" display="cetak-kwitansi.php%3fid=1802915"/>
    <hyperlink ref="K66" r:id="rId51" display="cetak-kwitansi.php%3fid=1802918"/>
    <hyperlink ref="K69" r:id="rId52" display="cetak-kwitansi.php%3fid=1802921"/>
    <hyperlink ref="K72" r:id="rId53" display="cetak-kwitansi.php%3fid=1802924"/>
    <hyperlink ref="K73" r:id="rId54" display="cetak-kwitansi.php%3fid=1802925"/>
    <hyperlink ref="K74" r:id="rId55" display="cetak-kwitansi.php%3fid=1802926"/>
    <hyperlink ref="K18" r:id="rId56" display="cetak-kwitansi.php%3fid=1802867"/>
    <hyperlink ref="K19" r:id="rId57" display="cetak-kwitansi.php%3fid=1802868"/>
    <hyperlink ref="K55" r:id="rId58" display="cetak-kwitansi.php%3fid=1802907"/>
    <hyperlink ref="K64" r:id="rId59" display="cetak-kwitansi.php%3fid=1802916"/>
    <hyperlink ref="K68" r:id="rId60" display="cetak-kwitansi.php%3fid=1802920"/>
  </hyperlinks>
  <pageMargins left="0.7" right="0.7" top="0.75" bottom="0.75" header="0.3" footer="0.3"/>
  <pageSetup scale="62" orientation="portrait" horizontalDpi="0" verticalDpi="0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16" zoomScale="90" zoomScaleNormal="100" zoomScaleSheetLayoutView="90" workbookViewId="0">
      <selection activeCell="B3" sqref="B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3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2</v>
      </c>
      <c r="I3" s="11">
        <v>43290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436-65+101+141-500+344-400+4+277+37-200-100-68-3-2</f>
        <v>2</v>
      </c>
      <c r="F8" s="22"/>
      <c r="G8" s="17">
        <f>C8*E8</f>
        <v>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772+124+200-1000-1+175-200+26+545+42-400-180-20</f>
        <v>83</v>
      </c>
      <c r="F9" s="22"/>
      <c r="G9" s="17">
        <f t="shared" ref="G9:G16" si="0">C9*E9</f>
        <v>4150000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f>150+1+8+69-1-1</f>
        <v>226</v>
      </c>
      <c r="F10" s="22"/>
      <c r="G10" s="17">
        <f t="shared" si="0"/>
        <v>4520000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99-3+1+1+23+96-1</f>
        <v>216</v>
      </c>
      <c r="F11" s="22"/>
      <c r="G11" s="17">
        <f t="shared" si="0"/>
        <v>2160000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f>164-1+3+75+52-1</f>
        <v>292</v>
      </c>
      <c r="F12" s="22"/>
      <c r="G12" s="17">
        <f t="shared" si="0"/>
        <v>1460000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f>27+2+2-2</f>
        <v>29</v>
      </c>
      <c r="F13" s="22"/>
      <c r="G13" s="17">
        <f t="shared" si="0"/>
        <v>58000</v>
      </c>
      <c r="H13" s="8"/>
      <c r="I13" s="17"/>
      <c r="J13" s="35"/>
      <c r="K13" s="137">
        <v>46856</v>
      </c>
      <c r="L13" s="139">
        <v>100000</v>
      </c>
      <c r="M13" s="38">
        <v>200000000</v>
      </c>
      <c r="N13" s="39"/>
      <c r="O13" s="40">
        <v>31875000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37">
        <v>46857</v>
      </c>
      <c r="L14" s="139">
        <v>4500000</v>
      </c>
      <c r="M14" s="38">
        <v>35000</v>
      </c>
      <c r="N14" s="36"/>
      <c r="O14" s="40">
        <v>11175000</v>
      </c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37">
        <v>46866</v>
      </c>
      <c r="L15" s="139">
        <v>1200000</v>
      </c>
      <c r="M15" s="38">
        <v>36000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37">
        <v>46867</v>
      </c>
      <c r="L16" s="139">
        <v>3000000</v>
      </c>
      <c r="M16" s="38">
        <v>80000</v>
      </c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12548000</v>
      </c>
      <c r="I17" s="9"/>
      <c r="J17" s="35"/>
      <c r="K17" s="137">
        <v>46868</v>
      </c>
      <c r="L17" s="139">
        <v>850000</v>
      </c>
      <c r="M17" s="38">
        <v>70000</v>
      </c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37">
        <v>46869</v>
      </c>
      <c r="L18" s="139">
        <v>1000000</v>
      </c>
      <c r="M18" s="38">
        <v>500000</v>
      </c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37">
        <v>46870</v>
      </c>
      <c r="L19" s="139">
        <v>3000000</v>
      </c>
      <c r="M19" s="38">
        <v>600000</v>
      </c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37">
        <v>46871</v>
      </c>
      <c r="L20" s="139">
        <v>1000000</v>
      </c>
      <c r="M20" s="38">
        <v>15829000</v>
      </c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137">
        <v>46872</v>
      </c>
      <c r="L21" s="139">
        <v>500000</v>
      </c>
      <c r="M21" s="38">
        <v>1331000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37">
        <v>46873</v>
      </c>
      <c r="L22" s="139">
        <v>1000000</v>
      </c>
      <c r="M22" s="38">
        <v>200000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37">
        <v>46874</v>
      </c>
      <c r="L23" s="139">
        <v>1500000</v>
      </c>
      <c r="M23" s="38"/>
      <c r="N23" s="36"/>
      <c r="O23" s="40">
        <f>SUM(O13:O22)</f>
        <v>43050000</v>
      </c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37">
        <v>46875</v>
      </c>
      <c r="L24" s="139">
        <v>2500000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37">
        <v>46876</v>
      </c>
      <c r="L25" s="139">
        <v>1000000</v>
      </c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137">
        <v>46877</v>
      </c>
      <c r="L26" s="139">
        <v>700000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12805000</v>
      </c>
      <c r="J27" s="35"/>
      <c r="K27" s="137">
        <v>46878</v>
      </c>
      <c r="L27" s="139">
        <v>800000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37">
        <v>46879</v>
      </c>
      <c r="L28" s="37">
        <v>2000000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37">
        <v>46880</v>
      </c>
      <c r="L29" s="37">
        <v>700000</v>
      </c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'6 Juli (2)'!I38</f>
        <v>698038103</v>
      </c>
      <c r="J30" s="35"/>
      <c r="K30" s="137">
        <v>46881</v>
      </c>
      <c r="L30" s="37">
        <v>2500000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'8 Juli (2)'!I27</f>
        <v>121242000</v>
      </c>
      <c r="J31" s="35"/>
      <c r="K31" s="137">
        <v>46882</v>
      </c>
      <c r="L31" s="37">
        <v>2000000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37">
        <v>46883</v>
      </c>
      <c r="L32" s="37">
        <v>800000</v>
      </c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37">
        <v>46884</v>
      </c>
      <c r="L33" s="37">
        <v>2500000</v>
      </c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37">
        <v>46885</v>
      </c>
      <c r="L34" s="37">
        <v>1000000</v>
      </c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37">
        <v>46886</v>
      </c>
      <c r="L35" s="37">
        <v>2000000</v>
      </c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>
        <v>200000000</v>
      </c>
      <c r="I36" s="8"/>
      <c r="J36" s="35"/>
      <c r="K36" s="137">
        <v>46887</v>
      </c>
      <c r="L36" s="37">
        <v>2000000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37">
        <v>46888</v>
      </c>
      <c r="L37" s="37">
        <v>1000000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37">
        <v>46889</v>
      </c>
      <c r="L38" s="37">
        <v>500000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37">
        <v>46890</v>
      </c>
      <c r="L39" s="37">
        <v>1000000</v>
      </c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>
        <v>46891</v>
      </c>
      <c r="L40" s="37">
        <v>1000000</v>
      </c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>
        <v>46892</v>
      </c>
      <c r="L41" s="37">
        <v>1000000</v>
      </c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>
        <v>46893</v>
      </c>
      <c r="L42" s="132">
        <v>725000</v>
      </c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41">
        <v>46855</v>
      </c>
      <c r="L43" s="132">
        <v>1500000</v>
      </c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>
        <v>-31875000</v>
      </c>
      <c r="N44" s="69"/>
      <c r="O44" s="70"/>
      <c r="Q44" s="65"/>
      <c r="R44" s="72"/>
      <c r="S44" s="45"/>
      <c r="T44" s="75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>
        <v>46915</v>
      </c>
      <c r="L45" s="143">
        <v>434000</v>
      </c>
      <c r="N45" s="36"/>
      <c r="O45" s="70"/>
      <c r="Q45" s="65"/>
      <c r="R45" s="72"/>
      <c r="S45" s="45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>
        <v>46916</v>
      </c>
      <c r="L46" s="143">
        <v>800000</v>
      </c>
      <c r="N46" s="69"/>
      <c r="O46" s="70"/>
      <c r="Q46" s="65"/>
      <c r="R46" s="72"/>
      <c r="S46" s="73"/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218681000</v>
      </c>
      <c r="I47" s="8"/>
      <c r="J47" s="77"/>
      <c r="K47" s="142">
        <v>46917</v>
      </c>
      <c r="L47" s="143">
        <v>542500</v>
      </c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>
        <v>46918</v>
      </c>
      <c r="L48" s="143">
        <v>542500</v>
      </c>
      <c r="M48" s="81"/>
      <c r="N48" s="36"/>
      <c r="O48" s="69"/>
      <c r="P48" s="81"/>
      <c r="Q48" s="65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218681000</v>
      </c>
      <c r="J49" s="80"/>
      <c r="K49" s="142">
        <v>46919</v>
      </c>
      <c r="L49" s="143">
        <v>900000</v>
      </c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>
        <v>46920</v>
      </c>
      <c r="L50" s="143">
        <v>1500000</v>
      </c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>
        <v>46922</v>
      </c>
      <c r="L51" s="143">
        <v>2500000</v>
      </c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67194000</v>
      </c>
      <c r="I52" s="8"/>
      <c r="J52" s="87"/>
      <c r="K52" s="142">
        <v>46924</v>
      </c>
      <c r="L52" s="143">
        <v>5000000</v>
      </c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+O23</f>
        <v>43050000</v>
      </c>
      <c r="I53" s="8"/>
      <c r="J53" s="87"/>
      <c r="K53" s="142">
        <v>46925</v>
      </c>
      <c r="L53" s="143">
        <v>4600000</v>
      </c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>
        <v>46926</v>
      </c>
      <c r="L54" s="143">
        <v>12600000</v>
      </c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110244000</v>
      </c>
      <c r="J55" s="85"/>
      <c r="K55" s="142">
        <v>46927</v>
      </c>
      <c r="L55" s="143">
        <v>700000</v>
      </c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12805000</v>
      </c>
      <c r="J56" s="89"/>
      <c r="K56" s="142">
        <v>46928</v>
      </c>
      <c r="L56" s="143">
        <v>2000000</v>
      </c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12805000</v>
      </c>
      <c r="J57" s="91"/>
      <c r="K57" s="142">
        <v>46929</v>
      </c>
      <c r="L57" s="143">
        <v>4000000</v>
      </c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>
        <v>46930</v>
      </c>
      <c r="L58" s="143">
        <v>5000000</v>
      </c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>
        <v>46931</v>
      </c>
      <c r="L59" s="143">
        <v>1225000</v>
      </c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>
        <v>46932</v>
      </c>
      <c r="L60" s="143">
        <v>3500000</v>
      </c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>
        <v>46933</v>
      </c>
      <c r="L61" s="143">
        <v>350000</v>
      </c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>
        <v>46937</v>
      </c>
      <c r="L62" s="146">
        <v>1000000</v>
      </c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>
        <v>46938</v>
      </c>
      <c r="L63" s="146">
        <v>800000</v>
      </c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>
        <v>46940</v>
      </c>
      <c r="L64" s="146">
        <v>4000000</v>
      </c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142">
        <v>46941</v>
      </c>
      <c r="L65" s="146">
        <v>1500000</v>
      </c>
      <c r="N65" s="36"/>
      <c r="O65" s="37"/>
      <c r="Q65" s="65"/>
      <c r="S65" s="83"/>
    </row>
    <row r="66" spans="1:19" x14ac:dyDescent="0.25">
      <c r="A66" s="99" t="s">
        <v>67</v>
      </c>
      <c r="B66" s="97"/>
      <c r="C66" s="97"/>
      <c r="D66" s="98"/>
      <c r="E66" s="98"/>
      <c r="F66" s="98"/>
      <c r="G66" s="9" t="s">
        <v>53</v>
      </c>
      <c r="J66" s="94"/>
      <c r="K66" s="142">
        <v>46942</v>
      </c>
      <c r="L66" s="146">
        <v>700000</v>
      </c>
      <c r="O66" s="37"/>
      <c r="Q66" s="65"/>
      <c r="S66" s="83"/>
    </row>
    <row r="67" spans="1:19" x14ac:dyDescent="0.25">
      <c r="K67" s="142">
        <v>46935</v>
      </c>
      <c r="L67" s="143">
        <v>2150000</v>
      </c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>
        <v>46921</v>
      </c>
      <c r="L68" s="143">
        <v>2000000</v>
      </c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142">
        <v>46923</v>
      </c>
      <c r="L69" s="143">
        <v>2000000</v>
      </c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>
        <v>46934</v>
      </c>
      <c r="L70" s="143">
        <v>675000</v>
      </c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>
        <v>46936</v>
      </c>
      <c r="L71" s="143">
        <v>2850000</v>
      </c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42">
        <v>46939</v>
      </c>
      <c r="L72" s="42">
        <v>1500000</v>
      </c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>
        <v>-11175000</v>
      </c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67194000</v>
      </c>
      <c r="M119" s="128">
        <f t="shared" ref="M119:P119" si="1">SUM(M13:M118)</f>
        <v>218681000</v>
      </c>
      <c r="N119" s="128">
        <f>SUM(N13:N118)</f>
        <v>0</v>
      </c>
      <c r="O119" s="128">
        <f>SUM(O13:O118)</f>
        <v>86100000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128588000</v>
      </c>
      <c r="O120" s="128">
        <f>SUM(O13:O119)</f>
        <v>172200000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45" r:id="rId1" display="cetak-kwitansi.php%3fid=1803435"/>
    <hyperlink ref="K46" r:id="rId2" display="cetak-kwitansi.php%3fid=1803436"/>
    <hyperlink ref="K47" r:id="rId3" display="cetak-kwitansi.php%3fid=1803437"/>
    <hyperlink ref="K48" r:id="rId4" display="cetak-kwitansi.php%3fid=1803438"/>
    <hyperlink ref="K49" r:id="rId5" display="cetak-kwitansi.php%3fid=1803439"/>
    <hyperlink ref="K50" r:id="rId6" display="cetak-kwitansi.php%3fid=1803440"/>
    <hyperlink ref="K51" r:id="rId7" display="cetak-kwitansi.php%3fid=1803442"/>
    <hyperlink ref="K52" r:id="rId8" display="cetak-kwitansi.php%3fid=1803444"/>
    <hyperlink ref="K53" r:id="rId9" display="cetak-kwitansi.php%3fid=1803445"/>
    <hyperlink ref="K54" r:id="rId10" display="cetak-kwitansi.php%3fid=1803446"/>
    <hyperlink ref="K55" r:id="rId11" display="cetak-kwitansi.php%3fid=1803447"/>
    <hyperlink ref="K56" r:id="rId12" display="cetak-kwitansi.php%3fid=1803448"/>
    <hyperlink ref="K57" r:id="rId13" display="cetak-kwitansi.php%3fid=1803449"/>
    <hyperlink ref="K58" r:id="rId14" display="cetak-kwitansi.php%3fid=1803450"/>
    <hyperlink ref="K59" r:id="rId15" display="cetak-kwitansi.php%3fid=1803451"/>
    <hyperlink ref="K60" r:id="rId16" display="cetak-kwitansi.php%3fid=1803452"/>
    <hyperlink ref="K61" r:id="rId17" display="cetak-kwitansi.php%3fid=1803453"/>
    <hyperlink ref="K62" r:id="rId18" display="cetak-kwitansi.php%3fid=1803457"/>
    <hyperlink ref="K63" r:id="rId19" display="cetak-kwitansi.php%3fid=1803458"/>
    <hyperlink ref="K64" r:id="rId20" display="cetak-kwitansi.php%3fid=1803460"/>
    <hyperlink ref="K65" r:id="rId21" display="cetak-kwitansi.php%3fid=1803461"/>
    <hyperlink ref="K66" r:id="rId22" display="cetak-kwitansi.php%3fid=1803462"/>
    <hyperlink ref="K67" r:id="rId23" display="cetak-kwitansi.php%3fid=1803455"/>
    <hyperlink ref="K68" r:id="rId24" display="cetak-kwitansi.php%3fid=1803454"/>
    <hyperlink ref="K69" r:id="rId25" display="cetak-kwitansi.php%3fid=1803456"/>
    <hyperlink ref="K70" r:id="rId26" display="cetak-kwitansi.php%3fid=1803459"/>
  </hyperlinks>
  <pageMargins left="0.7" right="0.7" top="0.75" bottom="0.75" header="0.3" footer="0.3"/>
  <pageSetup scale="62" orientation="portrait" horizontalDpi="0" verticalDpi="0" r:id="rId2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4" zoomScale="90" zoomScaleNormal="100" zoomScaleSheetLayoutView="90" workbookViewId="0">
      <selection activeCell="H54" sqref="H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2</v>
      </c>
      <c r="I3" s="11">
        <v>43291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436-65+101+141-500+344-400+4+277+37-200-100-68-3-2</f>
        <v>2</v>
      </c>
      <c r="F8" s="22"/>
      <c r="G8" s="17">
        <f>C8*E8</f>
        <v>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772+124+200-1000-1+175-200+26+545+42-400-180-20</f>
        <v>83</v>
      </c>
      <c r="F9" s="22"/>
      <c r="G9" s="17">
        <f t="shared" ref="G9:G16" si="0">C9*E9</f>
        <v>4150000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f>150+1+8+69-1-1</f>
        <v>226</v>
      </c>
      <c r="F10" s="22"/>
      <c r="G10" s="17">
        <f t="shared" si="0"/>
        <v>4520000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99-3+1+1+23+96-1</f>
        <v>216</v>
      </c>
      <c r="F11" s="22"/>
      <c r="G11" s="17">
        <f t="shared" si="0"/>
        <v>2160000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f>164-1+3+75+52-1</f>
        <v>292</v>
      </c>
      <c r="F12" s="22"/>
      <c r="G12" s="17">
        <f t="shared" si="0"/>
        <v>1460000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5">
      <c r="A13" s="7"/>
      <c r="B13" s="22"/>
      <c r="C13" s="23">
        <v>2000</v>
      </c>
      <c r="D13" s="7"/>
      <c r="E13" s="22">
        <f>27+2+2-2</f>
        <v>29</v>
      </c>
      <c r="F13" s="22"/>
      <c r="G13" s="17">
        <f t="shared" si="0"/>
        <v>58000</v>
      </c>
      <c r="H13" s="8"/>
      <c r="I13" s="17"/>
      <c r="J13" s="35"/>
      <c r="K13" s="150">
        <v>46855</v>
      </c>
      <c r="L13" s="152">
        <v>1500000</v>
      </c>
      <c r="M13" s="38"/>
      <c r="N13" s="36"/>
      <c r="O13" s="70"/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37">
        <v>46856</v>
      </c>
      <c r="L14" s="139">
        <v>100000</v>
      </c>
      <c r="M14" s="38">
        <v>200000000</v>
      </c>
      <c r="N14" s="39"/>
      <c r="O14" s="40">
        <v>31875000</v>
      </c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37">
        <v>46857</v>
      </c>
      <c r="L15" s="139">
        <v>4500000</v>
      </c>
      <c r="M15" s="38">
        <v>35000</v>
      </c>
      <c r="N15" s="36"/>
      <c r="O15" s="40">
        <v>11175000</v>
      </c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37">
        <v>46866</v>
      </c>
      <c r="L16" s="139">
        <v>1200000</v>
      </c>
      <c r="M16" s="38">
        <v>36000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12548000</v>
      </c>
      <c r="I17" s="9"/>
      <c r="J17" s="35"/>
      <c r="K17" s="137">
        <v>46867</v>
      </c>
      <c r="L17" s="139">
        <v>3000000</v>
      </c>
      <c r="M17" s="38">
        <v>80000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37">
        <v>46868</v>
      </c>
      <c r="L18" s="139">
        <v>850000</v>
      </c>
      <c r="M18" s="38">
        <v>70000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37">
        <v>46869</v>
      </c>
      <c r="L19" s="139">
        <v>1000000</v>
      </c>
      <c r="M19" s="38">
        <v>500000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37">
        <v>46870</v>
      </c>
      <c r="L20" s="139">
        <v>3000000</v>
      </c>
      <c r="M20" s="38">
        <v>600000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137">
        <v>46871</v>
      </c>
      <c r="L21" s="139">
        <v>1000000</v>
      </c>
      <c r="M21" s="38">
        <v>15829000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37">
        <v>46872</v>
      </c>
      <c r="L22" s="139">
        <v>500000</v>
      </c>
      <c r="M22" s="38">
        <v>1331000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37">
        <v>46873</v>
      </c>
      <c r="L23" s="139">
        <v>1000000</v>
      </c>
      <c r="M23" s="38">
        <v>200000</v>
      </c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37">
        <v>46874</v>
      </c>
      <c r="L24" s="139">
        <v>1500000</v>
      </c>
      <c r="M24" s="38"/>
      <c r="N24" s="36"/>
      <c r="O24" s="40">
        <f>SUM(O14:O23)</f>
        <v>43050000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37">
        <v>46875</v>
      </c>
      <c r="L25" s="139">
        <v>2500000</v>
      </c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137">
        <v>46876</v>
      </c>
      <c r="L26" s="139">
        <v>1000000</v>
      </c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12805000</v>
      </c>
      <c r="J27" s="35"/>
      <c r="K27" s="137">
        <v>46877</v>
      </c>
      <c r="L27" s="139">
        <v>700000</v>
      </c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37">
        <v>46878</v>
      </c>
      <c r="L28" s="153">
        <v>800000</v>
      </c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37">
        <v>46879</v>
      </c>
      <c r="L29" s="37">
        <v>2000000</v>
      </c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37">
        <v>46880</v>
      </c>
      <c r="L30" s="37">
        <v>700000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'8 Juli (2)'!I27</f>
        <v>121242000</v>
      </c>
      <c r="J31" s="35"/>
      <c r="K31" s="137">
        <v>46881</v>
      </c>
      <c r="L31" s="37">
        <v>2500000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37">
        <v>46882</v>
      </c>
      <c r="L32" s="37">
        <v>2000000</v>
      </c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37">
        <v>46883</v>
      </c>
      <c r="L33" s="37">
        <v>800000</v>
      </c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37">
        <v>46884</v>
      </c>
      <c r="L34" s="37">
        <v>2500000</v>
      </c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37">
        <v>46885</v>
      </c>
      <c r="L35" s="37">
        <v>1000000</v>
      </c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37">
        <v>46886</v>
      </c>
      <c r="L36" s="37">
        <v>2000000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37">
        <v>46887</v>
      </c>
      <c r="L37" s="37">
        <v>2000000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37">
        <v>46888</v>
      </c>
      <c r="L38" s="37">
        <v>1000000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37">
        <v>46889</v>
      </c>
      <c r="L39" s="37">
        <v>500000</v>
      </c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>
        <v>46890</v>
      </c>
      <c r="L40" s="37">
        <v>1000000</v>
      </c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>
        <v>46891</v>
      </c>
      <c r="L41" s="37">
        <v>1000000</v>
      </c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>
        <v>46892</v>
      </c>
      <c r="L42" s="37">
        <v>1000000</v>
      </c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>
        <v>46893</v>
      </c>
      <c r="L43" s="132">
        <v>725000</v>
      </c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>
        <v>46915</v>
      </c>
      <c r="L44" s="154">
        <v>434000</v>
      </c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>
        <v>46916</v>
      </c>
      <c r="L45" s="143">
        <v>800000</v>
      </c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>
        <v>46917</v>
      </c>
      <c r="L46" s="143">
        <v>542500</v>
      </c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218681000</v>
      </c>
      <c r="I47" s="8"/>
      <c r="J47" s="77"/>
      <c r="K47" s="142">
        <v>46918</v>
      </c>
      <c r="L47" s="143">
        <v>542500</v>
      </c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>
        <v>46919</v>
      </c>
      <c r="L48" s="143">
        <v>900000</v>
      </c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218681000</v>
      </c>
      <c r="J49" s="80"/>
      <c r="K49" s="142">
        <v>46920</v>
      </c>
      <c r="L49" s="143">
        <v>1500000</v>
      </c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>
        <v>46921</v>
      </c>
      <c r="L50" s="143">
        <v>2000000</v>
      </c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>
        <v>46922</v>
      </c>
      <c r="L51" s="143">
        <v>2500000</v>
      </c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67194000</v>
      </c>
      <c r="I52" s="8"/>
      <c r="J52" s="87"/>
      <c r="K52" s="142">
        <v>46923</v>
      </c>
      <c r="L52" s="143">
        <v>2000000</v>
      </c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43050000</v>
      </c>
      <c r="I53" s="8"/>
      <c r="J53" s="87"/>
      <c r="K53" s="142">
        <v>46924</v>
      </c>
      <c r="L53" s="143">
        <v>5000000</v>
      </c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>
        <v>46925</v>
      </c>
      <c r="L54" s="143">
        <v>4600000</v>
      </c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110244000</v>
      </c>
      <c r="J55" s="85"/>
      <c r="K55" s="142">
        <v>46926</v>
      </c>
      <c r="L55" s="143">
        <v>12600000</v>
      </c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12805000</v>
      </c>
      <c r="J56" s="89"/>
      <c r="K56" s="142">
        <v>46927</v>
      </c>
      <c r="L56" s="143">
        <v>700000</v>
      </c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12805000</v>
      </c>
      <c r="J57" s="91"/>
      <c r="K57" s="142">
        <v>46928</v>
      </c>
      <c r="L57" s="143">
        <v>2000000</v>
      </c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>
        <v>46929</v>
      </c>
      <c r="L58" s="143">
        <v>4000000</v>
      </c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>
        <v>46930</v>
      </c>
      <c r="L59" s="143">
        <v>5000000</v>
      </c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>
        <v>46931</v>
      </c>
      <c r="L60" s="143">
        <v>1225000</v>
      </c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>
        <v>46932</v>
      </c>
      <c r="L61" s="143">
        <v>3500000</v>
      </c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>
        <v>46933</v>
      </c>
      <c r="L62" s="143">
        <v>350000</v>
      </c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>
        <v>46934</v>
      </c>
      <c r="L63" s="143">
        <v>675000</v>
      </c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>
        <v>46935</v>
      </c>
      <c r="L64" s="143">
        <v>2150000</v>
      </c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>
        <v>46936</v>
      </c>
      <c r="L65" s="143">
        <v>2850000</v>
      </c>
      <c r="N65" s="156"/>
      <c r="O65" s="37"/>
      <c r="Q65" s="65"/>
    </row>
    <row r="66" spans="1:21" x14ac:dyDescent="0.25">
      <c r="A66" s="99" t="s">
        <v>67</v>
      </c>
      <c r="B66" s="97"/>
      <c r="C66" s="97"/>
      <c r="D66" s="98"/>
      <c r="E66" s="98"/>
      <c r="F66" s="98"/>
      <c r="G66" s="9" t="s">
        <v>53</v>
      </c>
      <c r="J66" s="94"/>
      <c r="K66" s="142">
        <v>46937</v>
      </c>
      <c r="L66" s="146">
        <v>1000000</v>
      </c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>
        <v>46938</v>
      </c>
      <c r="L67" s="146">
        <v>800000</v>
      </c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>
        <v>46939</v>
      </c>
      <c r="L68" s="42">
        <v>1500000</v>
      </c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>
        <v>46940</v>
      </c>
      <c r="L69" s="146">
        <v>4000000</v>
      </c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>
        <v>46941</v>
      </c>
      <c r="L70" s="146">
        <v>1500000</v>
      </c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>
        <v>46942</v>
      </c>
      <c r="L71" s="146">
        <v>700000</v>
      </c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>
        <v>-31875000</v>
      </c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>
        <v>-11175000</v>
      </c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67194000</v>
      </c>
      <c r="M119" s="128">
        <f t="shared" ref="M119:P119" si="1">SUM(M13:M118)</f>
        <v>218681000</v>
      </c>
      <c r="N119" s="128">
        <f>SUM(N13:N118)</f>
        <v>0</v>
      </c>
      <c r="O119" s="128">
        <f>SUM(O13:O118)</f>
        <v>86100000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128288000</v>
      </c>
      <c r="O120" s="128">
        <f>SUM(O13:O119)</f>
        <v>172200000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sortState ref="K13:U74">
    <sortCondition ref="K12"/>
  </sortState>
  <mergeCells count="3">
    <mergeCell ref="A1:I1"/>
    <mergeCell ref="L11:M11"/>
    <mergeCell ref="N11:O11"/>
  </mergeCells>
  <hyperlinks>
    <hyperlink ref="K44" r:id="rId1" display="cetak-kwitansi.php%3fid=1803435"/>
    <hyperlink ref="K45" r:id="rId2" display="cetak-kwitansi.php%3fid=1803436"/>
    <hyperlink ref="K46" r:id="rId3" display="cetak-kwitansi.php%3fid=1803437"/>
    <hyperlink ref="K47" r:id="rId4" display="cetak-kwitansi.php%3fid=1803438"/>
    <hyperlink ref="K48" r:id="rId5" display="cetak-kwitansi.php%3fid=1803439"/>
    <hyperlink ref="K49" r:id="rId6" display="cetak-kwitansi.php%3fid=1803440"/>
    <hyperlink ref="K51" r:id="rId7" display="cetak-kwitansi.php%3fid=1803442"/>
    <hyperlink ref="K53" r:id="rId8" display="cetak-kwitansi.php%3fid=1803444"/>
    <hyperlink ref="K54" r:id="rId9" display="cetak-kwitansi.php%3fid=1803445"/>
    <hyperlink ref="K55" r:id="rId10" display="cetak-kwitansi.php%3fid=1803446"/>
    <hyperlink ref="K56" r:id="rId11" display="cetak-kwitansi.php%3fid=1803447"/>
    <hyperlink ref="K57" r:id="rId12" display="cetak-kwitansi.php%3fid=1803448"/>
    <hyperlink ref="K58" r:id="rId13" display="cetak-kwitansi.php%3fid=1803449"/>
    <hyperlink ref="K59" r:id="rId14" display="cetak-kwitansi.php%3fid=1803450"/>
    <hyperlink ref="K60" r:id="rId15" display="cetak-kwitansi.php%3fid=1803451"/>
    <hyperlink ref="K61" r:id="rId16" display="cetak-kwitansi.php%3fid=1803452"/>
    <hyperlink ref="K62" r:id="rId17" display="cetak-kwitansi.php%3fid=1803453"/>
    <hyperlink ref="K66" r:id="rId18" display="cetak-kwitansi.php%3fid=1803457"/>
    <hyperlink ref="K67" r:id="rId19" display="cetak-kwitansi.php%3fid=1803458"/>
    <hyperlink ref="K69" r:id="rId20" display="cetak-kwitansi.php%3fid=1803460"/>
    <hyperlink ref="K70" r:id="rId21" display="cetak-kwitansi.php%3fid=1803461"/>
    <hyperlink ref="K71" r:id="rId22" display="cetak-kwitansi.php%3fid=1803462"/>
    <hyperlink ref="K64" r:id="rId23" display="cetak-kwitansi.php%3fid=1803455"/>
    <hyperlink ref="K50" r:id="rId24" display="cetak-kwitansi.php%3fid=1803454"/>
    <hyperlink ref="K52" r:id="rId25" display="cetak-kwitansi.php%3fid=1803456"/>
    <hyperlink ref="K63" r:id="rId26" display="cetak-kwitansi.php%3fid=1803459"/>
  </hyperlinks>
  <pageMargins left="0.7" right="0.7" top="0.75" bottom="0.75" header="0.3" footer="0.3"/>
  <pageSetup scale="62" orientation="portrait" horizontalDpi="0" verticalDpi="0" r:id="rId2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5" zoomScale="90" zoomScaleNormal="100" zoomScaleSheetLayoutView="90" workbookViewId="0">
      <selection activeCell="G66" sqref="G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2</v>
      </c>
      <c r="I3" s="11">
        <v>43291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245</v>
      </c>
      <c r="F8" s="22"/>
      <c r="G8" s="17">
        <f>C8*E8</f>
        <v>24500000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87</v>
      </c>
      <c r="F9" s="22"/>
      <c r="G9" s="17">
        <f t="shared" ref="G9:G16" si="0">C9*E9</f>
        <v>4350000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79</v>
      </c>
      <c r="F10" s="22"/>
      <c r="G10" s="17">
        <f t="shared" si="0"/>
        <v>1580000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52</v>
      </c>
      <c r="F11" s="22"/>
      <c r="G11" s="17">
        <f t="shared" si="0"/>
        <v>520000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40</v>
      </c>
      <c r="F12" s="22"/>
      <c r="G12" s="17">
        <f t="shared" si="0"/>
        <v>200000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26</v>
      </c>
      <c r="F13" s="22"/>
      <c r="G13" s="17">
        <f t="shared" si="0"/>
        <v>52000</v>
      </c>
      <c r="H13" s="8"/>
      <c r="I13" s="17"/>
      <c r="J13" s="35"/>
      <c r="K13" s="161" t="s">
        <v>68</v>
      </c>
      <c r="L13" s="40">
        <v>3050000</v>
      </c>
      <c r="M13" s="38">
        <v>3000000</v>
      </c>
      <c r="N13" s="36" t="s">
        <v>92</v>
      </c>
      <c r="O13" s="70">
        <v>20300000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61" t="s">
        <v>69</v>
      </c>
      <c r="L14" s="40">
        <v>850000</v>
      </c>
      <c r="M14" s="38">
        <v>73000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1" t="s">
        <v>70</v>
      </c>
      <c r="L15" s="40">
        <v>1000000</v>
      </c>
      <c r="M15" s="38">
        <v>505000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61" t="s">
        <v>71</v>
      </c>
      <c r="L16" s="40">
        <v>1000000</v>
      </c>
      <c r="M16" s="38">
        <v>20000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31203000</v>
      </c>
      <c r="I17" s="9"/>
      <c r="J17" s="35"/>
      <c r="K17" s="161" t="s">
        <v>72</v>
      </c>
      <c r="L17" s="40">
        <v>900000</v>
      </c>
      <c r="M17" s="38">
        <v>150000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61" t="s">
        <v>73</v>
      </c>
      <c r="L18" s="40">
        <v>5000000</v>
      </c>
      <c r="M18" s="38">
        <v>400000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 t="s">
        <v>91</v>
      </c>
      <c r="K19" s="161" t="s">
        <v>74</v>
      </c>
      <c r="L19" s="40"/>
      <c r="M19" s="38">
        <v>4400000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61" t="s">
        <v>75</v>
      </c>
      <c r="L20" s="40">
        <v>1600000</v>
      </c>
      <c r="M20" s="38">
        <f>3657000-310000</f>
        <v>3347000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61" t="s">
        <v>76</v>
      </c>
      <c r="L21" s="40">
        <v>1500000</v>
      </c>
      <c r="M21" s="38">
        <v>330000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61" t="s">
        <v>77</v>
      </c>
      <c r="L22" s="40">
        <v>3000000</v>
      </c>
      <c r="M22" s="38">
        <v>1160000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61" t="s">
        <v>78</v>
      </c>
      <c r="L23" s="40">
        <v>4500000</v>
      </c>
      <c r="M23" s="38">
        <v>2035000</v>
      </c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61" t="s">
        <v>79</v>
      </c>
      <c r="L24" s="40">
        <v>750000</v>
      </c>
      <c r="M24" s="38">
        <v>4676000</v>
      </c>
      <c r="N24" s="36"/>
      <c r="O24" s="40">
        <f>SUM(O13:O23)</f>
        <v>20300000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61" t="s">
        <v>80</v>
      </c>
      <c r="L25" s="40">
        <v>550000</v>
      </c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258000</v>
      </c>
      <c r="I26" s="8"/>
      <c r="J26" s="35"/>
      <c r="K26" s="161" t="s">
        <v>81</v>
      </c>
      <c r="L26" s="40">
        <v>3000000</v>
      </c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31461000</v>
      </c>
      <c r="J27" s="35"/>
      <c r="K27" s="161" t="s">
        <v>82</v>
      </c>
      <c r="L27" s="40">
        <v>950000</v>
      </c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61" t="s">
        <v>83</v>
      </c>
      <c r="L28" s="40">
        <v>800000</v>
      </c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61" t="s">
        <v>84</v>
      </c>
      <c r="L29" s="40">
        <v>750000</v>
      </c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61" t="s">
        <v>85</v>
      </c>
      <c r="L30" s="40">
        <v>1500000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Juli '!I57</f>
        <v>12805000</v>
      </c>
      <c r="J31" s="35"/>
      <c r="K31" s="161" t="s">
        <v>86</v>
      </c>
      <c r="L31" s="40">
        <v>1000000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61" t="s">
        <v>87</v>
      </c>
      <c r="L32" s="40">
        <v>800000</v>
      </c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61" t="s">
        <v>88</v>
      </c>
      <c r="L33" s="40">
        <v>4000000</v>
      </c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61" t="s">
        <v>89</v>
      </c>
      <c r="L34" s="40">
        <v>750000</v>
      </c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61" t="s">
        <v>90</v>
      </c>
      <c r="L35" s="40">
        <v>1500000</v>
      </c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61"/>
      <c r="L36" s="37">
        <v>-20300000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61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61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61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20096000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20096000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18450000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20300000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2000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38752000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31461000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31461000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18450000</v>
      </c>
      <c r="M119" s="128">
        <f t="shared" ref="M119:P119" si="1">SUM(M13:M118)</f>
        <v>20096000</v>
      </c>
      <c r="N119" s="128">
        <f>SUM(N13:N118)</f>
        <v>0</v>
      </c>
      <c r="O119" s="128">
        <f>SUM(O13:O118)</f>
        <v>40600000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32000000</v>
      </c>
      <c r="O120" s="128">
        <f>SUM(O13:O119)</f>
        <v>81200000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0" zoomScaleNormal="100" zoomScaleSheetLayoutView="90" workbookViewId="0">
      <selection activeCell="B5" sqref="B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116</v>
      </c>
      <c r="C3" s="9"/>
      <c r="D3" s="7"/>
      <c r="E3" s="7"/>
      <c r="F3" s="7"/>
      <c r="G3" s="7"/>
      <c r="H3" s="7" t="s">
        <v>2</v>
      </c>
      <c r="I3" s="11">
        <v>43292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105</v>
      </c>
      <c r="F8" s="22"/>
      <c r="G8" s="17">
        <f>C8*E8</f>
        <v>10500000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126</v>
      </c>
      <c r="F9" s="22"/>
      <c r="G9" s="17">
        <f t="shared" ref="G9:G16" si="0">C9*E9</f>
        <v>6300000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85</v>
      </c>
      <c r="F10" s="22"/>
      <c r="G10" s="17">
        <f t="shared" si="0"/>
        <v>1700000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51</v>
      </c>
      <c r="F11" s="22"/>
      <c r="G11" s="17">
        <f t="shared" si="0"/>
        <v>510000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42</v>
      </c>
      <c r="F12" s="22"/>
      <c r="G12" s="17">
        <f t="shared" si="0"/>
        <v>210000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24</v>
      </c>
      <c r="F13" s="22"/>
      <c r="G13" s="17">
        <f t="shared" si="0"/>
        <v>48000</v>
      </c>
      <c r="H13" s="8"/>
      <c r="I13" s="17"/>
      <c r="J13" s="35"/>
      <c r="K13" s="161" t="s">
        <v>93</v>
      </c>
      <c r="L13" s="37">
        <v>750000</v>
      </c>
      <c r="M13" s="38">
        <v>31134000</v>
      </c>
      <c r="N13" s="36"/>
      <c r="O13" s="70">
        <v>2350000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61" t="s">
        <v>94</v>
      </c>
      <c r="L14" s="37">
        <v>750000</v>
      </c>
      <c r="M14" s="38"/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1" t="s">
        <v>95</v>
      </c>
      <c r="L15" s="37">
        <v>775000</v>
      </c>
      <c r="M15" s="38"/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61" t="s">
        <v>96</v>
      </c>
      <c r="L16" s="37">
        <v>5000000</v>
      </c>
      <c r="M16" s="38"/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19269000</v>
      </c>
      <c r="I17" s="9"/>
      <c r="J17" s="35"/>
      <c r="K17" s="161" t="s">
        <v>97</v>
      </c>
      <c r="L17" s="37">
        <v>750000</v>
      </c>
      <c r="M17" s="38"/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61" t="s">
        <v>98</v>
      </c>
      <c r="L18" s="37">
        <v>1000000</v>
      </c>
      <c r="M18" s="38"/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 t="s">
        <v>91</v>
      </c>
      <c r="K19" s="161" t="s">
        <v>99</v>
      </c>
      <c r="L19" s="37">
        <v>5000000</v>
      </c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61" t="s">
        <v>100</v>
      </c>
      <c r="L20" s="37">
        <v>1000000</v>
      </c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61" t="s">
        <v>101</v>
      </c>
      <c r="L21" s="37">
        <v>775000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61" t="s">
        <v>102</v>
      </c>
      <c r="L22" s="37">
        <v>1600000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61" t="s">
        <v>103</v>
      </c>
      <c r="L23" s="37">
        <v>1000000</v>
      </c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61" t="s">
        <v>104</v>
      </c>
      <c r="L24" s="37">
        <v>800000</v>
      </c>
      <c r="M24" s="38"/>
      <c r="N24" s="36"/>
      <c r="O24" s="40">
        <f>SUM(O13:O23)</f>
        <v>2350000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61" t="s">
        <v>105</v>
      </c>
      <c r="L25" s="40">
        <v>-2350000</v>
      </c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258000</v>
      </c>
      <c r="I26" s="8"/>
      <c r="J26" s="35"/>
      <c r="K26" s="161" t="s">
        <v>106</v>
      </c>
      <c r="L26" s="40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19527000</v>
      </c>
      <c r="J27" s="35"/>
      <c r="K27" s="161" t="s">
        <v>107</v>
      </c>
      <c r="L27" s="40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61" t="s">
        <v>108</v>
      </c>
      <c r="L28" s="40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61" t="s">
        <v>109</v>
      </c>
      <c r="L29" s="40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61" t="s">
        <v>110</v>
      </c>
      <c r="L30" s="40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Juli '!I56</f>
        <v>31461000</v>
      </c>
      <c r="J31" s="35"/>
      <c r="K31" s="161" t="s">
        <v>111</v>
      </c>
      <c r="L31" s="40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61" t="s">
        <v>112</v>
      </c>
      <c r="L32" s="40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61" t="s">
        <v>113</v>
      </c>
      <c r="L33" s="40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61" t="s">
        <v>114</v>
      </c>
      <c r="L34" s="40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61" t="s">
        <v>115</v>
      </c>
      <c r="L35" s="40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61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61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61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61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31134000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31134000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16850000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2350000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19200000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19527000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19527000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16850000</v>
      </c>
      <c r="M119" s="128">
        <f t="shared" ref="M119:P119" si="1">SUM(M13:M118)</f>
        <v>31134000</v>
      </c>
      <c r="N119" s="128">
        <f>SUM(N13:N118)</f>
        <v>0</v>
      </c>
      <c r="O119" s="128">
        <f>SUM(O13:O118)</f>
        <v>4700000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31425000</v>
      </c>
      <c r="O120" s="128">
        <f>SUM(O13:O119)</f>
        <v>9400000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0" zoomScaleNormal="100" zoomScaleSheetLayoutView="90" workbookViewId="0">
      <selection activeCell="H65" sqref="H6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2</v>
      </c>
      <c r="I3" s="11">
        <v>43293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281</v>
      </c>
      <c r="F8" s="22"/>
      <c r="G8" s="17">
        <f>C8*E8</f>
        <v>28100000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328</v>
      </c>
      <c r="F9" s="22"/>
      <c r="G9" s="17">
        <f t="shared" ref="G9:G16" si="0">C9*E9</f>
        <v>16400000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83</v>
      </c>
      <c r="F10" s="22"/>
      <c r="G10" s="17">
        <f t="shared" si="0"/>
        <v>1660000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51</v>
      </c>
      <c r="F11" s="22"/>
      <c r="G11" s="17">
        <f t="shared" si="0"/>
        <v>510000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40</v>
      </c>
      <c r="F12" s="22"/>
      <c r="G12" s="17">
        <f t="shared" si="0"/>
        <v>200000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21</v>
      </c>
      <c r="F13" s="22"/>
      <c r="G13" s="17">
        <f t="shared" si="0"/>
        <v>42000</v>
      </c>
      <c r="H13" s="8"/>
      <c r="I13" s="17"/>
      <c r="J13" s="35"/>
      <c r="K13" s="161" t="s">
        <v>105</v>
      </c>
      <c r="L13" s="37">
        <v>1200000</v>
      </c>
      <c r="M13" s="38">
        <v>250000</v>
      </c>
      <c r="N13" s="36"/>
      <c r="O13" s="70">
        <v>9200000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61" t="s">
        <v>106</v>
      </c>
      <c r="L14" s="37">
        <v>8500000</v>
      </c>
      <c r="M14" s="38">
        <v>300000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1" t="s">
        <v>107</v>
      </c>
      <c r="L15" s="37">
        <v>3000000</v>
      </c>
      <c r="M15" s="38">
        <v>400000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61" t="s">
        <v>108</v>
      </c>
      <c r="L16" s="37">
        <v>1500000</v>
      </c>
      <c r="M16" s="38">
        <v>1750000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46913000</v>
      </c>
      <c r="I17" s="9"/>
      <c r="J17" s="35"/>
      <c r="K17" s="161" t="s">
        <v>109</v>
      </c>
      <c r="L17" s="37">
        <v>200000</v>
      </c>
      <c r="M17" s="38">
        <v>200000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61" t="s">
        <v>110</v>
      </c>
      <c r="L18" s="37">
        <v>6700000</v>
      </c>
      <c r="M18" s="38">
        <v>500000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 t="s">
        <v>91</v>
      </c>
      <c r="K19" s="161" t="s">
        <v>111</v>
      </c>
      <c r="L19" s="37">
        <v>1000000</v>
      </c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61" t="s">
        <v>112</v>
      </c>
      <c r="L20" s="37">
        <v>3000000</v>
      </c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61" t="s">
        <v>113</v>
      </c>
      <c r="L21" s="37">
        <v>5000000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61" t="s">
        <v>114</v>
      </c>
      <c r="L22" s="37">
        <v>1000000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61" t="s">
        <v>115</v>
      </c>
      <c r="L23" s="40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61"/>
      <c r="L24" s="40">
        <v>-9200000</v>
      </c>
      <c r="M24" s="38"/>
      <c r="N24" s="36"/>
      <c r="O24" s="40">
        <f>SUM(O13:O23)</f>
        <v>9200000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61"/>
      <c r="L25" s="40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258000</v>
      </c>
      <c r="I26" s="8"/>
      <c r="J26" s="35"/>
      <c r="K26" s="161"/>
      <c r="L26" s="40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47171000</v>
      </c>
      <c r="J27" s="35"/>
      <c r="L27" s="40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L28" s="40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L29" s="40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L30" s="40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+'11, Juli'!I56</f>
        <v>19527000</v>
      </c>
      <c r="J31" s="35"/>
      <c r="L31" s="40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L32" s="40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L33" s="40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L34" s="40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L35" s="40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61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61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61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61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3400000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56000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3456000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21900000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9200000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31100000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47171000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47171000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21900000</v>
      </c>
      <c r="M119" s="128">
        <f t="shared" ref="M119:P119" si="1">SUM(M13:M118)</f>
        <v>3400000</v>
      </c>
      <c r="N119" s="128">
        <f>SUM(N13:N118)</f>
        <v>0</v>
      </c>
      <c r="O119" s="128">
        <f>SUM(O13:O118)</f>
        <v>18400000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31100000</v>
      </c>
      <c r="O120" s="128">
        <f>SUM(O13:O119)</f>
        <v>36800000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0" zoomScale="90" zoomScaleNormal="100" zoomScaleSheetLayoutView="90" workbookViewId="0">
      <selection activeCell="M26" sqref="M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2</v>
      </c>
      <c r="I3" s="11">
        <v>43294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368</v>
      </c>
      <c r="F8" s="22"/>
      <c r="G8" s="17">
        <f>C8*E8</f>
        <v>36800000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71</v>
      </c>
      <c r="F9" s="22"/>
      <c r="G9" s="17">
        <f t="shared" ref="G9:G16" si="0">C9*E9</f>
        <v>3550000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50</v>
      </c>
      <c r="F10" s="22"/>
      <c r="G10" s="17">
        <f t="shared" si="0"/>
        <v>1000000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38</v>
      </c>
      <c r="F11" s="22"/>
      <c r="G11" s="17">
        <f t="shared" si="0"/>
        <v>380000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11</v>
      </c>
      <c r="F13" s="22"/>
      <c r="G13" s="17">
        <f t="shared" si="0"/>
        <v>22000</v>
      </c>
      <c r="H13" s="8"/>
      <c r="I13" s="17"/>
      <c r="J13" s="35"/>
      <c r="K13" s="161" t="s">
        <v>115</v>
      </c>
      <c r="L13" s="37">
        <v>1000000</v>
      </c>
      <c r="M13" s="38">
        <v>408500</v>
      </c>
      <c r="N13" s="36"/>
      <c r="O13" s="70"/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61" t="s">
        <v>118</v>
      </c>
      <c r="L14" s="37">
        <v>2000000</v>
      </c>
      <c r="M14" s="38">
        <v>225000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1" t="s">
        <v>119</v>
      </c>
      <c r="L15" s="37">
        <v>1000000</v>
      </c>
      <c r="M15" s="38">
        <v>2400000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61" t="s">
        <v>120</v>
      </c>
      <c r="L16" s="37">
        <v>2250000</v>
      </c>
      <c r="M16" s="38">
        <v>700000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41753000</v>
      </c>
      <c r="I17" s="9"/>
      <c r="J17" s="35"/>
      <c r="K17" s="161" t="s">
        <v>121</v>
      </c>
      <c r="L17" s="37">
        <v>8500000</v>
      </c>
      <c r="M17" s="38">
        <v>50000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61" t="s">
        <v>122</v>
      </c>
      <c r="L18" s="37">
        <v>5000000</v>
      </c>
      <c r="M18" s="38">
        <v>650000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 t="s">
        <v>91</v>
      </c>
      <c r="K19" s="161" t="s">
        <v>123</v>
      </c>
      <c r="L19" s="37">
        <v>1500000</v>
      </c>
      <c r="M19" s="38">
        <v>23650000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161" t="s">
        <v>124</v>
      </c>
      <c r="L20" s="37">
        <v>750000</v>
      </c>
      <c r="M20" s="38">
        <v>132000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5"/>
      <c r="K21" s="161" t="s">
        <v>125</v>
      </c>
      <c r="L21" s="37">
        <v>4500000</v>
      </c>
      <c r="M21" s="38">
        <v>200000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61" t="s">
        <v>126</v>
      </c>
      <c r="L22" s="37">
        <v>900000</v>
      </c>
      <c r="M22" s="38">
        <v>500000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61" t="s">
        <v>127</v>
      </c>
      <c r="L23" s="40"/>
      <c r="M23" s="38">
        <v>3450000</v>
      </c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61" t="s">
        <v>128</v>
      </c>
      <c r="L24" s="40"/>
      <c r="M24" s="38">
        <v>70000</v>
      </c>
      <c r="N24" s="36"/>
      <c r="O24" s="40">
        <f>SUM(O13:O23)</f>
        <v>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61" t="s">
        <v>129</v>
      </c>
      <c r="L25" s="40"/>
      <c r="M25" s="38">
        <v>126000</v>
      </c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256500</v>
      </c>
      <c r="I26" s="8"/>
      <c r="J26" s="35"/>
      <c r="K26" s="161" t="s">
        <v>130</v>
      </c>
      <c r="L26" s="40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42009500</v>
      </c>
      <c r="J27" s="35"/>
      <c r="L27" s="40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L28" s="40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L29" s="40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L30" s="40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+'12 Juli'!I56</f>
        <v>47171000</v>
      </c>
      <c r="J31" s="35"/>
      <c r="L31" s="40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L32" s="40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L33" s="40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L34" s="40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L35" s="40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61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61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61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61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32561500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32561500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27400000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27400000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42009500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42009500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27400000</v>
      </c>
      <c r="M119" s="128">
        <f t="shared" ref="M119:P119" si="1">SUM(M13:M118)</f>
        <v>32561500</v>
      </c>
      <c r="N119" s="128">
        <f>SUM(N13:N118)</f>
        <v>0</v>
      </c>
      <c r="O119" s="128">
        <f>SUM(O13:O118)</f>
        <v>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50800000</v>
      </c>
      <c r="O120" s="128">
        <f>SUM(O13:O119)</f>
        <v>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0" zoomScaleNormal="100" zoomScaleSheetLayoutView="90" workbookViewId="0">
      <selection activeCell="F58" sqref="F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140</v>
      </c>
      <c r="C3" s="9"/>
      <c r="D3" s="7"/>
      <c r="E3" s="7"/>
      <c r="F3" s="7"/>
      <c r="G3" s="7"/>
      <c r="H3" s="7" t="s">
        <v>2</v>
      </c>
      <c r="I3" s="11">
        <v>43294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351+8</f>
        <v>359</v>
      </c>
      <c r="F8" s="22"/>
      <c r="G8" s="17">
        <f>C8*E8</f>
        <v>35900000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123+50</f>
        <v>173</v>
      </c>
      <c r="F9" s="22"/>
      <c r="G9" s="17">
        <f t="shared" ref="G9:G16" si="0">C9*E9</f>
        <v>8650000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51</v>
      </c>
      <c r="F10" s="22"/>
      <c r="G10" s="17">
        <f t="shared" si="0"/>
        <v>1020000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29</v>
      </c>
      <c r="F11" s="22"/>
      <c r="G11" s="17">
        <f t="shared" si="0"/>
        <v>290000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161" t="s">
        <v>127</v>
      </c>
      <c r="L13" s="37">
        <v>1000000</v>
      </c>
      <c r="M13" s="38">
        <v>50000</v>
      </c>
      <c r="N13" s="36"/>
      <c r="O13" s="70">
        <v>12775000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61" t="s">
        <v>128</v>
      </c>
      <c r="L14" s="37">
        <v>1000000</v>
      </c>
      <c r="M14" s="38">
        <v>60000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1" t="s">
        <v>129</v>
      </c>
      <c r="L15" s="37">
        <v>270000</v>
      </c>
      <c r="M15" s="38">
        <v>900000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61" t="s">
        <v>130</v>
      </c>
      <c r="L16" s="37">
        <v>1600000</v>
      </c>
      <c r="M16" s="38">
        <v>2484000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45881000</v>
      </c>
      <c r="I17" s="9"/>
      <c r="J17" s="35"/>
      <c r="K17" s="161" t="s">
        <v>131</v>
      </c>
      <c r="L17" s="37">
        <v>1900000</v>
      </c>
      <c r="M17" s="38">
        <v>223000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61" t="s">
        <v>132</v>
      </c>
      <c r="L18" s="37">
        <v>850000</v>
      </c>
      <c r="M18" s="38">
        <v>12000000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 t="s">
        <v>91</v>
      </c>
      <c r="K19" s="161" t="s">
        <v>133</v>
      </c>
      <c r="L19" s="37">
        <v>2900000</v>
      </c>
      <c r="M19" s="38">
        <v>250000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61" t="s">
        <v>134</v>
      </c>
      <c r="L20" s="37">
        <v>4000000</v>
      </c>
      <c r="M20" s="38">
        <v>500000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61" t="s">
        <v>135</v>
      </c>
      <c r="L21" s="37">
        <v>2000000</v>
      </c>
      <c r="M21" s="38">
        <v>1500000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161" t="s">
        <v>136</v>
      </c>
      <c r="L22" s="37">
        <v>2000000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161" t="s">
        <v>137</v>
      </c>
      <c r="L23" s="37">
        <v>550000</v>
      </c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61" t="s">
        <v>138</v>
      </c>
      <c r="L24" s="37">
        <v>725000</v>
      </c>
      <c r="M24" s="38"/>
      <c r="N24" s="36"/>
      <c r="O24" s="40">
        <f>SUM(O13:O23)</f>
        <v>12775000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61" t="s">
        <v>139</v>
      </c>
      <c r="L25" s="40">
        <v>2500000</v>
      </c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256500</v>
      </c>
      <c r="I26" s="8"/>
      <c r="J26" s="35"/>
      <c r="K26" s="161" t="s">
        <v>141</v>
      </c>
      <c r="L26" s="40">
        <v>800000</v>
      </c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46137500</v>
      </c>
      <c r="J27" s="35"/>
      <c r="L27" s="40">
        <v>-12775000</v>
      </c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L28" s="40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L29" s="40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L30" s="40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Juli'!I56</f>
        <v>42009500</v>
      </c>
      <c r="J31" s="35"/>
      <c r="L31" s="40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L32" s="40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L33" s="40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L34" s="40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L35" s="40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61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61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161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61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37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17967000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17967000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9320000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12775000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22095000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46137500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46137500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9320000</v>
      </c>
      <c r="M119" s="128">
        <f t="shared" ref="M119:P119" si="1">SUM(M13:M118)</f>
        <v>17967000</v>
      </c>
      <c r="N119" s="128">
        <f>SUM(N13:N118)</f>
        <v>0</v>
      </c>
      <c r="O119" s="128">
        <f>SUM(O13:O118)</f>
        <v>25550000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16370000</v>
      </c>
      <c r="O120" s="128">
        <f>SUM(O13:O119)</f>
        <v>51100000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2" zoomScale="90" zoomScaleNormal="100" zoomScaleSheetLayoutView="90" workbookViewId="0">
      <selection activeCell="A67" sqref="A6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142</v>
      </c>
      <c r="C3" s="9"/>
      <c r="D3" s="7"/>
      <c r="E3" s="7"/>
      <c r="F3" s="7"/>
      <c r="G3" s="7"/>
      <c r="H3" s="7" t="s">
        <v>2</v>
      </c>
      <c r="I3" s="11">
        <v>43297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541</v>
      </c>
      <c r="F8" s="22"/>
      <c r="G8" s="17">
        <f>C8*E8</f>
        <v>54100000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283</v>
      </c>
      <c r="F9" s="22"/>
      <c r="G9" s="17">
        <f t="shared" ref="G9:G16" si="0">C9*E9</f>
        <v>14150000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50</v>
      </c>
      <c r="F10" s="22"/>
      <c r="G10" s="17">
        <f t="shared" si="0"/>
        <v>1000000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29</v>
      </c>
      <c r="F11" s="22"/>
      <c r="G11" s="17">
        <f t="shared" si="0"/>
        <v>290000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>
        <v>47012</v>
      </c>
      <c r="L13" s="37">
        <v>500000</v>
      </c>
      <c r="M13" s="38">
        <v>625000</v>
      </c>
      <c r="N13" s="36"/>
      <c r="O13" s="70">
        <v>11200000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>
        <v>47013</v>
      </c>
      <c r="L14" s="37">
        <v>800000</v>
      </c>
      <c r="M14" s="38">
        <v>300000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47014</v>
      </c>
      <c r="L15" s="37">
        <v>1000000</v>
      </c>
      <c r="M15" s="38">
        <v>100000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47015</v>
      </c>
      <c r="L16" s="37">
        <v>750000</v>
      </c>
      <c r="M16" s="38">
        <v>1500000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69556000</v>
      </c>
      <c r="I17" s="9"/>
      <c r="J17" s="35"/>
      <c r="K17" s="36">
        <v>47016</v>
      </c>
      <c r="L17" s="37">
        <v>1000000</v>
      </c>
      <c r="M17" s="38">
        <v>6500000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47017</v>
      </c>
      <c r="L18" s="37">
        <v>1000000</v>
      </c>
      <c r="M18" s="38">
        <v>500000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 t="s">
        <v>91</v>
      </c>
      <c r="K19" s="36">
        <v>47018</v>
      </c>
      <c r="L19" s="37">
        <v>750000</v>
      </c>
      <c r="M19" s="38">
        <v>5080000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>
        <v>47019</v>
      </c>
      <c r="L20" s="37">
        <v>700000</v>
      </c>
      <c r="M20" s="38">
        <v>500000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>
        <v>47020</v>
      </c>
      <c r="L21" s="37">
        <v>1500000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36">
        <v>47021</v>
      </c>
      <c r="L22" s="37">
        <v>725000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36">
        <v>47022</v>
      </c>
      <c r="L23" s="37">
        <v>1100000</v>
      </c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47023</v>
      </c>
      <c r="L24" s="37">
        <v>775000</v>
      </c>
      <c r="M24" s="38"/>
      <c r="N24" s="36"/>
      <c r="O24" s="40">
        <f>SUM(O13:O23)</f>
        <v>11200000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>
        <v>47024</v>
      </c>
      <c r="L25" s="37">
        <v>200000</v>
      </c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256500</v>
      </c>
      <c r="I26" s="8"/>
      <c r="J26" s="35"/>
      <c r="K26" s="36">
        <v>47025</v>
      </c>
      <c r="L26" s="37">
        <v>2550000</v>
      </c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69812500</v>
      </c>
      <c r="J27" s="35"/>
      <c r="K27" s="36">
        <v>47026</v>
      </c>
      <c r="L27" s="37">
        <v>500000</v>
      </c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>
        <v>47027</v>
      </c>
      <c r="L28" s="37">
        <v>3500000</v>
      </c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>
        <v>47028</v>
      </c>
      <c r="L29" s="37">
        <v>800000</v>
      </c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36">
        <v>47029</v>
      </c>
      <c r="L30" s="37">
        <v>1000000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Juli '!I56</f>
        <v>46137500</v>
      </c>
      <c r="J31" s="35"/>
      <c r="K31" s="36">
        <v>47030</v>
      </c>
      <c r="L31" s="37">
        <v>2500000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47031</v>
      </c>
      <c r="L32" s="37">
        <v>900000</v>
      </c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>
        <v>47032</v>
      </c>
      <c r="L33" s="37">
        <v>4000000</v>
      </c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>
        <v>47033</v>
      </c>
      <c r="L34" s="37">
        <v>3000000</v>
      </c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>
        <v>47033</v>
      </c>
      <c r="L35" s="37">
        <v>3000000</v>
      </c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>
        <v>47034</v>
      </c>
      <c r="L36" s="37">
        <v>5000000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>
        <v>47035</v>
      </c>
      <c r="L37" s="37">
        <v>1400000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>
        <v>47036</v>
      </c>
      <c r="L38" s="37">
        <v>250000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>
        <v>47037</v>
      </c>
      <c r="L39" s="37">
        <v>2000000</v>
      </c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>
        <v>-2920000</v>
      </c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>
        <v>-11200000</v>
      </c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15105000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15105000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27080000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11200000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500000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38780000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69812500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69812500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27080000</v>
      </c>
      <c r="M119" s="128">
        <f t="shared" ref="M119:P119" si="1">SUM(M13:M118)</f>
        <v>15105000</v>
      </c>
      <c r="N119" s="128">
        <f>SUM(N13:N118)</f>
        <v>0</v>
      </c>
      <c r="O119" s="128">
        <f>SUM(O13:O118)</f>
        <v>22400000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51860000</v>
      </c>
      <c r="O120" s="128">
        <f>SUM(O13:O119)</f>
        <v>44800000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6" r:id="rId1" display="C:\Users\Nijar\Downloads\cetak-kwitansi.php?id=1803555"/>
    <hyperlink ref="K31" r:id="rId2" display="C:\Users\Nijar\Downloads\cetak-kwitansi.php?id=1803560"/>
    <hyperlink ref="K32" r:id="rId3" display="C:\Users\Nijar\Downloads\cetak-kwitansi.php?id=1803561"/>
    <hyperlink ref="K33" r:id="rId4" display="C:\Users\Nijar\Downloads\cetak-kwitansi.php?id=1803562"/>
    <hyperlink ref="K37" r:id="rId5" display="C:\Users\Nijar\Downloads\cetak-kwitansi.php?id=1803565"/>
    <hyperlink ref="K38" r:id="rId6" display="C:\Users\Nijar\Downloads\cetak-kwitansi.php?id=1803566"/>
    <hyperlink ref="K39" r:id="rId7" display="C:\Users\Nijar\Downloads\cetak-kwitansi.php?id=1803567"/>
    <hyperlink ref="K13" r:id="rId8" display="C:\Users\Nijar\Downloads\cetak-kwitansi.php?id=1803540"/>
    <hyperlink ref="K14" r:id="rId9" display="C:\Users\Nijar\Downloads\cetak-kwitansi.php?id=1803541"/>
    <hyperlink ref="K15" r:id="rId10" display="C:\Users\Nijar\Downloads\cetak-kwitansi.php?id=1803542"/>
    <hyperlink ref="K21" r:id="rId11" display="C:\Users\Nijar\Downloads\cetak-kwitansi.php?id=1803549"/>
    <hyperlink ref="K23" r:id="rId12" display="C:\Users\Nijar\Downloads\cetak-kwitansi.php?id=1803551"/>
    <hyperlink ref="K24" r:id="rId13" display="C:\Users\Nijar\Downloads\cetak-kwitansi.php?id=1803552"/>
    <hyperlink ref="K25" r:id="rId14" display="C:\Users\Nijar\Downloads\cetak-kwitansi.php?id=1803554"/>
    <hyperlink ref="K27" r:id="rId15" display="C:\Users\Nijar\Downloads\cetak-kwitansi.php?id=1803556"/>
    <hyperlink ref="K28" r:id="rId16" display="C:\Users\Nijar\Downloads\cetak-kwitansi.php?id=1803557"/>
    <hyperlink ref="K34" r:id="rId17" display="C:\Users\Nijar\Downloads\cetak-kwitansi.php?id=1803568"/>
    <hyperlink ref="K16" r:id="rId18" display="C:\Users\Nijar\Downloads\cetak-kwitansi.php?id=1803543"/>
    <hyperlink ref="K17" r:id="rId19" display="C:\Users\Nijar\Downloads\cetak-kwitansi.php?id=1803544"/>
    <hyperlink ref="K18" r:id="rId20" display="C:\Users\Nijar\Downloads\cetak-kwitansi.php?id=1803545"/>
    <hyperlink ref="K19" r:id="rId21" display="C:\Users\Nijar\Downloads\cetak-kwitansi.php?id=1803546"/>
    <hyperlink ref="K20" r:id="rId22" display="C:\Users\Nijar\Downloads\cetak-kwitansi.php?id=1803548"/>
    <hyperlink ref="K22" r:id="rId23" display="C:\Users\Nijar\Downloads\cetak-kwitansi.php?id=1803550"/>
    <hyperlink ref="K29" r:id="rId24" display="C:\Users\Nijar\Downloads\cetak-kwitansi.php?id=1803558"/>
    <hyperlink ref="K30" r:id="rId25" display="C:\Users\Nijar\Downloads\cetak-kwitansi.php?id=1803559"/>
    <hyperlink ref="K35" r:id="rId26" display="C:\Users\Nijar\Downloads\cetak-kwitansi.php?id=1803563"/>
    <hyperlink ref="K36" r:id="rId27" display="C:\Users\Nijar\Downloads\cetak-kwitansi.php?id=1803564"/>
  </hyperlinks>
  <pageMargins left="0.7" right="0.7" top="0.75" bottom="0.75" header="0.3" footer="0.3"/>
  <pageSetup scale="62" orientation="portrait" horizontalDpi="0" verticalDpi="0" r:id="rId2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34" zoomScale="90" zoomScaleNormal="100" zoomScaleSheetLayoutView="9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2</v>
      </c>
      <c r="I3" s="11">
        <v>43298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619</v>
      </c>
      <c r="F8" s="22"/>
      <c r="G8" s="17">
        <f>C8*E8</f>
        <v>61900000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353</v>
      </c>
      <c r="F9" s="22"/>
      <c r="G9" s="17">
        <f t="shared" ref="G9:G16" si="0">C9*E9</f>
        <v>17650000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40</v>
      </c>
      <c r="F10" s="22"/>
      <c r="G10" s="17">
        <f t="shared" si="0"/>
        <v>800000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24</v>
      </c>
      <c r="F11" s="22"/>
      <c r="G11" s="17">
        <f t="shared" si="0"/>
        <v>240000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35"/>
      <c r="K13" s="36">
        <v>47038</v>
      </c>
      <c r="L13" s="37">
        <v>850000</v>
      </c>
      <c r="M13" s="38">
        <v>84000</v>
      </c>
      <c r="N13" s="36"/>
      <c r="O13" s="70"/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>
        <v>47039</v>
      </c>
      <c r="L14" s="37">
        <v>800000</v>
      </c>
      <c r="M14" s="38">
        <v>990000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47040</v>
      </c>
      <c r="L15" s="37">
        <v>1000000</v>
      </c>
      <c r="M15" s="38">
        <v>354000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47041</v>
      </c>
      <c r="L16" s="37">
        <v>950000</v>
      </c>
      <c r="M16" s="38">
        <v>6524000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80613000</v>
      </c>
      <c r="I17" s="9"/>
      <c r="J17" s="35"/>
      <c r="K17" s="36">
        <v>47042</v>
      </c>
      <c r="L17" s="37">
        <v>3000000</v>
      </c>
      <c r="M17" s="38">
        <v>95000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47043</v>
      </c>
      <c r="L18" s="37">
        <v>5000000</v>
      </c>
      <c r="M18" s="38">
        <v>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>
        <v>47044</v>
      </c>
      <c r="L19" s="37">
        <v>775000</v>
      </c>
      <c r="M19" s="38">
        <v>750000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>
        <v>47045</v>
      </c>
      <c r="L20" s="37">
        <v>800000</v>
      </c>
      <c r="M20" s="38">
        <v>200000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>
        <v>47046</v>
      </c>
      <c r="L21" s="37">
        <v>950000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36">
        <v>47047</v>
      </c>
      <c r="L22" s="37">
        <v>5000000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36">
        <v>47048</v>
      </c>
      <c r="L23" s="37">
        <v>650000</v>
      </c>
      <c r="M23" s="38"/>
      <c r="N23" s="36"/>
      <c r="O23" s="40"/>
      <c r="P23" s="48"/>
      <c r="Q23" s="37"/>
      <c r="R23" s="50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/>
      <c r="L24" s="37"/>
      <c r="M24" s="38"/>
      <c r="N24" s="36"/>
      <c r="O24" s="40">
        <f>SUM(O13:O23)</f>
        <v>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/>
      <c r="L25" s="37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256500</v>
      </c>
      <c r="I26" s="8"/>
      <c r="J26" s="35"/>
      <c r="K26" s="36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80869500</v>
      </c>
      <c r="J27" s="35"/>
      <c r="K27" s="36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/>
      <c r="L29" s="37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36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+'15 Juli '!I56</f>
        <v>69812500</v>
      </c>
      <c r="J31" s="35"/>
      <c r="K31" s="36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37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8997000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8997000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19775000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279000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20054000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80869500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80869500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19775000</v>
      </c>
      <c r="M119" s="128">
        <f t="shared" ref="M119:P119" si="1">SUM(M13:M118)</f>
        <v>8997000</v>
      </c>
      <c r="N119" s="128">
        <f>SUM(N13:N118)</f>
        <v>0</v>
      </c>
      <c r="O119" s="128">
        <f>SUM(O13:O118)</f>
        <v>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36900000</v>
      </c>
      <c r="O120" s="128">
        <f>SUM(O13:O119)</f>
        <v>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3571"/>
    <hyperlink ref="K15" r:id="rId2" display="cetak-kwitansi.php%3fid=1803572"/>
    <hyperlink ref="K16" r:id="rId3" display="cetak-kwitansi.php%3fid=1803573"/>
    <hyperlink ref="K17" r:id="rId4" display="cetak-kwitansi.php%3fid=1803574"/>
    <hyperlink ref="K18" r:id="rId5" display="cetak-kwitansi.php%3fid=1803575"/>
    <hyperlink ref="K20" r:id="rId6" display="cetak-kwitansi.php%3fid=1803577"/>
    <hyperlink ref="K21" r:id="rId7" display="cetak-kwitansi.php%3fid=1803578"/>
    <hyperlink ref="K22" r:id="rId8" display="cetak-kwitansi.php%3fid=1803579"/>
    <hyperlink ref="K19" r:id="rId9" display="cetak-kwitansi.php%3fid=1803576"/>
    <hyperlink ref="K23" r:id="rId10" display="cetak-kwitansi.php%3fid=1803580"/>
  </hyperlinks>
  <pageMargins left="0.7" right="0.7" top="0.75" bottom="0.75" header="0.3" footer="0.3"/>
  <pageSetup scale="62" orientation="portrait" horizontalDpi="0" verticalDpi="0" r:id="rId1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40" zoomScale="90" zoomScaleNormal="100" zoomScaleSheetLayoutView="90" workbookViewId="0">
      <selection activeCell="L51" sqref="L5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116</v>
      </c>
      <c r="C3" s="9"/>
      <c r="D3" s="7"/>
      <c r="E3" s="7"/>
      <c r="F3" s="7"/>
      <c r="G3" s="7"/>
      <c r="H3" s="7" t="s">
        <v>2</v>
      </c>
      <c r="I3" s="11">
        <v>43299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291</v>
      </c>
      <c r="F8" s="22"/>
      <c r="G8" s="17">
        <f>C8*E8</f>
        <v>29100000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504</v>
      </c>
      <c r="F9" s="22"/>
      <c r="G9" s="17">
        <f t="shared" ref="G9:G16" si="0">C9*E9</f>
        <v>25200000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38</v>
      </c>
      <c r="F10" s="22"/>
      <c r="G10" s="17">
        <f t="shared" si="0"/>
        <v>760000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21</v>
      </c>
      <c r="F11" s="22"/>
      <c r="G11" s="17">
        <f t="shared" si="0"/>
        <v>210000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19170000</v>
      </c>
      <c r="M13" s="38">
        <v>44503000</v>
      </c>
      <c r="N13" s="36"/>
      <c r="O13" s="70">
        <v>8300000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-8300000</v>
      </c>
      <c r="M14" s="38"/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55280000</v>
      </c>
      <c r="I17" s="9"/>
      <c r="J17" s="35"/>
      <c r="K17" s="36"/>
      <c r="L17" s="37"/>
      <c r="M17" s="38"/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/>
      <c r="L19" s="37"/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36"/>
      <c r="L22" s="37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36"/>
      <c r="L23" s="37"/>
      <c r="M23" s="38"/>
      <c r="N23" s="36"/>
      <c r="O23" s="40"/>
      <c r="P23" s="48"/>
      <c r="Q23" s="37"/>
      <c r="R23" s="50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/>
      <c r="L24" s="37"/>
      <c r="M24" s="38"/>
      <c r="N24" s="36"/>
      <c r="O24" s="40">
        <f>SUM(O13:O23)</f>
        <v>8300000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/>
      <c r="L25" s="37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256500</v>
      </c>
      <c r="I26" s="8"/>
      <c r="J26" s="35"/>
      <c r="K26" s="36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55536500</v>
      </c>
      <c r="J27" s="35"/>
      <c r="K27" s="36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/>
      <c r="L29" s="37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36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Juli '!I56</f>
        <v>80869500</v>
      </c>
      <c r="J31" s="35"/>
      <c r="K31" s="36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37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44503000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44503000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10870000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8300000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19170000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55536500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55536500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10870000</v>
      </c>
      <c r="M119" s="128">
        <f t="shared" ref="M119:P119" si="1">SUM(M13:M118)</f>
        <v>44503000</v>
      </c>
      <c r="N119" s="128">
        <f>SUM(N13:N118)</f>
        <v>0</v>
      </c>
      <c r="O119" s="128">
        <f>SUM(O13:O118)</f>
        <v>16600000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10870000</v>
      </c>
      <c r="O120" s="128">
        <f>SUM(O13:O119)</f>
        <v>33200000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2" zoomScale="90" zoomScaleNormal="100" zoomScaleSheetLayoutView="9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2</v>
      </c>
      <c r="I3" s="11">
        <v>43282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1713+438</f>
        <v>2151</v>
      </c>
      <c r="F8" s="22"/>
      <c r="G8" s="17">
        <f>C8*E8</f>
        <v>215100000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1188+198</f>
        <v>1386</v>
      </c>
      <c r="F9" s="22"/>
      <c r="G9" s="17">
        <f t="shared" ref="G9:G16" si="0">C9*E9</f>
        <v>69300000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74</v>
      </c>
      <c r="F10" s="22"/>
      <c r="G10" s="17">
        <f t="shared" si="0"/>
        <v>1480000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119</v>
      </c>
      <c r="F11" s="22"/>
      <c r="G11" s="17">
        <f t="shared" si="0"/>
        <v>1190000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84</v>
      </c>
      <c r="F12" s="22"/>
      <c r="G12" s="17">
        <f t="shared" si="0"/>
        <v>420000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42</v>
      </c>
      <c r="F13" s="22"/>
      <c r="G13" s="17">
        <f t="shared" si="0"/>
        <v>84000</v>
      </c>
      <c r="H13" s="8"/>
      <c r="I13" s="17"/>
      <c r="J13" s="35"/>
      <c r="K13" s="36">
        <v>46732</v>
      </c>
      <c r="L13" s="40">
        <v>3000000</v>
      </c>
      <c r="M13" s="38">
        <v>150000</v>
      </c>
      <c r="N13" s="39"/>
      <c r="O13" s="40">
        <v>54800000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3</v>
      </c>
      <c r="F14" s="22"/>
      <c r="G14" s="17">
        <f t="shared" si="0"/>
        <v>3000</v>
      </c>
      <c r="H14" s="8"/>
      <c r="I14" s="17"/>
      <c r="J14" s="35"/>
      <c r="K14" s="36">
        <v>46733</v>
      </c>
      <c r="L14" s="40">
        <v>1500000</v>
      </c>
      <c r="M14" s="38">
        <v>350000</v>
      </c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46734</v>
      </c>
      <c r="L15" s="40">
        <v>750000</v>
      </c>
      <c r="M15" s="38">
        <v>600000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46735</v>
      </c>
      <c r="L16" s="40">
        <v>3500000</v>
      </c>
      <c r="M16" s="38"/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287577000</v>
      </c>
      <c r="I17" s="9"/>
      <c r="J17" s="35"/>
      <c r="K17" s="36">
        <v>46736</v>
      </c>
      <c r="L17" s="40">
        <v>800000</v>
      </c>
      <c r="M17" s="38"/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46737</v>
      </c>
      <c r="L18" s="40">
        <v>2500000</v>
      </c>
      <c r="M18" s="38"/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>
        <v>46738</v>
      </c>
      <c r="L19" s="40">
        <v>3500000</v>
      </c>
      <c r="M19" s="38"/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46739</v>
      </c>
      <c r="L20" s="40">
        <v>1500000</v>
      </c>
      <c r="M20" s="38"/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5"/>
      <c r="K21" s="36">
        <v>46740</v>
      </c>
      <c r="L21" s="40">
        <v>1000000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46741</v>
      </c>
      <c r="L22" s="40">
        <v>2350000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46742</v>
      </c>
      <c r="L23" s="40">
        <v>650000</v>
      </c>
      <c r="M23" s="38"/>
      <c r="N23" s="36"/>
      <c r="O23" s="40"/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46743</v>
      </c>
      <c r="L24" s="40">
        <v>2000000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>
        <v>46744</v>
      </c>
      <c r="L25" s="40">
        <v>7000000</v>
      </c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256100</v>
      </c>
      <c r="I26" s="8"/>
      <c r="J26" s="35"/>
      <c r="K26" s="36">
        <v>46745</v>
      </c>
      <c r="L26" s="40">
        <v>1500000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287833100</v>
      </c>
      <c r="J27" s="35"/>
      <c r="K27" s="36">
        <v>46746</v>
      </c>
      <c r="L27" s="40">
        <v>8750000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>
        <v>46747</v>
      </c>
      <c r="L28" s="40">
        <v>750000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>
        <v>46748</v>
      </c>
      <c r="L29" s="40">
        <v>1000000</v>
      </c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v>548038103</v>
      </c>
      <c r="J30" s="35"/>
      <c r="K30" s="36">
        <v>46749</v>
      </c>
      <c r="L30" s="40">
        <v>1000000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Juni'!I56</f>
        <v>234133100</v>
      </c>
      <c r="J31" s="35"/>
      <c r="K31" s="36">
        <v>46750</v>
      </c>
      <c r="L31" s="40">
        <v>2200000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46751</v>
      </c>
      <c r="L32" s="40">
        <v>700000</v>
      </c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>
        <v>46752</v>
      </c>
      <c r="L33" s="40">
        <v>1000000</v>
      </c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>
        <v>46753</v>
      </c>
      <c r="L34" s="40">
        <v>350000</v>
      </c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>
        <v>46754</v>
      </c>
      <c r="L35" s="40">
        <v>1500000</v>
      </c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>
        <v>46755</v>
      </c>
      <c r="L36" s="40">
        <v>5000000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>
        <v>46756</v>
      </c>
      <c r="L37" s="40">
        <v>1000000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548038103</v>
      </c>
      <c r="J38" s="35"/>
      <c r="K38" s="36"/>
      <c r="L38" s="40">
        <v>-54800000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36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36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36"/>
      <c r="L42" s="37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36"/>
      <c r="L43" s="37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36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744309548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1100000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1100000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+O13</f>
        <v>54800000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54800000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287833100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287833100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0</v>
      </c>
      <c r="M119" s="128">
        <f t="shared" ref="M119:P119" si="1">SUM(M13:M118)</f>
        <v>1100000</v>
      </c>
      <c r="N119" s="128">
        <f>SUM(N13:N118)</f>
        <v>0</v>
      </c>
      <c r="O119" s="128">
        <f>SUM(O13:O118)</f>
        <v>54800000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-5250000</v>
      </c>
      <c r="O120" s="128">
        <f>SUM(O13:O119)</f>
        <v>109600000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927"/>
    <hyperlink ref="K16" r:id="rId2" display="cetak-kwitansi.php%3fid=1802930"/>
    <hyperlink ref="K19" r:id="rId3" display="cetak-kwitansi.php%3fid=1802933"/>
    <hyperlink ref="K22" r:id="rId4" display="cetak-kwitansi.php%3fid=1802937"/>
    <hyperlink ref="K27" r:id="rId5" display="cetak-kwitansi.php%3fid=1802942"/>
    <hyperlink ref="K31" r:id="rId6" display="cetak-kwitansi.php%3fid=1802946"/>
    <hyperlink ref="K32" r:id="rId7" display="cetak-kwitansi.php%3fid=1802947"/>
    <hyperlink ref="K14" r:id="rId8" display="cetak-kwitansi.php%3fid=1802928"/>
    <hyperlink ref="K15" r:id="rId9" display="cetak-kwitansi.php%3fid=1802929"/>
    <hyperlink ref="K17" r:id="rId10" display="cetak-kwitansi.php%3fid=1802931"/>
    <hyperlink ref="K18" r:id="rId11" display="cetak-kwitansi.php%3fid=1802932"/>
    <hyperlink ref="K20" r:id="rId12" display="cetak-kwitansi.php%3fid=1802934"/>
    <hyperlink ref="K38" r:id="rId13" display="cetak-kwitansi.php%3fid=1802935"/>
    <hyperlink ref="K21" r:id="rId14" display="cetak-kwitansi.php%3fid=1802936"/>
    <hyperlink ref="K23" r:id="rId15" display="cetak-kwitansi.php%3fid=1802938"/>
    <hyperlink ref="K24" r:id="rId16" display="cetak-kwitansi.php%3fid=1802939"/>
    <hyperlink ref="K25" r:id="rId17" display="cetak-kwitansi.php%3fid=1802940"/>
    <hyperlink ref="K26" r:id="rId18" display="cetak-kwitansi.php%3fid=1802941"/>
    <hyperlink ref="K28" r:id="rId19" display="cetak-kwitansi.php%3fid=1802943"/>
    <hyperlink ref="K29" r:id="rId20" display="cetak-kwitansi.php%3fid=1802944"/>
    <hyperlink ref="K30" r:id="rId21" display="cetak-kwitansi.php%3fid=1802945"/>
    <hyperlink ref="K33" r:id="rId22" display="cetak-kwitansi.php%3fid=1802948"/>
    <hyperlink ref="K34" r:id="rId23" display="cetak-kwitansi.php%3fid=1802949"/>
    <hyperlink ref="K35" r:id="rId24" display="cetak-kwitansi.php%3fid=1802950"/>
    <hyperlink ref="K36" r:id="rId25" display="cetak-kwitansi.php%3fid=1802951"/>
    <hyperlink ref="K37" r:id="rId26" display="cetak-kwitansi.php%3fid=1802952"/>
  </hyperlinks>
  <pageMargins left="0.7" right="0.7" top="0.75" bottom="0.75" header="0.3" footer="0.3"/>
  <pageSetup scale="62" orientation="portrait" horizontalDpi="0" verticalDpi="0" r:id="rId2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0" zoomScaleNormal="100" zoomScaleSheetLayoutView="90" workbookViewId="0">
      <selection activeCell="B10" sqref="B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144</v>
      </c>
      <c r="C3" s="9"/>
      <c r="D3" s="7"/>
      <c r="E3" s="7"/>
      <c r="F3" s="7"/>
      <c r="G3" s="7"/>
      <c r="H3" s="7" t="s">
        <v>2</v>
      </c>
      <c r="I3" s="11">
        <v>43300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6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358</v>
      </c>
      <c r="F8" s="22"/>
      <c r="G8" s="17">
        <f>C8*E8</f>
        <v>35800000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678</v>
      </c>
      <c r="F9" s="22"/>
      <c r="G9" s="17">
        <f t="shared" ref="G9:G16" si="0">C9*E9</f>
        <v>33900000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50</v>
      </c>
      <c r="F10" s="22"/>
      <c r="G10" s="17">
        <f t="shared" si="0"/>
        <v>1000000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18750000</v>
      </c>
      <c r="M13" s="38">
        <v>3180000</v>
      </c>
      <c r="N13" s="36"/>
      <c r="O13" s="70"/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/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70850000</v>
      </c>
      <c r="I17" s="9"/>
      <c r="J17" s="35"/>
      <c r="K17" s="36"/>
      <c r="L17" s="37"/>
      <c r="M17" s="38"/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/>
      <c r="L19" s="37"/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36"/>
      <c r="L22" s="37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36"/>
      <c r="L23" s="37"/>
      <c r="M23" s="38"/>
      <c r="N23" s="36"/>
      <c r="O23" s="40"/>
      <c r="P23" s="48"/>
      <c r="Q23" s="37"/>
      <c r="R23" s="50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/>
      <c r="L24" s="37"/>
      <c r="M24" s="38"/>
      <c r="N24" s="36"/>
      <c r="O24" s="40">
        <f>SUM(O13:O23)</f>
        <v>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/>
      <c r="L25" s="37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256500</v>
      </c>
      <c r="I26" s="8"/>
      <c r="J26" s="35"/>
      <c r="K26" s="36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71106500</v>
      </c>
      <c r="J27" s="35"/>
      <c r="K27" s="36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/>
      <c r="L29" s="37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36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Juli'!I56</f>
        <v>55536500</v>
      </c>
      <c r="J31" s="35"/>
      <c r="K31" s="36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37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3180000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3180000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18750000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18750000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71106500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71106500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143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18750000</v>
      </c>
      <c r="M119" s="128">
        <f t="shared" ref="M119:P119" si="1">SUM(M13:M118)</f>
        <v>3180000</v>
      </c>
      <c r="N119" s="128">
        <f>SUM(N13:N118)</f>
        <v>0</v>
      </c>
      <c r="O119" s="128">
        <f>SUM(O13:O118)</f>
        <v>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18750000</v>
      </c>
      <c r="O120" s="128">
        <f>SUM(O13:O119)</f>
        <v>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I5" zoomScale="90" zoomScaleNormal="100" zoomScaleSheetLayoutView="90" workbookViewId="0">
      <selection activeCell="J48" sqref="J4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2</v>
      </c>
      <c r="I3" s="11">
        <v>43301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415</v>
      </c>
      <c r="F8" s="22"/>
      <c r="G8" s="17">
        <f>C8*E8</f>
        <v>41500000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865</v>
      </c>
      <c r="F9" s="22"/>
      <c r="G9" s="17">
        <f t="shared" ref="G9:G16" si="0">C9*E9</f>
        <v>43250000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129">
        <v>47073</v>
      </c>
      <c r="L13" s="37">
        <v>1000000</v>
      </c>
      <c r="M13" s="38">
        <v>120000</v>
      </c>
      <c r="N13" s="36"/>
      <c r="O13" s="70">
        <v>1000000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29">
        <v>47074</v>
      </c>
      <c r="L14" s="37">
        <v>5000000</v>
      </c>
      <c r="M14" s="38">
        <v>42000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>
        <v>47075</v>
      </c>
      <c r="L15" s="37">
        <v>2370000</v>
      </c>
      <c r="M15" s="38">
        <v>750000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>
        <v>47076</v>
      </c>
      <c r="L16" s="37">
        <v>542500</v>
      </c>
      <c r="M16" s="38">
        <v>3510000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84963000</v>
      </c>
      <c r="I17" s="9"/>
      <c r="J17" s="35"/>
      <c r="K17" s="129">
        <v>47077</v>
      </c>
      <c r="L17" s="37">
        <v>2500000</v>
      </c>
      <c r="M17" s="38">
        <v>10000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>
        <v>47078</v>
      </c>
      <c r="L18" s="37">
        <v>875000</v>
      </c>
      <c r="M18" s="38">
        <v>18000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>
        <v>47079</v>
      </c>
      <c r="L19" s="37">
        <v>5000000</v>
      </c>
      <c r="M19" s="38">
        <v>2000000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5"/>
      <c r="K20" s="129">
        <v>47080</v>
      </c>
      <c r="L20" s="37">
        <v>5000000</v>
      </c>
      <c r="M20" s="38">
        <v>1153500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129">
        <v>47081</v>
      </c>
      <c r="L21" s="37">
        <v>1300000</v>
      </c>
      <c r="M21" s="38">
        <v>1550000</v>
      </c>
      <c r="N21" s="36"/>
      <c r="O21" s="40"/>
      <c r="P21" s="48"/>
      <c r="Q21" s="37"/>
      <c r="R21" s="50"/>
    </row>
    <row r="22" spans="1:21" x14ac:dyDescent="0.25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131"/>
      <c r="L22" s="37">
        <v>-1000000</v>
      </c>
      <c r="M22" s="38">
        <v>200000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36"/>
      <c r="L23" s="37"/>
      <c r="M23" s="38"/>
      <c r="N23" s="36"/>
      <c r="O23" s="40"/>
      <c r="P23" s="48"/>
      <c r="Q23" s="37"/>
      <c r="R23" s="50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/>
      <c r="L24" s="37"/>
      <c r="M24" s="38"/>
      <c r="N24" s="36"/>
      <c r="O24" s="40">
        <f>SUM(O13:O23)</f>
        <v>1000000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/>
      <c r="L25" s="37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252500</v>
      </c>
      <c r="I26" s="8"/>
      <c r="J26" s="35"/>
      <c r="K26" s="36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85215500</v>
      </c>
      <c r="J27" s="35"/>
      <c r="K27" s="36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/>
      <c r="L29" s="37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36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Juli'!I56</f>
        <v>71106500</v>
      </c>
      <c r="J31" s="35"/>
      <c r="K31" s="36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37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9353500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125000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9478500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22587500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1000000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23587500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85215500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85215500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143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22587500</v>
      </c>
      <c r="M119" s="128">
        <f t="shared" ref="M119:P119" si="1">SUM(M13:M118)</f>
        <v>9353500</v>
      </c>
      <c r="N119" s="128">
        <f>SUM(N13:N118)</f>
        <v>0</v>
      </c>
      <c r="O119" s="128">
        <f>SUM(O13:O118)</f>
        <v>2000000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36805000</v>
      </c>
      <c r="O120" s="128">
        <f>SUM(O13:O119)</f>
        <v>4000000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3610"/>
    <hyperlink ref="K15" r:id="rId2" display="cetak-kwitansi.php%3fid=1803611"/>
    <hyperlink ref="K16" r:id="rId3" display="cetak-kwitansi.php%3fid=1803612"/>
    <hyperlink ref="K17" r:id="rId4" display="cetak-kwitansi.php%3fid=1803613"/>
    <hyperlink ref="K18" r:id="rId5" display="cetak-kwitansi.php%3fid=1803614"/>
    <hyperlink ref="K19" r:id="rId6" display="cetak-kwitansi.php%3fid=1803615"/>
    <hyperlink ref="K20" r:id="rId7" display="cetak-kwitansi.php%3fid=1803616"/>
    <hyperlink ref="K21" r:id="rId8" display="cetak-kwitansi.php%3fid=1803617"/>
    <hyperlink ref="K13" r:id="rId9" display="cetak-kwitansi.php%3fid=1803608"/>
  </hyperlinks>
  <pageMargins left="0.7" right="0.7" top="0.75" bottom="0.75" header="0.3" footer="0.3"/>
  <pageSetup scale="62" orientation="portrait" horizontalDpi="0" verticalDpi="0" r:id="rId1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16" zoomScale="90" zoomScaleNormal="100" zoomScaleSheetLayoutView="90" workbookViewId="0">
      <selection activeCell="I77" sqref="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2</v>
      </c>
      <c r="I3" s="11">
        <v>43302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415+200+14</f>
        <v>629</v>
      </c>
      <c r="F8" s="22"/>
      <c r="G8" s="17">
        <f>C8*E8</f>
        <v>62900000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865-3+73+153</f>
        <v>1088</v>
      </c>
      <c r="F9" s="22"/>
      <c r="G9" s="17">
        <f t="shared" ref="G9:G16" si="0">C9*E9</f>
        <v>54400000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f>10+1+27</f>
        <v>38</v>
      </c>
      <c r="F10" s="22"/>
      <c r="G10" s="17">
        <f t="shared" si="0"/>
        <v>760000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1+1+4</f>
        <v>6</v>
      </c>
      <c r="F11" s="22"/>
      <c r="G11" s="17">
        <f t="shared" si="0"/>
        <v>60000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f>0+9</f>
        <v>9</v>
      </c>
      <c r="F12" s="22"/>
      <c r="G12" s="17">
        <f t="shared" si="0"/>
        <v>45000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129">
        <v>47082</v>
      </c>
      <c r="L13" s="37">
        <v>2000000</v>
      </c>
      <c r="M13" s="38">
        <v>150000</v>
      </c>
      <c r="N13" s="36"/>
      <c r="O13" s="70">
        <v>22100000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f>1+1</f>
        <v>2</v>
      </c>
      <c r="F14" s="22"/>
      <c r="G14" s="17">
        <f t="shared" si="0"/>
        <v>2000</v>
      </c>
      <c r="H14" s="8"/>
      <c r="I14" s="17"/>
      <c r="J14" s="35"/>
      <c r="K14" s="129">
        <v>47083</v>
      </c>
      <c r="L14" s="37">
        <v>4000000</v>
      </c>
      <c r="M14" s="38">
        <v>176000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>
        <v>47084</v>
      </c>
      <c r="L15" s="172">
        <v>1300000</v>
      </c>
      <c r="M15" s="38">
        <v>850000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>
        <v>47085</v>
      </c>
      <c r="L16" s="172">
        <v>1000000</v>
      </c>
      <c r="M16" s="38">
        <v>90000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118171000</v>
      </c>
      <c r="I17" s="9"/>
      <c r="J17" s="35"/>
      <c r="K17" s="129">
        <v>47086</v>
      </c>
      <c r="L17" s="172">
        <v>2000000</v>
      </c>
      <c r="M17" s="38">
        <v>121000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>
        <v>47087</v>
      </c>
      <c r="L18" s="172">
        <v>1000000</v>
      </c>
      <c r="M18" s="38"/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>
        <v>47088</v>
      </c>
      <c r="L19" s="172">
        <v>800000</v>
      </c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>
        <v>47089</v>
      </c>
      <c r="L20" s="172">
        <v>5000000</v>
      </c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129">
        <v>47090</v>
      </c>
      <c r="L21" s="173">
        <v>1800000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129">
        <v>47091</v>
      </c>
      <c r="L22" s="173">
        <v>800000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129">
        <v>47092</v>
      </c>
      <c r="L23" s="173">
        <v>2500000</v>
      </c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>
        <v>47093</v>
      </c>
      <c r="L24" s="173">
        <v>950000</v>
      </c>
      <c r="M24" s="38"/>
      <c r="N24" s="36"/>
      <c r="O24" s="40">
        <f>SUM(O13:O23)</f>
        <v>22100000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>
        <v>47094</v>
      </c>
      <c r="L25" s="173">
        <v>500000</v>
      </c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257500</v>
      </c>
      <c r="I26" s="8"/>
      <c r="J26" s="35"/>
      <c r="K26" s="129">
        <v>47095</v>
      </c>
      <c r="L26" s="37">
        <v>700000</v>
      </c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118428500</v>
      </c>
      <c r="J27" s="35"/>
      <c r="K27" s="129">
        <v>47096</v>
      </c>
      <c r="L27" s="37">
        <v>5000000</v>
      </c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>
        <v>47097</v>
      </c>
      <c r="L28" s="37">
        <v>500000</v>
      </c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>
        <v>47098</v>
      </c>
      <c r="L29" s="174">
        <v>750000</v>
      </c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>
        <v>47099</v>
      </c>
      <c r="L30" s="174">
        <v>2000000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'20 Juli (2)'!I27</f>
        <v>85215500</v>
      </c>
      <c r="J31" s="35"/>
      <c r="K31" s="129">
        <v>47100</v>
      </c>
      <c r="L31" s="174">
        <v>1500000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>
        <v>47101</v>
      </c>
      <c r="L32" s="174">
        <v>500000</v>
      </c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>
        <v>-22100000</v>
      </c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1387000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1387000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12500000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22100000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34600000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118428500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118428500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145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12500000</v>
      </c>
      <c r="M119" s="128">
        <f t="shared" ref="M119:P119" si="1">SUM(M13:M118)</f>
        <v>1387000</v>
      </c>
      <c r="N119" s="128">
        <f>SUM(N13:N118)</f>
        <v>0</v>
      </c>
      <c r="O119" s="128">
        <f>SUM(O13:O118)</f>
        <v>44200000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17700000</v>
      </c>
      <c r="O120" s="128">
        <f>SUM(O13:O119)</f>
        <v>88400000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0" zoomScaleNormal="100" zoomScaleSheetLayoutView="90" workbookViewId="0">
      <selection activeCell="E10" sqref="E10:F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147</v>
      </c>
      <c r="C3" s="9"/>
      <c r="D3" s="7"/>
      <c r="E3" s="7"/>
      <c r="F3" s="7"/>
      <c r="G3" s="7"/>
      <c r="H3" s="7" t="s">
        <v>2</v>
      </c>
      <c r="I3" s="11">
        <v>43303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415+200+14+66</f>
        <v>695</v>
      </c>
      <c r="F8" s="22"/>
      <c r="G8" s="17">
        <f>C8*E8</f>
        <v>69500000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865-3+73+153+18</f>
        <v>1106</v>
      </c>
      <c r="F9" s="22"/>
      <c r="G9" s="17">
        <f t="shared" ref="G9:G16" si="0">C9*E9</f>
        <v>55300000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f>10+1+27</f>
        <v>38</v>
      </c>
      <c r="F10" s="22"/>
      <c r="G10" s="17">
        <f t="shared" si="0"/>
        <v>760000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1+1+4</f>
        <v>6</v>
      </c>
      <c r="F11" s="22"/>
      <c r="G11" s="17">
        <f t="shared" si="0"/>
        <v>60000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f>0+9</f>
        <v>9</v>
      </c>
      <c r="F12" s="22"/>
      <c r="G12" s="17">
        <f t="shared" si="0"/>
        <v>45000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129"/>
      <c r="L13" s="37"/>
      <c r="M13" s="38">
        <v>1200000</v>
      </c>
      <c r="N13" s="36"/>
      <c r="O13" s="70">
        <v>9100000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f>1+1</f>
        <v>2</v>
      </c>
      <c r="F14" s="22"/>
      <c r="G14" s="17">
        <f t="shared" si="0"/>
        <v>2000</v>
      </c>
      <c r="H14" s="8"/>
      <c r="I14" s="17"/>
      <c r="J14" s="35"/>
      <c r="K14" s="129"/>
      <c r="L14" s="37"/>
      <c r="M14" s="38">
        <v>150000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/>
      <c r="M15" s="38">
        <v>250000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/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125671000</v>
      </c>
      <c r="I17" s="9"/>
      <c r="J17" s="35"/>
      <c r="K17" s="129"/>
      <c r="L17" s="172"/>
      <c r="M17" s="38"/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/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/>
      <c r="L20" s="172"/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129"/>
      <c r="L21" s="173"/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5</v>
      </c>
      <c r="F22" s="7"/>
      <c r="G22" s="23">
        <f>C22*E22</f>
        <v>1000</v>
      </c>
      <c r="H22" s="8"/>
      <c r="I22" s="9"/>
      <c r="J22" s="35"/>
      <c r="K22" s="129"/>
      <c r="L22" s="173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5</v>
      </c>
      <c r="F23" s="7"/>
      <c r="G23" s="23">
        <f>C23*E23</f>
        <v>500</v>
      </c>
      <c r="H23" s="8"/>
      <c r="I23" s="9"/>
      <c r="J23" s="35"/>
      <c r="K23" s="129"/>
      <c r="L23" s="173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/>
      <c r="N24" s="36"/>
      <c r="O24" s="40">
        <f>SUM(O13:O23)</f>
        <v>9100000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257500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125928500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+'21 Juli'!I56</f>
        <v>118428500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1094309548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1600000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1600000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9100000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9100000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125928500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125928500</v>
      </c>
      <c r="J57" s="91"/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145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0</v>
      </c>
      <c r="M119" s="128">
        <f t="shared" ref="M119:P119" si="1">SUM(M13:M118)</f>
        <v>1600000</v>
      </c>
      <c r="N119" s="128">
        <f>SUM(N13:N118)</f>
        <v>0</v>
      </c>
      <c r="O119" s="128">
        <f>SUM(O13:O118)</f>
        <v>18200000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0</v>
      </c>
      <c r="O120" s="128">
        <f>SUM(O13:O119)</f>
        <v>36400000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0" zoomScaleNormal="100" zoomScaleSheetLayoutView="90" workbookViewId="0">
      <selection activeCell="H18" sqref="H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2</v>
      </c>
      <c r="I3" s="11">
        <v>43304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374</v>
      </c>
      <c r="F8" s="22"/>
      <c r="G8" s="17">
        <f t="shared" ref="G8:G16" si="0">C8*E8</f>
        <v>37400000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430</v>
      </c>
      <c r="F9" s="22"/>
      <c r="G9" s="17">
        <f t="shared" si="0"/>
        <v>21500000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33</v>
      </c>
      <c r="F10" s="22"/>
      <c r="G10" s="17">
        <f t="shared" si="0"/>
        <v>660000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10</v>
      </c>
      <c r="F12" s="22"/>
      <c r="G12" s="17">
        <f t="shared" si="0"/>
        <v>50000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129"/>
      <c r="L13" s="37">
        <v>26067500</v>
      </c>
      <c r="M13" s="38">
        <v>300000</v>
      </c>
      <c r="N13" s="36"/>
      <c r="O13" s="70">
        <v>8000000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29"/>
      <c r="L14" s="37">
        <v>1700000</v>
      </c>
      <c r="M14" s="38">
        <v>250000</v>
      </c>
      <c r="N14" s="39" t="s">
        <v>148</v>
      </c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>
        <v>-8000000</v>
      </c>
      <c r="M15" s="38">
        <v>90000000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>
        <v>326000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59685000</v>
      </c>
      <c r="I17" s="9"/>
      <c r="J17" s="35"/>
      <c r="K17" s="129"/>
      <c r="L17" s="172"/>
      <c r="M17" s="38">
        <v>300000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>
        <v>700000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>
        <v>918300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/>
      <c r="L20" s="172"/>
      <c r="M20" s="38">
        <v>955900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129"/>
      <c r="L21" s="173"/>
      <c r="M21" s="38">
        <v>10000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129"/>
      <c r="L22" s="173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/>
      <c r="L23" s="173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/>
      <c r="N24" s="36"/>
      <c r="O24" s="40">
        <f>SUM(O13:O23)</f>
        <v>8000000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255700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59940700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+'22 Juli'!I56</f>
        <v>125928500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96357434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286271445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1184309548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93760200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73100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93833300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19767500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8000000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78000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27845500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59940700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59940700</v>
      </c>
      <c r="J57" s="91">
        <v>74000</v>
      </c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>
        <v>30000</v>
      </c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>
        <v>-26000</v>
      </c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19767500</v>
      </c>
      <c r="M119" s="128">
        <f t="shared" ref="M119:P119" si="1">SUM(M13:M118)</f>
        <v>93760200</v>
      </c>
      <c r="N119" s="128">
        <f>SUM(N13:N118)</f>
        <v>0</v>
      </c>
      <c r="O119" s="128">
        <f>SUM(O13:O118)</f>
        <v>16000000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19767500</v>
      </c>
      <c r="O120" s="128">
        <f>SUM(O13:O119)</f>
        <v>32000000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="90" zoomScaleNormal="100" zoomScaleSheetLayoutView="90" workbookViewId="0">
      <selection activeCell="C8" sqref="C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2</v>
      </c>
      <c r="I3" s="11">
        <v>43305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263</v>
      </c>
      <c r="F8" s="22"/>
      <c r="G8" s="17">
        <f t="shared" ref="G8:G16" si="0">C8*E8</f>
        <v>26300000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429</v>
      </c>
      <c r="F9" s="22"/>
      <c r="G9" s="17">
        <f t="shared" si="0"/>
        <v>21450000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33</v>
      </c>
      <c r="F10" s="22"/>
      <c r="G10" s="17">
        <f t="shared" si="0"/>
        <v>660000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6</v>
      </c>
      <c r="F11" s="22"/>
      <c r="G11" s="17">
        <f t="shared" si="0"/>
        <v>60000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10</v>
      </c>
      <c r="F12" s="22"/>
      <c r="G12" s="17">
        <f t="shared" si="0"/>
        <v>50000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27142</v>
      </c>
      <c r="K13" s="129"/>
      <c r="L13" s="37">
        <v>26350000</v>
      </c>
      <c r="M13" s="38">
        <v>27892000</v>
      </c>
      <c r="N13" s="36"/>
      <c r="O13" s="70">
        <v>2500000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29"/>
      <c r="L14" s="37">
        <v>-2500000</v>
      </c>
      <c r="M14" s="38">
        <v>1020000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/>
      <c r="M15" s="38">
        <v>8600000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/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48523000</v>
      </c>
      <c r="I17" s="9"/>
      <c r="J17" s="35"/>
      <c r="K17" s="129"/>
      <c r="L17" s="172"/>
      <c r="M17" s="38"/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/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/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/>
      <c r="L20" s="172"/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129"/>
      <c r="L21" s="173"/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129"/>
      <c r="L22" s="173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/>
      <c r="L23" s="173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/>
      <c r="N24" s="36"/>
      <c r="O24" s="40">
        <f>SUM(O13:O23)</f>
        <v>2500000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255700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48778700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+'23 Juli '!I56</f>
        <v>59940700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96357434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286271445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1184309548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37512000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/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37512000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23850000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2500000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26350000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48778700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48778700</v>
      </c>
      <c r="J57" s="91">
        <v>74000</v>
      </c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>
        <v>30000</v>
      </c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>
        <v>-26000</v>
      </c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23850000</v>
      </c>
      <c r="M119" s="128">
        <f t="shared" ref="M119:P119" si="1">SUM(M13:M118)</f>
        <v>37512000</v>
      </c>
      <c r="N119" s="128">
        <f>SUM(N13:N118)</f>
        <v>0</v>
      </c>
      <c r="O119" s="128">
        <f>SUM(O13:O118)</f>
        <v>5000000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23850000</v>
      </c>
      <c r="O120" s="128">
        <f>SUM(O13:O119)</f>
        <v>10000000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0" zoomScaleNormal="100" zoomScaleSheetLayoutView="90" workbookViewId="0">
      <selection activeCell="I32" sqref="I3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116</v>
      </c>
      <c r="C3" s="9"/>
      <c r="D3" s="7"/>
      <c r="E3" s="7"/>
      <c r="F3" s="7"/>
      <c r="G3" s="7"/>
      <c r="H3" s="7" t="s">
        <v>2</v>
      </c>
      <c r="I3" s="11">
        <v>43306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173</v>
      </c>
      <c r="F8" s="22"/>
      <c r="G8" s="17">
        <f t="shared" ref="G8:G16" si="0">C8*E8</f>
        <v>17300000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305</v>
      </c>
      <c r="F9" s="22"/>
      <c r="G9" s="17">
        <f t="shared" si="0"/>
        <v>15250000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25</v>
      </c>
      <c r="F10" s="22"/>
      <c r="G10" s="17">
        <f t="shared" si="0"/>
        <v>500000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7</v>
      </c>
      <c r="F12" s="22"/>
      <c r="G12" s="17">
        <f t="shared" si="0"/>
        <v>35000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47168</v>
      </c>
      <c r="K13" s="129"/>
      <c r="L13" s="37">
        <v>24742000</v>
      </c>
      <c r="M13" s="38">
        <v>9940000</v>
      </c>
      <c r="N13" s="36"/>
      <c r="O13" s="70">
        <v>2500000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29"/>
      <c r="L14" s="37">
        <v>-2500000</v>
      </c>
      <c r="M14" s="38">
        <v>6580000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/>
      <c r="M15" s="38">
        <v>750000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>
        <v>220000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33128000</v>
      </c>
      <c r="I17" s="9"/>
      <c r="J17" s="35"/>
      <c r="K17" s="129"/>
      <c r="L17" s="172"/>
      <c r="M17" s="38">
        <v>1770000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>
        <v>21930000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>
        <v>250000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/>
      <c r="L20" s="172"/>
      <c r="M20" s="38">
        <v>60000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129"/>
      <c r="L21" s="173"/>
      <c r="M21" s="38">
        <v>-1150000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129"/>
      <c r="L22" s="173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/>
      <c r="L23" s="173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/>
      <c r="N24" s="36"/>
      <c r="O24" s="40">
        <f>SUM(O13:O23)</f>
        <v>2500000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255700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33383700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+'24 Juli'!I56</f>
        <v>48778700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96357434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286271445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1184309548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40350000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/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40350000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22242000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2500000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213000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24955000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33383700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33383700</v>
      </c>
      <c r="J57" s="91">
        <v>74000</v>
      </c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>
        <v>30000</v>
      </c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>
        <v>-26000</v>
      </c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22242000</v>
      </c>
      <c r="M119" s="128">
        <f t="shared" ref="M119:P119" si="1">SUM(M13:M118)</f>
        <v>40350000</v>
      </c>
      <c r="N119" s="128">
        <f>SUM(N13:N118)</f>
        <v>0</v>
      </c>
      <c r="O119" s="128">
        <f>SUM(O13:O118)</f>
        <v>5000000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22242000</v>
      </c>
      <c r="O120" s="128">
        <f>SUM(O13:O119)</f>
        <v>10000000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0" zoomScaleNormal="100" zoomScaleSheetLayoutView="90" workbookViewId="0">
      <selection activeCell="H65" sqref="H6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116</v>
      </c>
      <c r="C3" s="9"/>
      <c r="D3" s="7"/>
      <c r="E3" s="7"/>
      <c r="F3" s="7"/>
      <c r="G3" s="7"/>
      <c r="H3" s="7" t="s">
        <v>2</v>
      </c>
      <c r="I3" s="11">
        <v>43306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359-13</f>
        <v>346</v>
      </c>
      <c r="F8" s="22"/>
      <c r="G8" s="17">
        <f t="shared" ref="G8:G16" si="0">C8*E8</f>
        <v>34600000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359</v>
      </c>
      <c r="F9" s="22"/>
      <c r="G9" s="17">
        <f t="shared" si="0"/>
        <v>17950000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27</v>
      </c>
      <c r="F10" s="22"/>
      <c r="G10" s="17">
        <f t="shared" si="0"/>
        <v>540000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6</v>
      </c>
      <c r="F12" s="22"/>
      <c r="G12" s="17">
        <f t="shared" si="0"/>
        <v>30000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>
        <v>47180</v>
      </c>
      <c r="K13" s="129"/>
      <c r="L13" s="37">
        <v>23742500</v>
      </c>
      <c r="M13" s="38">
        <v>0</v>
      </c>
      <c r="N13" s="36"/>
      <c r="O13" s="70">
        <v>1500000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29"/>
      <c r="L14" s="37">
        <v>-1500000</v>
      </c>
      <c r="M14" s="38">
        <v>850000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/>
      <c r="M15" s="38">
        <v>1250000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>
        <v>50000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53145000</v>
      </c>
      <c r="I17" s="9"/>
      <c r="J17" s="35"/>
      <c r="K17" s="129"/>
      <c r="L17" s="172"/>
      <c r="M17" s="38">
        <v>250000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>
        <v>1000000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>
        <v>300000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/>
      <c r="L20" s="172"/>
      <c r="M20" s="38"/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129"/>
      <c r="L21" s="173"/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129"/>
      <c r="L22" s="173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/>
      <c r="L23" s="173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/>
      <c r="N24" s="36"/>
      <c r="O24" s="40">
        <f>SUM(O13:O23)</f>
        <v>1500000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256200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53401200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+'25 jul'!I56</f>
        <v>33383700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f>110273207-87958821</f>
        <v>22314386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65431770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133120839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295866995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1193905098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3700000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75000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3775000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22242500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1500000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50000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23792500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53401200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53401200</v>
      </c>
      <c r="J57" s="91">
        <v>74000</v>
      </c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>
        <v>30000</v>
      </c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>
        <v>-26000</v>
      </c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22242500</v>
      </c>
      <c r="M119" s="128">
        <f t="shared" ref="M119:P119" si="1">SUM(M13:M118)</f>
        <v>3700000</v>
      </c>
      <c r="N119" s="128">
        <f>SUM(N13:N118)</f>
        <v>0</v>
      </c>
      <c r="O119" s="128">
        <f>SUM(O13:O118)</f>
        <v>3000000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22242500</v>
      </c>
      <c r="O120" s="128">
        <f>SUM(O13:O119)</f>
        <v>6000000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9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7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2</v>
      </c>
      <c r="I3" s="11">
        <v>43308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367-48-6-7</f>
        <v>306</v>
      </c>
      <c r="F8" s="22"/>
      <c r="G8" s="17">
        <f t="shared" ref="G8:G16" si="0">C8*E8</f>
        <v>30600000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374</v>
      </c>
      <c r="F9" s="22"/>
      <c r="G9" s="17">
        <f t="shared" si="0"/>
        <v>18700000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23</v>
      </c>
      <c r="F10" s="22"/>
      <c r="G10" s="17">
        <f t="shared" si="0"/>
        <v>460000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47180</v>
      </c>
      <c r="K13" s="129"/>
      <c r="L13" s="37">
        <v>18750000</v>
      </c>
      <c r="M13" s="38">
        <v>269000</v>
      </c>
      <c r="N13" s="36"/>
      <c r="O13" s="70">
        <v>2700000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29"/>
      <c r="L14" s="37">
        <v>-2700000</v>
      </c>
      <c r="M14" s="38">
        <v>3550000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/>
      <c r="M15" s="38">
        <v>121000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>
        <v>300000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49783000</v>
      </c>
      <c r="I17" s="9"/>
      <c r="J17" s="35"/>
      <c r="K17" s="129"/>
      <c r="L17" s="172"/>
      <c r="M17" s="38">
        <v>280000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>
        <v>330000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>
        <v>500000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f>4+1</f>
        <v>5</v>
      </c>
      <c r="F20" s="7"/>
      <c r="G20" s="23">
        <f>C20*E20</f>
        <v>5000</v>
      </c>
      <c r="H20" s="8"/>
      <c r="I20" s="23"/>
      <c r="J20" s="35"/>
      <c r="K20" s="129"/>
      <c r="L20" s="172"/>
      <c r="M20" s="38">
        <v>150000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129"/>
      <c r="L21" s="173"/>
      <c r="M21" s="38">
        <v>500000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129"/>
      <c r="L22" s="173"/>
      <c r="M22" s="38">
        <v>10000000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/>
      <c r="L23" s="173"/>
      <c r="M23" s="38">
        <v>4800000</v>
      </c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>
        <v>600000</v>
      </c>
      <c r="N24" s="36"/>
      <c r="O24" s="40">
        <f>SUM(O13:O23)</f>
        <v>2700000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>
        <v>712500</v>
      </c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255700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50038700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+'26 jul'!I56</f>
        <v>53401200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f>110273207-87958821</f>
        <v>22314386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65431770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133120839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295866995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1193905098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22112500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22112500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16050000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2700000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18750000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50038700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50038700</v>
      </c>
      <c r="J57" s="91">
        <v>74000</v>
      </c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>
        <v>30000</v>
      </c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>
        <v>-26000</v>
      </c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16050000</v>
      </c>
      <c r="M119" s="128">
        <f t="shared" ref="M119:P119" si="1">SUM(M13:M118)</f>
        <v>22112500</v>
      </c>
      <c r="N119" s="128">
        <f>SUM(N13:N118)</f>
        <v>0</v>
      </c>
      <c r="O119" s="128">
        <f>SUM(O13:O118)</f>
        <v>5400000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16050000</v>
      </c>
      <c r="O120" s="128">
        <f>SUM(O13:O119)</f>
        <v>10800000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zoomScale="90" zoomScaleNormal="100" zoomScaleSheetLayoutView="90" workbookViewId="0">
      <selection activeCell="B6" sqref="B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2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117</v>
      </c>
      <c r="C4" s="7"/>
      <c r="D4" s="7"/>
      <c r="E4" s="7"/>
      <c r="F4" s="7"/>
      <c r="G4" s="7"/>
      <c r="H4" s="7" t="s">
        <v>5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129"/>
      <c r="L13" s="37">
        <v>40005000</v>
      </c>
      <c r="M13" s="38">
        <v>500000</v>
      </c>
      <c r="N13" s="36"/>
      <c r="O13" s="70">
        <v>5700000</v>
      </c>
      <c r="P13" s="160"/>
      <c r="Q13" s="65"/>
      <c r="R13" s="72"/>
      <c r="S13" s="45"/>
      <c r="T13" s="73"/>
      <c r="U13" s="73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29"/>
      <c r="L14" s="37">
        <v>-5700000</v>
      </c>
      <c r="M14" s="38">
        <v>270000</v>
      </c>
      <c r="N14" s="39"/>
      <c r="O14" s="40"/>
      <c r="P14" s="44"/>
      <c r="Q14" s="42"/>
      <c r="R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/>
      <c r="L15" s="172"/>
      <c r="M15" s="38">
        <v>500000</v>
      </c>
      <c r="N15" s="36"/>
      <c r="O15" s="40"/>
      <c r="P15" s="44"/>
      <c r="Q15" s="37"/>
      <c r="R15" s="45"/>
      <c r="S15" s="46"/>
      <c r="T15" s="43"/>
      <c r="U15" s="43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/>
      <c r="L16" s="172"/>
      <c r="M16" s="38">
        <v>1200000</v>
      </c>
      <c r="N16" s="36"/>
      <c r="O16" s="40"/>
      <c r="P16" s="47"/>
      <c r="Q16" s="37"/>
      <c r="R16" s="45"/>
      <c r="S16" s="46"/>
      <c r="T16" s="43">
        <f>SUM(T7:T15)</f>
        <v>0</v>
      </c>
      <c r="U16" s="43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129"/>
      <c r="L17" s="172"/>
      <c r="M17" s="38">
        <f>9144000-712500</f>
        <v>8431500</v>
      </c>
      <c r="N17" s="36"/>
      <c r="O17" s="40"/>
      <c r="P17" s="48"/>
      <c r="Q17" s="27" t="s">
        <v>21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/>
      <c r="L18" s="172"/>
      <c r="M18" s="38">
        <v>3069500</v>
      </c>
      <c r="N18" s="39"/>
      <c r="O18" s="40"/>
      <c r="P18" s="48"/>
      <c r="Q18" s="49"/>
      <c r="R18" s="50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/>
      <c r="L19" s="172"/>
      <c r="M19" s="38">
        <v>791000</v>
      </c>
      <c r="N19" s="39"/>
      <c r="O19" s="40"/>
      <c r="P19" s="47"/>
      <c r="Q19" s="51"/>
      <c r="R19" s="45"/>
      <c r="S19" s="46"/>
      <c r="T19" s="52" t="s">
        <v>23</v>
      </c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29"/>
      <c r="L20" s="172"/>
      <c r="M20" s="38">
        <v>3648000</v>
      </c>
      <c r="N20" s="36"/>
      <c r="O20" s="40"/>
      <c r="P20" s="53"/>
      <c r="Q20" s="28"/>
      <c r="R20" s="45"/>
      <c r="S20" s="46"/>
      <c r="T20" s="52"/>
      <c r="U20" s="46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129"/>
      <c r="L21" s="173"/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129"/>
      <c r="L22" s="173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/>
      <c r="L23" s="173"/>
      <c r="M23" s="38"/>
      <c r="N23" s="36"/>
      <c r="O23" s="40"/>
      <c r="P23" s="48"/>
      <c r="Q23" s="37"/>
      <c r="R23" s="50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/>
      <c r="L24" s="173"/>
      <c r="M24" s="38"/>
      <c r="N24" s="36"/>
      <c r="O24" s="40">
        <f>SUM(O13:O23)</f>
        <v>5700000</v>
      </c>
      <c r="P24" s="54"/>
      <c r="Q24" s="65"/>
      <c r="R24" s="45"/>
      <c r="S24" s="46"/>
      <c r="T24" s="52"/>
      <c r="U24" s="46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/>
      <c r="L25" s="173"/>
      <c r="M25" s="38"/>
      <c r="N25" s="36"/>
      <c r="O25" s="40"/>
      <c r="P25" s="55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254700</v>
      </c>
      <c r="I26" s="8"/>
      <c r="J26" s="35"/>
      <c r="K26" s="129"/>
      <c r="L26" s="37"/>
      <c r="M26" s="38"/>
      <c r="N26" s="36"/>
      <c r="O26" s="40"/>
      <c r="P26" s="58"/>
      <c r="Q26" s="42"/>
      <c r="R26" s="56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129"/>
      <c r="L27" s="37"/>
      <c r="M27" s="60"/>
      <c r="N27" s="36"/>
      <c r="O27" s="40"/>
      <c r="P27" s="47"/>
      <c r="Q27" s="61"/>
      <c r="R27" s="45"/>
      <c r="S27" s="46"/>
      <c r="T27" s="52"/>
      <c r="U27" s="4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155"/>
      <c r="N28" s="36"/>
      <c r="O28" s="40"/>
      <c r="P28" s="155"/>
      <c r="Q28" s="42"/>
      <c r="R28" s="5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174"/>
      <c r="M29" s="64"/>
      <c r="N29" s="36"/>
      <c r="O29" s="40"/>
      <c r="P29" s="64"/>
      <c r="Q29" s="65"/>
      <c r="R29" s="45"/>
      <c r="S29" s="46"/>
      <c r="T29" s="5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+'9 Juli'!I38</f>
        <v>898038103</v>
      </c>
      <c r="J30" s="35"/>
      <c r="K30" s="129"/>
      <c r="L30" s="174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+'27 Juli'!I57</f>
        <v>50038700</v>
      </c>
      <c r="J31" s="35"/>
      <c r="K31" s="129"/>
      <c r="L31" s="174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174"/>
      <c r="M32" s="64"/>
      <c r="N32" s="36"/>
      <c r="O32" s="40"/>
      <c r="P32" s="64"/>
      <c r="Q32" s="65"/>
      <c r="R32" s="2"/>
      <c r="S32" s="46"/>
      <c r="T32" s="2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2"/>
      <c r="S33" s="46"/>
      <c r="T33" s="66"/>
      <c r="U33" s="46"/>
    </row>
    <row r="34" spans="1:21" x14ac:dyDescent="0.25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M34" s="64"/>
      <c r="N34" s="36"/>
      <c r="O34" s="40"/>
      <c r="P34" s="64"/>
      <c r="Q34" s="65"/>
      <c r="R34" s="46"/>
      <c r="S34" s="46"/>
      <c r="T34" s="2"/>
      <c r="U34" s="46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R35" s="9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6"/>
      <c r="L39" s="37"/>
      <c r="N39" s="36"/>
      <c r="O39" s="40"/>
      <c r="Q39" s="65"/>
      <c r="S39" s="46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f>110273207-87958821</f>
        <v>22314386</v>
      </c>
      <c r="J41" s="35"/>
      <c r="K41" s="137"/>
      <c r="L41" s="37"/>
      <c r="N41" s="36"/>
      <c r="O41" s="40"/>
      <c r="Q41" s="65"/>
      <c r="S41" s="46"/>
      <c r="T41" s="2"/>
      <c r="U41" s="2"/>
    </row>
    <row r="42" spans="1:21" x14ac:dyDescent="0.2">
      <c r="A42" s="7"/>
      <c r="B42" s="7"/>
      <c r="C42" s="18" t="s">
        <v>36</v>
      </c>
      <c r="D42" s="7"/>
      <c r="E42" s="7"/>
      <c r="F42" s="7"/>
      <c r="G42" s="7"/>
      <c r="H42" s="8">
        <v>65431770</v>
      </c>
      <c r="I42" s="8"/>
      <c r="J42" s="35"/>
      <c r="K42" s="137"/>
      <c r="L42" s="37"/>
      <c r="N42" s="36"/>
      <c r="O42" s="4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f>133120839-26196113</f>
        <v>106924726</v>
      </c>
      <c r="I43" s="8"/>
      <c r="J43" s="35"/>
      <c r="K43" s="151"/>
      <c r="L43" s="132"/>
      <c r="N43" s="69"/>
      <c r="O43" s="70"/>
      <c r="Q43" s="65"/>
      <c r="S43" s="4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269670882</v>
      </c>
      <c r="J44" s="35"/>
      <c r="K44" s="142"/>
      <c r="L44" s="154"/>
      <c r="N44" s="36"/>
      <c r="O44" s="70"/>
      <c r="Q44" s="65"/>
      <c r="R44" s="72"/>
      <c r="S44" s="45"/>
      <c r="T44" s="72"/>
      <c r="U44" s="73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76">
        <f>SUM(I38:I44)</f>
        <v>1167708985</v>
      </c>
      <c r="J45" s="35"/>
      <c r="K45" s="142"/>
      <c r="L45" s="143"/>
      <c r="N45" s="69"/>
      <c r="O45" s="70"/>
      <c r="Q45" s="65"/>
      <c r="R45" s="72"/>
      <c r="S45" s="73"/>
      <c r="T45" s="72"/>
      <c r="U45" s="73"/>
    </row>
    <row r="46" spans="1:21" x14ac:dyDescent="0.25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142"/>
      <c r="L46" s="143"/>
      <c r="N46" s="36"/>
      <c r="O46" s="69"/>
      <c r="Q46" s="65"/>
      <c r="R46" s="78"/>
      <c r="S46" s="78">
        <f>SUM(S12:S44)</f>
        <v>0</v>
      </c>
      <c r="T46" s="72"/>
      <c r="U46" s="73"/>
    </row>
    <row r="47" spans="1:21" x14ac:dyDescent="0.25">
      <c r="A47" s="7"/>
      <c r="B47" s="7"/>
      <c r="C47" s="7" t="s">
        <v>32</v>
      </c>
      <c r="D47" s="7"/>
      <c r="E47" s="7"/>
      <c r="F47" s="7"/>
      <c r="G47" s="17"/>
      <c r="H47" s="8">
        <f>M119</f>
        <v>18410000</v>
      </c>
      <c r="I47" s="8"/>
      <c r="J47" s="77"/>
      <c r="K47" s="142"/>
      <c r="L47" s="143"/>
      <c r="M47" s="81"/>
      <c r="N47" s="36"/>
      <c r="O47" s="69"/>
      <c r="P47" s="81"/>
      <c r="Q47" s="65"/>
      <c r="S47" s="2"/>
      <c r="U47" s="2"/>
    </row>
    <row r="48" spans="1:21" x14ac:dyDescent="0.25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142"/>
      <c r="L48" s="143"/>
      <c r="M48" s="81"/>
      <c r="N48" s="36"/>
      <c r="O48" s="37"/>
      <c r="P48" s="81"/>
      <c r="Q48" s="65"/>
      <c r="R48" s="83"/>
      <c r="S48" s="2" t="s">
        <v>40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18410000</v>
      </c>
      <c r="J49" s="80"/>
      <c r="K49" s="142"/>
      <c r="L49" s="143"/>
      <c r="M49" s="81"/>
      <c r="N49" s="36"/>
      <c r="O49" s="37"/>
      <c r="P49" s="81"/>
      <c r="Q49" s="65"/>
      <c r="R49" s="83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142"/>
      <c r="L50" s="143"/>
      <c r="N50" s="156"/>
      <c r="O50" s="37"/>
      <c r="Q50" s="65"/>
      <c r="S50" s="83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142"/>
      <c r="L51" s="143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34305000</v>
      </c>
      <c r="I52" s="8"/>
      <c r="J52" s="87"/>
      <c r="K52" s="142"/>
      <c r="L52" s="143"/>
      <c r="N52" s="156"/>
      <c r="O52" s="37"/>
      <c r="Q52" s="65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+O24</f>
        <v>5700000</v>
      </c>
      <c r="I53" s="8"/>
      <c r="J53" s="87"/>
      <c r="K53" s="142"/>
      <c r="L53" s="143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142"/>
      <c r="L54" s="143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40005000</v>
      </c>
      <c r="J55" s="85"/>
      <c r="K55" s="142"/>
      <c r="L55" s="143"/>
      <c r="M55" s="81"/>
      <c r="N55" s="36"/>
      <c r="O55" s="37"/>
      <c r="P55" s="81"/>
      <c r="Q55" s="65"/>
      <c r="R55" s="83"/>
      <c r="S55" s="2"/>
      <c r="U55" s="2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71633700</v>
      </c>
      <c r="J56" s="89"/>
      <c r="K56" s="142"/>
      <c r="L56" s="143"/>
      <c r="M56" s="81"/>
      <c r="N56" s="36"/>
      <c r="O56" s="37"/>
      <c r="P56" s="81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71633700</v>
      </c>
      <c r="J57" s="91">
        <v>74000</v>
      </c>
      <c r="K57" s="142"/>
      <c r="L57" s="143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>
        <v>30000</v>
      </c>
      <c r="K58" s="142"/>
      <c r="L58" s="143"/>
      <c r="M58" s="90"/>
      <c r="N58" s="36"/>
      <c r="O58" s="37"/>
      <c r="P58" s="90"/>
      <c r="Q58" s="65"/>
      <c r="R58" s="88"/>
      <c r="S58" s="66"/>
      <c r="T58" s="88"/>
      <c r="U58" s="66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>
        <v>-26000</v>
      </c>
      <c r="K59" s="142"/>
      <c r="L59" s="143"/>
      <c r="M59" s="92"/>
      <c r="N59" s="36"/>
      <c r="O59" s="37"/>
      <c r="P59" s="92"/>
      <c r="Q59" s="65"/>
      <c r="R59" s="88"/>
      <c r="S59" s="66"/>
      <c r="T59" s="88"/>
      <c r="U59" s="93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142"/>
      <c r="L60" s="143"/>
      <c r="M60" s="81"/>
      <c r="N60" s="36"/>
      <c r="O60" s="37"/>
      <c r="P60" s="81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142"/>
      <c r="L61" s="143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142"/>
      <c r="L62" s="143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142"/>
      <c r="L63" s="143"/>
      <c r="M63" s="92"/>
      <c r="N63" s="159"/>
      <c r="O63" s="37"/>
      <c r="P63" s="92"/>
      <c r="Q63" s="65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142"/>
      <c r="L64" s="143"/>
      <c r="N64" s="156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4"/>
      <c r="K65" s="142"/>
      <c r="L65" s="143"/>
      <c r="N65" s="156"/>
      <c r="O65" s="37"/>
      <c r="Q65" s="65"/>
    </row>
    <row r="66" spans="1:21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142"/>
      <c r="L66" s="146"/>
      <c r="M66" s="92"/>
      <c r="N66" s="158"/>
      <c r="O66" s="37"/>
      <c r="P66" s="92"/>
      <c r="Q66" s="65"/>
      <c r="R66" s="88"/>
      <c r="S66" s="66"/>
      <c r="T66" s="88"/>
      <c r="U66" s="88"/>
    </row>
    <row r="67" spans="1:21" x14ac:dyDescent="0.25">
      <c r="K67" s="142"/>
      <c r="L67" s="146"/>
      <c r="M67" s="92"/>
      <c r="N67" s="158"/>
      <c r="O67" s="42"/>
      <c r="P67" s="92"/>
      <c r="Q67" s="65"/>
      <c r="S67" s="46"/>
    </row>
    <row r="68" spans="1:21" x14ac:dyDescent="0.25">
      <c r="A68" s="99" t="s">
        <v>146</v>
      </c>
      <c r="B68" s="97"/>
      <c r="C68" s="97"/>
      <c r="D68" s="98"/>
      <c r="E68" s="98"/>
      <c r="F68" s="98"/>
      <c r="G68" s="9"/>
      <c r="H68" s="6" t="s">
        <v>55</v>
      </c>
      <c r="J68" s="94"/>
      <c r="K68" s="142"/>
      <c r="L68" s="42"/>
      <c r="O68" s="37"/>
      <c r="Q68" s="65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4"/>
      <c r="K69" s="142"/>
      <c r="L69" s="146"/>
      <c r="N69" s="158"/>
      <c r="O69" s="37"/>
      <c r="Q69" s="65"/>
    </row>
    <row r="70" spans="1:21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142"/>
      <c r="L70" s="146"/>
      <c r="N70" s="158"/>
      <c r="O70" s="37"/>
      <c r="Q70" s="65"/>
      <c r="S70" s="83"/>
    </row>
    <row r="71" spans="1:21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142"/>
      <c r="L71" s="146"/>
      <c r="O71" s="37"/>
      <c r="Q71" s="65"/>
      <c r="S71" s="83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131"/>
      <c r="L72" s="42"/>
      <c r="N72" s="157"/>
      <c r="O72" s="70"/>
      <c r="Q72" s="65"/>
      <c r="R72" s="72"/>
      <c r="S72" s="45"/>
      <c r="T72" s="75"/>
      <c r="U72" s="73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142"/>
      <c r="L73" s="42"/>
      <c r="O73" s="37"/>
      <c r="Q73" s="65"/>
    </row>
    <row r="74" spans="1:21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142"/>
      <c r="L74" s="42"/>
      <c r="O74" s="37"/>
      <c r="Q74" s="105"/>
    </row>
    <row r="75" spans="1:21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42"/>
      <c r="L75" s="145"/>
      <c r="O75" s="37"/>
      <c r="Q75" s="105"/>
    </row>
    <row r="76" spans="1:21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144"/>
      <c r="O76" s="37"/>
      <c r="Q76" s="105"/>
    </row>
    <row r="77" spans="1:21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21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21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21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34305000</v>
      </c>
      <c r="M119" s="128">
        <f t="shared" ref="M119:P119" si="1">SUM(M13:M118)</f>
        <v>18410000</v>
      </c>
      <c r="N119" s="128">
        <f>SUM(N13:N118)</f>
        <v>0</v>
      </c>
      <c r="O119" s="128">
        <f>SUM(O13:O118)</f>
        <v>11400000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34305000</v>
      </c>
      <c r="O120" s="128">
        <f>SUM(O13:O119)</f>
        <v>22800000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0" zoomScaleNormal="100" zoomScaleSheetLayoutView="90" workbookViewId="0">
      <selection activeCell="B3" sqref="B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2</v>
      </c>
      <c r="I3" s="11">
        <v>43283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1713+436+233+60</f>
        <v>2442</v>
      </c>
      <c r="F8" s="22"/>
      <c r="G8" s="17">
        <f>C8*E8</f>
        <v>244200000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1188+190+20+159</f>
        <v>1557</v>
      </c>
      <c r="F9" s="22"/>
      <c r="G9" s="17">
        <f t="shared" ref="G9:G16" si="0">C9*E9</f>
        <v>77850000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74</v>
      </c>
      <c r="F10" s="22"/>
      <c r="G10" s="17">
        <f t="shared" si="0"/>
        <v>1480000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119+4</f>
        <v>123</v>
      </c>
      <c r="F11" s="22"/>
      <c r="G11" s="17">
        <f t="shared" si="0"/>
        <v>1230000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f>84+201</f>
        <v>285</v>
      </c>
      <c r="F12" s="22"/>
      <c r="G12" s="17">
        <f t="shared" si="0"/>
        <v>1425000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42</v>
      </c>
      <c r="F13" s="22"/>
      <c r="G13" s="17">
        <f t="shared" si="0"/>
        <v>84000</v>
      </c>
      <c r="H13" s="8"/>
      <c r="I13" s="17"/>
      <c r="J13" s="35"/>
      <c r="K13" s="129">
        <v>46757</v>
      </c>
      <c r="L13" s="37">
        <v>2500000</v>
      </c>
      <c r="M13" s="38">
        <v>5975000</v>
      </c>
      <c r="N13" s="39"/>
      <c r="O13" s="40">
        <v>27420000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3</v>
      </c>
      <c r="F14" s="22"/>
      <c r="G14" s="17">
        <f t="shared" si="0"/>
        <v>3000</v>
      </c>
      <c r="H14" s="8"/>
      <c r="I14" s="17"/>
      <c r="J14" s="35"/>
      <c r="K14" s="129">
        <v>46758</v>
      </c>
      <c r="L14" s="37">
        <v>5000000</v>
      </c>
      <c r="M14" s="38">
        <v>7500000</v>
      </c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>
        <v>46759</v>
      </c>
      <c r="L15" s="37">
        <v>5000000</v>
      </c>
      <c r="M15" s="38">
        <v>200000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>
        <v>46760</v>
      </c>
      <c r="L16" s="37">
        <v>1420000</v>
      </c>
      <c r="M16" s="38">
        <v>25000000</v>
      </c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326272000</v>
      </c>
      <c r="I17" s="9"/>
      <c r="J17" s="35"/>
      <c r="K17" s="129">
        <v>46761</v>
      </c>
      <c r="L17" s="37">
        <v>2000000</v>
      </c>
      <c r="M17" s="38">
        <v>200000</v>
      </c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>
        <v>46762</v>
      </c>
      <c r="L18" s="37">
        <v>2300000</v>
      </c>
      <c r="M18" s="38">
        <v>350000</v>
      </c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>
        <v>46763</v>
      </c>
      <c r="L19" s="37">
        <v>5000000</v>
      </c>
      <c r="M19" s="38">
        <v>50000</v>
      </c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129">
        <v>46764</v>
      </c>
      <c r="L20" s="37">
        <v>1000000</v>
      </c>
      <c r="M20" s="38">
        <v>2550000</v>
      </c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5"/>
      <c r="K21" s="129">
        <v>46765</v>
      </c>
      <c r="L21" s="37">
        <v>3000000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29">
        <v>46766</v>
      </c>
      <c r="L22" s="37">
        <v>3500000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29">
        <v>46767</v>
      </c>
      <c r="L23" s="37">
        <v>1500000</v>
      </c>
      <c r="M23" s="38"/>
      <c r="N23" s="36"/>
      <c r="O23" s="40"/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>
        <v>46768</v>
      </c>
      <c r="L24" s="37">
        <v>2500000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>
        <v>46769</v>
      </c>
      <c r="L25" s="37">
        <v>500000</v>
      </c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256100</v>
      </c>
      <c r="I26" s="8"/>
      <c r="J26" s="35"/>
      <c r="K26" s="129">
        <v>46770</v>
      </c>
      <c r="L26" s="37">
        <v>500000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326528100</v>
      </c>
      <c r="J27" s="35"/>
      <c r="K27" s="129">
        <v>46771</v>
      </c>
      <c r="L27" s="37">
        <v>2500000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>
        <v>46772</v>
      </c>
      <c r="L28" s="37">
        <v>1000000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>
        <v>46773</v>
      </c>
      <c r="L29" s="37">
        <v>1000000</v>
      </c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v>548038103</v>
      </c>
      <c r="J30" s="35"/>
      <c r="K30" s="129">
        <v>46774</v>
      </c>
      <c r="L30" s="37">
        <v>3000000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Juli '!I56</f>
        <v>287833100</v>
      </c>
      <c r="J31" s="35"/>
      <c r="K31" s="129">
        <v>46775</v>
      </c>
      <c r="L31" s="37">
        <v>8000000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>
        <v>46776</v>
      </c>
      <c r="L32" s="37">
        <v>3000000</v>
      </c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29">
        <v>46777</v>
      </c>
      <c r="L33" s="37">
        <v>5000000</v>
      </c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29">
        <v>46778</v>
      </c>
      <c r="L34" s="37">
        <v>5000000</v>
      </c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29">
        <v>46779</v>
      </c>
      <c r="L35" s="37">
        <v>2500000</v>
      </c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29">
        <v>46780</v>
      </c>
      <c r="L36" s="37">
        <v>1800000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29">
        <v>46781</v>
      </c>
      <c r="L37" s="37">
        <v>700000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548038103</v>
      </c>
      <c r="J38" s="35"/>
      <c r="K38" s="129">
        <v>46782</v>
      </c>
      <c r="L38" s="37">
        <v>5000000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29">
        <v>46783</v>
      </c>
      <c r="L39" s="37">
        <v>500000</v>
      </c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>
        <v>46784</v>
      </c>
      <c r="L40" s="37">
        <v>2500000</v>
      </c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>
        <v>46785</v>
      </c>
      <c r="L41" s="37">
        <v>800000</v>
      </c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>
        <v>46786</v>
      </c>
      <c r="L42" s="132">
        <v>1000000</v>
      </c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>
        <v>46787</v>
      </c>
      <c r="L43" s="132">
        <v>1000000</v>
      </c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>
        <v>46788</v>
      </c>
      <c r="L44" s="37">
        <v>500000</v>
      </c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744309548</v>
      </c>
      <c r="J45" s="35"/>
      <c r="K45" s="36"/>
      <c r="L45" s="37">
        <v>-27420000</v>
      </c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41825000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41825000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53100000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+O13</f>
        <v>27420000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80520000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326528100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326528100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53100000</v>
      </c>
      <c r="M119" s="128">
        <f t="shared" ref="M119:P119" si="1">SUM(M13:M118)</f>
        <v>41825000</v>
      </c>
      <c r="N119" s="128">
        <f>SUM(N13:N118)</f>
        <v>0</v>
      </c>
      <c r="O119" s="128">
        <f>SUM(O13:O118)</f>
        <v>27420000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93700000</v>
      </c>
      <c r="O120" s="128">
        <f>SUM(O13:O119)</f>
        <v>54840000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953"/>
    <hyperlink ref="K14" r:id="rId2" display="cetak-kwitansi.php%3fid=1802955"/>
    <hyperlink ref="K15" r:id="rId3" display="cetak-kwitansi.php%3fid=1802958"/>
    <hyperlink ref="K17" r:id="rId4" display="cetak-kwitansi.php%3fid=1802960"/>
    <hyperlink ref="K18" r:id="rId5" display="cetak-kwitansi.php%3fid=1802962"/>
    <hyperlink ref="K19" r:id="rId6" display="cetak-kwitansi.php%3fid=1802964"/>
    <hyperlink ref="K21" r:id="rId7" display="cetak-kwitansi.php%3fid=1802973"/>
    <hyperlink ref="K24" r:id="rId8" display="cetak-kwitansi.php%3fid=1802977"/>
    <hyperlink ref="K28" r:id="rId9" display="cetak-kwitansi.php%3fid=1802982"/>
    <hyperlink ref="K30" r:id="rId10" display="cetak-kwitansi.php%3fid=1802984"/>
    <hyperlink ref="K31" r:id="rId11" display="cetak-kwitansi.php%3fid=1802985"/>
    <hyperlink ref="K33" r:id="rId12" display="cetak-kwitansi.php%3fid=1802987"/>
    <hyperlink ref="K34" r:id="rId13" display="cetak-kwitansi.php%3fid=1802989"/>
    <hyperlink ref="K35" r:id="rId14" display="cetak-kwitansi.php%3fid=1802990"/>
    <hyperlink ref="K38" r:id="rId15" display="cetak-kwitansi.php%3fid=1802998"/>
    <hyperlink ref="K40" r:id="rId16" display="cetak-kwitansi.php%3fid=1803002"/>
    <hyperlink ref="K41" r:id="rId17" display="cetak-kwitansi.php%3fid=1803003"/>
    <hyperlink ref="K16" r:id="rId18" display="cetak-kwitansi.php%3fid=1802959"/>
    <hyperlink ref="K20" r:id="rId19" display="cetak-kwitansi.php%3fid=1802972"/>
    <hyperlink ref="K23" r:id="rId20" display="cetak-kwitansi.php%3fid=1802976"/>
    <hyperlink ref="K27" r:id="rId21" display="cetak-kwitansi.php%3fid=1802980"/>
    <hyperlink ref="K29" r:id="rId22" display="cetak-kwitansi.php%3fid=1802983"/>
    <hyperlink ref="K39" r:id="rId23" display="cetak-kwitansi.php%3fid=1803001"/>
    <hyperlink ref="K22" r:id="rId24" display="cetak-kwitansi.php%3fid=1802975"/>
    <hyperlink ref="K25" r:id="rId25" display="cetak-kwitansi.php%3fid=1802978"/>
    <hyperlink ref="K26" r:id="rId26" display="cetak-kwitansi.php%3fid=1802979"/>
    <hyperlink ref="K32" r:id="rId27" display="cetak-kwitansi.php%3fid=1802986"/>
    <hyperlink ref="K36" r:id="rId28" display="cetak-kwitansi.php%3fid=1802996"/>
    <hyperlink ref="K37" r:id="rId29" display="cetak-kwitansi.php%3fid=1802997"/>
  </hyperlinks>
  <pageMargins left="0.7" right="0.7" top="0.75" bottom="0.75" header="0.3" footer="0.3"/>
  <pageSetup scale="62" orientation="portrait" horizontalDpi="0" verticalDpi="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13" zoomScale="90" zoomScaleNormal="100" zoomScaleSheetLayoutView="9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2</v>
      </c>
      <c r="I3" s="11">
        <v>43284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106</v>
      </c>
      <c r="F8" s="22"/>
      <c r="G8" s="17">
        <f>C8*E8</f>
        <v>10600000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ref="G9:G16" si="0">C9*E9</f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81</v>
      </c>
      <c r="F10" s="22"/>
      <c r="G10" s="17">
        <f t="shared" si="0"/>
        <v>1620000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110</v>
      </c>
      <c r="F11" s="22"/>
      <c r="G11" s="17">
        <f t="shared" si="0"/>
        <v>1100000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244</v>
      </c>
      <c r="F12" s="22"/>
      <c r="G12" s="17">
        <f t="shared" si="0"/>
        <v>1220000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41</v>
      </c>
      <c r="F13" s="22"/>
      <c r="G13" s="17">
        <f t="shared" si="0"/>
        <v>82000</v>
      </c>
      <c r="H13" s="8"/>
      <c r="I13" s="17"/>
      <c r="J13" s="35"/>
      <c r="K13" s="129">
        <v>46789</v>
      </c>
      <c r="L13" s="70">
        <v>1000000</v>
      </c>
      <c r="M13" s="38">
        <v>388400</v>
      </c>
      <c r="N13" s="39"/>
      <c r="O13" s="40">
        <v>10600000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3</v>
      </c>
      <c r="F14" s="22"/>
      <c r="G14" s="17">
        <f t="shared" si="0"/>
        <v>3000</v>
      </c>
      <c r="H14" s="8"/>
      <c r="I14" s="17"/>
      <c r="J14" s="35"/>
      <c r="K14" s="129">
        <v>46790</v>
      </c>
      <c r="L14" s="70">
        <v>1000000</v>
      </c>
      <c r="M14" s="38">
        <v>3000000</v>
      </c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29">
        <v>46791</v>
      </c>
      <c r="L15" s="37">
        <v>2100000</v>
      </c>
      <c r="M15" s="38">
        <v>550000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29">
        <v>46792</v>
      </c>
      <c r="L16" s="37">
        <v>1500000</v>
      </c>
      <c r="M16" s="38">
        <v>750000</v>
      </c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37025000</v>
      </c>
      <c r="I17" s="9"/>
      <c r="J17" s="35"/>
      <c r="K17" s="129">
        <v>46793</v>
      </c>
      <c r="L17" s="37">
        <v>1300000</v>
      </c>
      <c r="M17" s="38">
        <v>1400000</v>
      </c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29">
        <v>46794</v>
      </c>
      <c r="L18" s="37">
        <v>3500000</v>
      </c>
      <c r="M18" s="38">
        <v>300000</v>
      </c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29">
        <v>46795</v>
      </c>
      <c r="L19" s="37">
        <v>1000000</v>
      </c>
      <c r="M19" s="38">
        <v>350000</v>
      </c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29">
        <v>46796</v>
      </c>
      <c r="L20" s="37">
        <v>3000000</v>
      </c>
      <c r="M20" s="38">
        <v>342700</v>
      </c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129">
        <v>46797</v>
      </c>
      <c r="L21" s="37">
        <v>1000000</v>
      </c>
      <c r="M21" s="38">
        <v>147500000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29">
        <v>46798</v>
      </c>
      <c r="L22" s="37">
        <v>100000</v>
      </c>
      <c r="M22" s="38">
        <v>40000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29">
        <v>46799</v>
      </c>
      <c r="L23" s="37">
        <v>1500000</v>
      </c>
      <c r="M23" s="38">
        <v>850000</v>
      </c>
      <c r="N23" s="36"/>
      <c r="O23" s="40"/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29">
        <v>46800</v>
      </c>
      <c r="L24" s="37">
        <v>5000000</v>
      </c>
      <c r="M24" s="38">
        <v>2440000</v>
      </c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29">
        <v>46801</v>
      </c>
      <c r="L25" s="37">
        <v>5000000</v>
      </c>
      <c r="M25" s="38">
        <v>11385000</v>
      </c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129">
        <v>46802</v>
      </c>
      <c r="L26" s="37">
        <v>1400000</v>
      </c>
      <c r="M26" s="60">
        <v>150000000</v>
      </c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37282000</v>
      </c>
      <c r="J27" s="35"/>
      <c r="K27" s="129">
        <v>46803</v>
      </c>
      <c r="L27" s="37">
        <v>1500000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>
        <v>46804</v>
      </c>
      <c r="L28" s="37">
        <v>-10600000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>
        <v>46805</v>
      </c>
      <c r="L29" s="37"/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v>548038103</v>
      </c>
      <c r="J30" s="35"/>
      <c r="K30" s="129">
        <v>46806</v>
      </c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 Juli'!I56</f>
        <v>326528100</v>
      </c>
      <c r="J31" s="35"/>
      <c r="K31" s="129">
        <v>46807</v>
      </c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37"/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29"/>
      <c r="L33" s="37"/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29"/>
      <c r="L34" s="37"/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29"/>
      <c r="L35" s="37"/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>
        <v>150000000</v>
      </c>
      <c r="I36" s="8"/>
      <c r="J36" s="35"/>
      <c r="K36" s="129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29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698038103</v>
      </c>
      <c r="J38" s="35"/>
      <c r="K38" s="129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29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/>
      <c r="L41" s="37"/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/>
      <c r="L42" s="132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/>
      <c r="L43" s="132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894309548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319296100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319296100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19300000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+O13</f>
        <v>10600000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150000</v>
      </c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30050000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37282000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37282000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19300000</v>
      </c>
      <c r="M119" s="128">
        <f t="shared" ref="M119:P119" si="1">SUM(M13:M118)</f>
        <v>319296100</v>
      </c>
      <c r="N119" s="128">
        <f>SUM(N13:N118)</f>
        <v>0</v>
      </c>
      <c r="O119" s="128">
        <f>SUM(O13:O118)</f>
        <v>10600000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34500000</v>
      </c>
      <c r="O120" s="128">
        <f>SUM(O13:O119)</f>
        <v>21200000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4" zoomScale="90" zoomScaleNormal="100" zoomScaleSheetLayoutView="90" workbookViewId="0">
      <selection activeCell="J16" sqref="J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3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2</v>
      </c>
      <c r="I3" s="11">
        <v>43285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240</v>
      </c>
      <c r="F8" s="22"/>
      <c r="G8" s="17">
        <f>C8*E8</f>
        <v>24000000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413-5</f>
        <v>408</v>
      </c>
      <c r="F9" s="22"/>
      <c r="G9" s="17">
        <f t="shared" ref="G9:G16" si="0">C9*E9</f>
        <v>20400000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81</v>
      </c>
      <c r="F10" s="22"/>
      <c r="G10" s="17">
        <f t="shared" si="0"/>
        <v>1620000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110</v>
      </c>
      <c r="F11" s="22"/>
      <c r="G11" s="17">
        <f t="shared" si="0"/>
        <v>1100000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244</v>
      </c>
      <c r="F12" s="22"/>
      <c r="G12" s="17">
        <f t="shared" si="0"/>
        <v>1220000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41</v>
      </c>
      <c r="F13" s="22"/>
      <c r="G13" s="17">
        <f t="shared" si="0"/>
        <v>82000</v>
      </c>
      <c r="H13" s="8"/>
      <c r="I13" s="17"/>
      <c r="J13" s="35"/>
      <c r="K13" s="36">
        <v>46804</v>
      </c>
      <c r="L13" s="70">
        <v>1500000</v>
      </c>
      <c r="M13" s="38">
        <v>300000</v>
      </c>
      <c r="N13" s="39"/>
      <c r="O13" s="40">
        <v>10600000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3</v>
      </c>
      <c r="F14" s="22"/>
      <c r="G14" s="17">
        <f t="shared" si="0"/>
        <v>3000</v>
      </c>
      <c r="H14" s="8"/>
      <c r="I14" s="17"/>
      <c r="J14" s="35"/>
      <c r="K14" s="36">
        <v>46805</v>
      </c>
      <c r="L14" s="37">
        <v>2000000</v>
      </c>
      <c r="M14" s="38">
        <v>150000</v>
      </c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46806</v>
      </c>
      <c r="L15" s="37">
        <v>1000000</v>
      </c>
      <c r="M15" s="38">
        <v>1450000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46807</v>
      </c>
      <c r="L16" s="37">
        <v>3000000</v>
      </c>
      <c r="M16" s="38">
        <v>250000</v>
      </c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48425000</v>
      </c>
      <c r="I17" s="9"/>
      <c r="J17" s="35"/>
      <c r="K17" s="36">
        <v>46808</v>
      </c>
      <c r="L17" s="37">
        <v>3000000</v>
      </c>
      <c r="M17" s="38">
        <v>4750000</v>
      </c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46809</v>
      </c>
      <c r="L18" s="37">
        <v>5000000</v>
      </c>
      <c r="M18" s="38">
        <v>6700000</v>
      </c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>
        <v>46810</v>
      </c>
      <c r="L19" s="37">
        <v>1000000</v>
      </c>
      <c r="M19" s="38">
        <v>200000</v>
      </c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>
        <v>46811</v>
      </c>
      <c r="L20" s="37">
        <v>5000000</v>
      </c>
      <c r="M20" s="38">
        <v>200000</v>
      </c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36">
        <v>46812</v>
      </c>
      <c r="L21" s="37">
        <v>850000</v>
      </c>
      <c r="M21" s="38">
        <v>2000000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36">
        <v>46813</v>
      </c>
      <c r="L22" s="37">
        <v>1000000</v>
      </c>
      <c r="M22" s="38">
        <v>250000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36">
        <v>46814</v>
      </c>
      <c r="L23" s="37">
        <v>2000000</v>
      </c>
      <c r="M23" s="38">
        <v>200000</v>
      </c>
      <c r="N23" s="36"/>
      <c r="O23" s="40"/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46815</v>
      </c>
      <c r="L24" s="37">
        <v>1500000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>
        <v>46816</v>
      </c>
      <c r="L25" s="37">
        <v>1000000</v>
      </c>
      <c r="M25" s="38"/>
      <c r="N25" s="36"/>
      <c r="O25" s="40"/>
      <c r="P25" s="58"/>
      <c r="Q25" s="42"/>
      <c r="R25" s="56"/>
    </row>
    <row r="26" spans="1:21" x14ac:dyDescent="0.25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/>
      <c r="L26" s="37">
        <v>-10600000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48682000</v>
      </c>
      <c r="J27" s="35"/>
      <c r="K27" s="129"/>
      <c r="L27" s="37"/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29"/>
      <c r="L28" s="37"/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29"/>
      <c r="L29" s="37"/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+'3 Juli'!I38</f>
        <v>698038103</v>
      </c>
      <c r="J30" s="35"/>
      <c r="K30" s="129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 Juli'!I56</f>
        <v>37282000</v>
      </c>
      <c r="J31" s="35"/>
      <c r="K31" s="129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29"/>
      <c r="L32" s="37"/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29"/>
      <c r="L33" s="37"/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29"/>
      <c r="L34" s="37"/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29"/>
      <c r="L35" s="37"/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129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129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698038103</v>
      </c>
      <c r="J38" s="35"/>
      <c r="K38" s="129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129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/>
      <c r="L41" s="37"/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/>
      <c r="L42" s="132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/>
      <c r="L43" s="132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894309548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16450000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16450000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17250000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+O13</f>
        <v>10600000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0</v>
      </c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27850000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48682000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48682000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17250000</v>
      </c>
      <c r="M119" s="128">
        <f t="shared" ref="M119:P119" si="1">SUM(M13:M118)</f>
        <v>16450000</v>
      </c>
      <c r="N119" s="128">
        <f>SUM(N13:N118)</f>
        <v>0</v>
      </c>
      <c r="O119" s="128">
        <f>SUM(O13:O118)</f>
        <v>10600000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30000000</v>
      </c>
      <c r="O120" s="128">
        <f>SUM(O13:O119)</f>
        <v>21200000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0" r:id="rId1" display="C:\Users\Nijar\Downloads\cetak-kwitansi.php?id=1803270"/>
    <hyperlink ref="K21" r:id="rId2" display="C:\Users\Nijar\Downloads\cetak-kwitansi.php?id=1803272"/>
    <hyperlink ref="K22" r:id="rId3" display="C:\Users\Nijar\Downloads\cetak-kwitansi.php?id=1803276"/>
    <hyperlink ref="K14" r:id="rId4" display="C:\Users\Nijar\Downloads\cetak-kwitansi.php?id=1803208"/>
    <hyperlink ref="K15" r:id="rId5" display="C:\Users\Nijar\Downloads\cetak-kwitansi.php?id=1803209"/>
    <hyperlink ref="K17" r:id="rId6" display="C:\Users\Nijar\Downloads\cetak-kwitansi.php?id=1803251"/>
    <hyperlink ref="K18" r:id="rId7" display="C:\Users\Nijar\Downloads\cetak-kwitansi.php?id=1803252"/>
    <hyperlink ref="K25" r:id="rId8" display="C:\Users\Nijar\Downloads\cetak-kwitansi.php?id=1803292"/>
    <hyperlink ref="K16" r:id="rId9" display="C:\Users\Nijar\Downloads\cetak-kwitansi.php?id=1803217"/>
    <hyperlink ref="K19" r:id="rId10" display="C:\Users\Nijar\Downloads\cetak-kwitansi.php?id=1803253"/>
    <hyperlink ref="K23" r:id="rId11" display="C:\Users\Nijar\Downloads\cetak-kwitansi.php?id=1803288"/>
    <hyperlink ref="K24" r:id="rId12" display="C:\Users\Nijar\Downloads\cetak-kwitansi.php?id=1803289"/>
  </hyperlinks>
  <pageMargins left="0.7" right="0.7" top="0.75" bottom="0.75" header="0.3" footer="0.3"/>
  <pageSetup scale="62" orientation="portrait" horizontalDpi="0" verticalDpi="0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="90" zoomScaleNormal="100" zoomScaleSheetLayoutView="9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3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2</v>
      </c>
      <c r="I3" s="11">
        <v>43286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6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438</v>
      </c>
      <c r="F8" s="22"/>
      <c r="G8" s="17">
        <f>C8*E8</f>
        <v>43800000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576</v>
      </c>
      <c r="F9" s="22"/>
      <c r="G9" s="17">
        <f t="shared" ref="G9:G16" si="0">C9*E9</f>
        <v>28800000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56</v>
      </c>
      <c r="F10" s="22"/>
      <c r="G10" s="17">
        <f t="shared" si="0"/>
        <v>1120000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101</v>
      </c>
      <c r="F11" s="22"/>
      <c r="G11" s="17">
        <f t="shared" si="0"/>
        <v>1010000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200</v>
      </c>
      <c r="F12" s="22"/>
      <c r="G12" s="17">
        <f t="shared" si="0"/>
        <v>1000000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27</v>
      </c>
      <c r="F13" s="22"/>
      <c r="G13" s="17">
        <f t="shared" si="0"/>
        <v>54000</v>
      </c>
      <c r="H13" s="8"/>
      <c r="I13" s="17"/>
      <c r="J13" s="35"/>
      <c r="K13" s="36">
        <v>46817</v>
      </c>
      <c r="L13" s="37">
        <v>3300000</v>
      </c>
      <c r="M13" s="38">
        <v>400000</v>
      </c>
      <c r="N13" s="39"/>
      <c r="O13" s="40">
        <v>14660000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35"/>
      <c r="K14" s="36">
        <v>46818</v>
      </c>
      <c r="L14" s="37">
        <v>5000000</v>
      </c>
      <c r="M14" s="38">
        <v>5000000</v>
      </c>
      <c r="N14" s="36"/>
      <c r="O14" s="40">
        <v>1007000</v>
      </c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46819</v>
      </c>
      <c r="L15" s="37">
        <v>1000000</v>
      </c>
      <c r="M15" s="38">
        <v>7000000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46820</v>
      </c>
      <c r="L16" s="37">
        <v>1660000</v>
      </c>
      <c r="M16" s="38">
        <v>11500000</v>
      </c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75786000</v>
      </c>
      <c r="I17" s="9"/>
      <c r="J17" s="35"/>
      <c r="K17" s="36">
        <v>46821</v>
      </c>
      <c r="L17" s="37">
        <v>1000000</v>
      </c>
      <c r="M17" s="38">
        <v>337000</v>
      </c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46822</v>
      </c>
      <c r="L18" s="37">
        <v>1500000</v>
      </c>
      <c r="M18" s="38">
        <v>140000</v>
      </c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36">
        <v>46823</v>
      </c>
      <c r="L19" s="37">
        <v>2000000</v>
      </c>
      <c r="M19" s="38">
        <v>50000</v>
      </c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>
        <v>46824</v>
      </c>
      <c r="L20" s="37">
        <v>850000</v>
      </c>
      <c r="M20" s="38">
        <v>6290000</v>
      </c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36">
        <v>46825</v>
      </c>
      <c r="L21" s="37">
        <v>900000</v>
      </c>
      <c r="M21" s="38">
        <v>2500000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36">
        <v>46826</v>
      </c>
      <c r="L22" s="37">
        <v>2000000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36">
        <v>46827</v>
      </c>
      <c r="L23" s="37">
        <v>1000000</v>
      </c>
      <c r="M23" s="38"/>
      <c r="N23" s="36"/>
      <c r="O23" s="40">
        <f>SUM(O13:O22)</f>
        <v>15667000</v>
      </c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46828</v>
      </c>
      <c r="L24" s="37">
        <v>1000000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36">
        <v>46829</v>
      </c>
      <c r="L25" s="37">
        <v>1500000</v>
      </c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36">
        <v>46830</v>
      </c>
      <c r="L26" s="37">
        <v>3000000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76043000</v>
      </c>
      <c r="J27" s="35"/>
      <c r="K27" s="36">
        <v>46831</v>
      </c>
      <c r="L27" s="37">
        <v>5000000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>
        <v>46832</v>
      </c>
      <c r="L28" s="37">
        <v>1000000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>
        <v>46833</v>
      </c>
      <c r="L29" s="37">
        <v>5000000</v>
      </c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+'3 Juli'!I38</f>
        <v>698038103</v>
      </c>
      <c r="J30" s="35"/>
      <c r="K30" s="36">
        <v>46834</v>
      </c>
      <c r="L30" s="37">
        <v>1000000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+'4 Juli'!I56</f>
        <v>48682000</v>
      </c>
      <c r="J31" s="35"/>
      <c r="K31" s="36">
        <v>46835</v>
      </c>
      <c r="L31" s="37">
        <v>2500000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46836</v>
      </c>
      <c r="L32" s="37">
        <v>3000000</v>
      </c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>
        <v>46837</v>
      </c>
      <c r="L33" s="37">
        <v>2500000</v>
      </c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>
        <v>46838</v>
      </c>
      <c r="L34" s="37">
        <v>5000000</v>
      </c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>
        <v>46839</v>
      </c>
      <c r="L35" s="37">
        <v>1000000</v>
      </c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>
        <v>46840</v>
      </c>
      <c r="L36" s="37">
        <v>5000000</v>
      </c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>
        <v>46841</v>
      </c>
      <c r="L37" s="37">
        <v>1000000</v>
      </c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698038103</v>
      </c>
      <c r="J38" s="35"/>
      <c r="K38" s="36">
        <v>46842</v>
      </c>
      <c r="L38" s="37">
        <v>1000000</v>
      </c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69"/>
      <c r="L39" s="37">
        <v>-14660000</v>
      </c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/>
      <c r="L41" s="37"/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/>
      <c r="L42" s="132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/>
      <c r="L43" s="132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894309548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33217000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32500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33249500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44050000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+O23</f>
        <v>15667000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>
        <v>893500</v>
      </c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60610500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76043000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76043000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44050000</v>
      </c>
      <c r="M119" s="128">
        <f t="shared" ref="M119:P119" si="1">SUM(M13:M118)</f>
        <v>33217000</v>
      </c>
      <c r="N119" s="128">
        <f>SUM(N13:N118)</f>
        <v>0</v>
      </c>
      <c r="O119" s="128">
        <f>SUM(O13:O118)</f>
        <v>31334000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78800000</v>
      </c>
      <c r="O120" s="128">
        <f>SUM(O13:O119)</f>
        <v>62668000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3306"/>
    <hyperlink ref="K15" r:id="rId2" display="cetak-kwitansi.php%3fid=1803313"/>
    <hyperlink ref="K19" r:id="rId3" display="cetak-kwitansi.php%3fid=1803317"/>
    <hyperlink ref="K20" r:id="rId4" display="cetak-kwitansi.php%3fid=1803318"/>
    <hyperlink ref="K21" r:id="rId5" display="cetak-kwitansi.php%3fid=1803319"/>
    <hyperlink ref="K22" r:id="rId6" display="cetak-kwitansi.php%3fid=1803320"/>
    <hyperlink ref="K25" r:id="rId7" display="cetak-kwitansi.php%3fid=1803325"/>
    <hyperlink ref="K26" r:id="rId8" display="cetak-kwitansi.php%3fid=1803326"/>
    <hyperlink ref="K29" r:id="rId9" display="cetak-kwitansi.php%3fid=1803333"/>
    <hyperlink ref="K32" r:id="rId10" display="cetak-kwitansi.php%3fid=1803340"/>
    <hyperlink ref="K33" r:id="rId11" display="cetak-kwitansi.php%3fid=1803343"/>
    <hyperlink ref="K34" r:id="rId12" display="cetak-kwitansi.php%3fid=1803344"/>
    <hyperlink ref="K35" r:id="rId13" display="cetak-kwitansi.php%3fid=1803345"/>
    <hyperlink ref="K36" r:id="rId14" display="cetak-kwitansi.php%3fid=1803350"/>
    <hyperlink ref="K16" r:id="rId15" display="cetak-kwitansi.php%3fid=1803314"/>
    <hyperlink ref="K27" r:id="rId16" display="cetak-kwitansi.php%3fid=1803328"/>
    <hyperlink ref="K31" r:id="rId17" display="cetak-kwitansi.php%3fid=1803339"/>
    <hyperlink ref="K17" r:id="rId18" display="cetak-kwitansi.php%3fid=1803315"/>
    <hyperlink ref="K18" r:id="rId19" display="cetak-kwitansi.php%3fid=1803316"/>
    <hyperlink ref="K23" r:id="rId20" display="cetak-kwitansi.php%3fid=1803322"/>
    <hyperlink ref="K24" r:id="rId21" display="cetak-kwitansi.php%3fid=1803323"/>
    <hyperlink ref="K28" r:id="rId22" display="cetak-kwitansi.php%3fid=1803329"/>
    <hyperlink ref="K30" r:id="rId23" display="cetak-kwitansi.php%3fid=1803336"/>
    <hyperlink ref="K13" r:id="rId24" display="cetak-kwitansi.php%3fid=1803302"/>
    <hyperlink ref="K37" r:id="rId25" display="cetak-kwitansi.php%3fid=1803351"/>
    <hyperlink ref="K38" r:id="rId26" display="cetak-kwitansi.php%3fid=1803352"/>
  </hyperlinks>
  <pageMargins left="0.7" right="0.7" top="0.75" bottom="0.75" header="0.3" footer="0.3"/>
  <pageSetup scale="62" orientation="portrait" horizontalDpi="0" verticalDpi="0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" zoomScale="90" zoomScaleNormal="100" zoomScaleSheetLayoutView="90" workbookViewId="0">
      <selection activeCell="E8" sqref="E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3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2</v>
      </c>
      <c r="I3" s="11">
        <v>43287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436</v>
      </c>
      <c r="F8" s="22"/>
      <c r="G8" s="17">
        <f>C8*E8</f>
        <v>43600000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772</v>
      </c>
      <c r="F9" s="22"/>
      <c r="G9" s="17">
        <f t="shared" ref="G9:G16" si="0">C9*E9</f>
        <v>38600000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150</v>
      </c>
      <c r="F10" s="22"/>
      <c r="G10" s="17">
        <f t="shared" si="0"/>
        <v>3000000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99</v>
      </c>
      <c r="F11" s="22"/>
      <c r="G11" s="17">
        <f t="shared" si="0"/>
        <v>990000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164</v>
      </c>
      <c r="F12" s="22"/>
      <c r="G12" s="17">
        <f t="shared" si="0"/>
        <v>820000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27</v>
      </c>
      <c r="F13" s="22"/>
      <c r="G13" s="17">
        <f t="shared" si="0"/>
        <v>54000</v>
      </c>
      <c r="H13" s="8"/>
      <c r="I13" s="17"/>
      <c r="J13" s="35"/>
      <c r="K13" s="137">
        <v>46843</v>
      </c>
      <c r="L13" s="139">
        <v>1000000</v>
      </c>
      <c r="M13" s="38">
        <v>3702500</v>
      </c>
      <c r="N13" s="39"/>
      <c r="O13" s="40">
        <v>9150000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37">
        <v>46844</v>
      </c>
      <c r="L14" s="139">
        <v>500000</v>
      </c>
      <c r="M14" s="38">
        <v>20000</v>
      </c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37">
        <v>46845</v>
      </c>
      <c r="L15" s="139">
        <v>950000</v>
      </c>
      <c r="M15" s="38">
        <v>3500000</v>
      </c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37">
        <v>46846</v>
      </c>
      <c r="L16" s="139">
        <v>5000000</v>
      </c>
      <c r="M16" s="38">
        <v>8000000</v>
      </c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87065000</v>
      </c>
      <c r="I17" s="9"/>
      <c r="J17" s="35"/>
      <c r="K17" s="137">
        <v>46847</v>
      </c>
      <c r="L17" s="139">
        <v>650000</v>
      </c>
      <c r="M17" s="38">
        <v>188000</v>
      </c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37">
        <v>46848</v>
      </c>
      <c r="L18" s="139">
        <v>2000000</v>
      </c>
      <c r="M18" s="38">
        <v>250000</v>
      </c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37">
        <v>46849</v>
      </c>
      <c r="L19" s="139">
        <v>3150000</v>
      </c>
      <c r="M19" s="38">
        <v>366000</v>
      </c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37">
        <v>46850</v>
      </c>
      <c r="L20" s="139">
        <v>5000000</v>
      </c>
      <c r="M20" s="38">
        <v>50000</v>
      </c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137">
        <v>46851</v>
      </c>
      <c r="L21" s="139">
        <v>2000000</v>
      </c>
      <c r="M21" s="38">
        <v>150000</v>
      </c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37">
        <v>46852</v>
      </c>
      <c r="L22" s="139">
        <v>1000000</v>
      </c>
      <c r="M22" s="38">
        <v>15000</v>
      </c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37">
        <v>46853</v>
      </c>
      <c r="L23" s="139">
        <v>5000000</v>
      </c>
      <c r="M23" s="38">
        <v>2000000</v>
      </c>
      <c r="N23" s="36"/>
      <c r="O23" s="40">
        <f>SUM(O13:O22)</f>
        <v>9150000</v>
      </c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37">
        <v>46854</v>
      </c>
      <c r="L24" s="139">
        <v>4500000</v>
      </c>
      <c r="M24" s="38">
        <v>125000</v>
      </c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38"/>
      <c r="L25" s="37">
        <v>-9150000</v>
      </c>
      <c r="M25" s="38">
        <v>400000</v>
      </c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36"/>
      <c r="L26" s="37"/>
      <c r="M26" s="60">
        <v>381000</v>
      </c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87322000</v>
      </c>
      <c r="J27" s="35"/>
      <c r="K27" s="36"/>
      <c r="L27" s="37"/>
      <c r="M27" s="62">
        <v>20000</v>
      </c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/>
      <c r="L28" s="37"/>
      <c r="M28" s="64">
        <v>303500</v>
      </c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/>
      <c r="L29" s="37"/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+'3 Juli'!I38</f>
        <v>698038103</v>
      </c>
      <c r="J30" s="35"/>
      <c r="K30" s="36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+'5 Juli'!I56</f>
        <v>76043000</v>
      </c>
      <c r="J31" s="35"/>
      <c r="K31" s="36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37"/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69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/>
      <c r="L41" s="37"/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/>
      <c r="L42" s="132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/>
      <c r="L43" s="132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894309548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19471000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19471000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21600000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+O23</f>
        <v>9150000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30750000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87322000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87322000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52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21600000</v>
      </c>
      <c r="M119" s="128">
        <f t="shared" ref="M119:P119" si="1">SUM(M13:M118)</f>
        <v>19471000</v>
      </c>
      <c r="N119" s="128">
        <f>SUM(N13:N118)</f>
        <v>0</v>
      </c>
      <c r="O119" s="128">
        <f>SUM(O13:O118)</f>
        <v>18300000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40750000</v>
      </c>
      <c r="O120" s="128">
        <f>SUM(O13:O119)</f>
        <v>36600000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3353"/>
    <hyperlink ref="K14" r:id="rId2" display="cetak-kwitansi.php%3fid=1803356"/>
    <hyperlink ref="K15" r:id="rId3" display="cetak-kwitansi.php%3fid=1803357"/>
    <hyperlink ref="K16" r:id="rId4" display="cetak-kwitansi.php%3fid=1803358"/>
    <hyperlink ref="K17" r:id="rId5" display="cetak-kwitansi.php%3fid=1803359"/>
    <hyperlink ref="K18" r:id="rId6" display="cetak-kwitansi.php%3fid=1803360"/>
    <hyperlink ref="K19" r:id="rId7" display="cetak-kwitansi.php%3fid=1803361"/>
    <hyperlink ref="K20" r:id="rId8" display="cetak-kwitansi.php%3fid=1803362"/>
    <hyperlink ref="K21" r:id="rId9" display="cetak-kwitansi.php%3fid=1803363"/>
    <hyperlink ref="K22" r:id="rId10" display="cetak-kwitansi.php%3fid=1803364"/>
    <hyperlink ref="K23" r:id="rId11" display="cetak-kwitansi.php%3fid=1803365"/>
    <hyperlink ref="K24" r:id="rId12" display="cetak-kwitansi.php%3fid=1803366"/>
  </hyperlinks>
  <pageMargins left="0.7" right="0.7" top="0.75" bottom="0.75" header="0.3" footer="0.3"/>
  <pageSetup scale="62" orientation="portrait" horizontalDpi="0" verticalDpi="0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10" zoomScale="90" zoomScaleNormal="100" zoomScaleSheetLayoutView="9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4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2</v>
      </c>
      <c r="I3" s="11">
        <v>43288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0.54166666666666663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436-65+101</f>
        <v>472</v>
      </c>
      <c r="F8" s="22"/>
      <c r="G8" s="17">
        <f>C8*E8</f>
        <v>47200000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772+124</f>
        <v>896</v>
      </c>
      <c r="F9" s="22"/>
      <c r="G9" s="17">
        <f t="shared" ref="G9:G16" si="0">C9*E9</f>
        <v>44800000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v>150</v>
      </c>
      <c r="F10" s="22"/>
      <c r="G10" s="17">
        <f t="shared" si="0"/>
        <v>3000000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99</v>
      </c>
      <c r="F11" s="22"/>
      <c r="G11" s="17">
        <f t="shared" si="0"/>
        <v>990000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164</v>
      </c>
      <c r="F12" s="22"/>
      <c r="G12" s="17">
        <f t="shared" si="0"/>
        <v>820000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27</v>
      </c>
      <c r="F13" s="22"/>
      <c r="G13" s="17">
        <f t="shared" si="0"/>
        <v>54000</v>
      </c>
      <c r="H13" s="8"/>
      <c r="I13" s="17"/>
      <c r="J13" s="35"/>
      <c r="K13" s="137">
        <v>46858</v>
      </c>
      <c r="L13" s="139">
        <v>5000000</v>
      </c>
      <c r="M13" s="38">
        <v>6500000</v>
      </c>
      <c r="N13" s="39"/>
      <c r="O13" s="40">
        <v>11300000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37">
        <v>46859</v>
      </c>
      <c r="L14" s="139">
        <v>800000</v>
      </c>
      <c r="M14" s="38"/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37">
        <v>46860</v>
      </c>
      <c r="L15" s="139">
        <v>1000000</v>
      </c>
      <c r="M15" s="38"/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37">
        <v>46861</v>
      </c>
      <c r="L16" s="139">
        <v>5000000</v>
      </c>
      <c r="M16" s="38"/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96865000</v>
      </c>
      <c r="I17" s="9"/>
      <c r="J17" s="35"/>
      <c r="K17" s="137">
        <v>46862</v>
      </c>
      <c r="L17" s="139">
        <v>1500000</v>
      </c>
      <c r="M17" s="38"/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37">
        <v>46863</v>
      </c>
      <c r="L18" s="139">
        <v>1000000</v>
      </c>
      <c r="M18" s="38"/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37">
        <v>46864</v>
      </c>
      <c r="L19" s="139">
        <v>500000</v>
      </c>
      <c r="M19" s="38"/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37">
        <v>46865</v>
      </c>
      <c r="L20" s="139">
        <v>1500000</v>
      </c>
      <c r="M20" s="38"/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137"/>
      <c r="L21" s="139">
        <v>-11300000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37"/>
      <c r="L22" s="139"/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37"/>
      <c r="L23" s="139"/>
      <c r="M23" s="38"/>
      <c r="N23" s="36"/>
      <c r="O23" s="40">
        <f>SUM(O13:O22)</f>
        <v>11300000</v>
      </c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37"/>
      <c r="L24" s="139"/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38"/>
      <c r="L25" s="37"/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36"/>
      <c r="L26" s="37"/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+H17+H26</f>
        <v>97122000</v>
      </c>
      <c r="J27" s="35"/>
      <c r="K27" s="36"/>
      <c r="L27" s="37"/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36"/>
      <c r="L28" s="37"/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36"/>
      <c r="L29" s="37"/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'6 Juli (2)'!I38</f>
        <v>698038103</v>
      </c>
      <c r="J30" s="35"/>
      <c r="K30" s="36"/>
      <c r="L30" s="37"/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'6 Juli (2)'!I27</f>
        <v>87322000</v>
      </c>
      <c r="J31" s="35"/>
      <c r="K31" s="36"/>
      <c r="L31" s="37"/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37"/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36"/>
      <c r="L33" s="37"/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36"/>
      <c r="L34" s="37"/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36"/>
      <c r="L35" s="37"/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69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/>
      <c r="L41" s="37"/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/>
      <c r="L42" s="132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/>
      <c r="L43" s="132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894309548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6500000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6500000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5000000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+O23</f>
        <v>11300000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16300000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97122000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97122000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67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5000000</v>
      </c>
      <c r="M119" s="128">
        <f t="shared" ref="M119:P119" si="1">SUM(M13:M118)</f>
        <v>6500000</v>
      </c>
      <c r="N119" s="128">
        <f>SUM(N13:N118)</f>
        <v>0</v>
      </c>
      <c r="O119" s="128">
        <f>SUM(O13:O118)</f>
        <v>22600000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3200000</v>
      </c>
      <c r="O120" s="128">
        <f>SUM(O13:O119)</f>
        <v>45200000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2" zoomScale="90" zoomScaleNormal="100" zoomScaleSheetLayoutView="9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00" bestFit="1" customWidth="1"/>
    <col min="13" max="14" width="20.7109375" style="67" customWidth="1"/>
    <col min="15" max="15" width="18.5703125" style="100" bestFit="1" customWidth="1"/>
    <col min="16" max="16" width="20.7109375" style="67" customWidth="1"/>
    <col min="17" max="17" width="21.5703125" style="101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4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2</v>
      </c>
      <c r="I3" s="11">
        <v>43289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>
        <v>0.54166666666666663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6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6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7</v>
      </c>
      <c r="D7" s="21"/>
      <c r="E7" s="21" t="s">
        <v>8</v>
      </c>
      <c r="F7" s="21"/>
      <c r="G7" s="21" t="s">
        <v>9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436-65+101+141</f>
        <v>613</v>
      </c>
      <c r="F8" s="22"/>
      <c r="G8" s="17">
        <f>C8*E8</f>
        <v>61300000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772+124+200</f>
        <v>1096</v>
      </c>
      <c r="F9" s="22"/>
      <c r="G9" s="17">
        <f t="shared" ref="G9:G16" si="0">C9*E9</f>
        <v>54800000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10</v>
      </c>
      <c r="S9" s="2"/>
      <c r="T9" s="2"/>
      <c r="U9" s="2"/>
    </row>
    <row r="10" spans="1:21" x14ac:dyDescent="0.25">
      <c r="A10" s="7"/>
      <c r="B10" s="22" t="s">
        <v>6</v>
      </c>
      <c r="C10" s="23">
        <v>20000</v>
      </c>
      <c r="D10" s="7"/>
      <c r="E10" s="24">
        <f>150+1</f>
        <v>151</v>
      </c>
      <c r="F10" s="22"/>
      <c r="G10" s="17">
        <f t="shared" si="0"/>
        <v>3020000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99</v>
      </c>
      <c r="F11" s="22"/>
      <c r="G11" s="17">
        <f t="shared" si="0"/>
        <v>990000</v>
      </c>
      <c r="H11" s="8"/>
      <c r="I11" s="17"/>
      <c r="J11" s="26"/>
      <c r="K11" s="27"/>
      <c r="L11" s="182" t="s">
        <v>11</v>
      </c>
      <c r="M11" s="183"/>
      <c r="N11" s="184" t="s">
        <v>12</v>
      </c>
      <c r="O11" s="184"/>
      <c r="P11" s="28"/>
      <c r="Q11" s="8"/>
      <c r="R11" s="2"/>
      <c r="S11" s="2"/>
      <c r="T11" s="2" t="s">
        <v>13</v>
      </c>
      <c r="U11" s="2"/>
    </row>
    <row r="12" spans="1:21" x14ac:dyDescent="0.25">
      <c r="A12" s="7"/>
      <c r="B12" s="22"/>
      <c r="C12" s="23">
        <v>5000</v>
      </c>
      <c r="D12" s="7"/>
      <c r="E12" s="22">
        <v>164</v>
      </c>
      <c r="F12" s="22"/>
      <c r="G12" s="17">
        <f t="shared" si="0"/>
        <v>820000</v>
      </c>
      <c r="H12" s="8"/>
      <c r="I12" s="17"/>
      <c r="J12" s="29"/>
      <c r="K12" s="30" t="s">
        <v>14</v>
      </c>
      <c r="L12" s="31" t="s">
        <v>15</v>
      </c>
      <c r="M12" s="32" t="s">
        <v>16</v>
      </c>
      <c r="N12" s="32" t="s">
        <v>17</v>
      </c>
      <c r="O12" s="33" t="s">
        <v>15</v>
      </c>
      <c r="P12" s="32" t="s">
        <v>16</v>
      </c>
      <c r="Q12" s="34" t="s">
        <v>13</v>
      </c>
      <c r="R12" s="2" t="s">
        <v>18</v>
      </c>
      <c r="S12" s="2" t="s">
        <v>19</v>
      </c>
      <c r="T12" s="2" t="s">
        <v>20</v>
      </c>
      <c r="U12" s="2"/>
    </row>
    <row r="13" spans="1:21" x14ac:dyDescent="0.2">
      <c r="A13" s="7"/>
      <c r="B13" s="22"/>
      <c r="C13" s="23">
        <v>2000</v>
      </c>
      <c r="D13" s="7"/>
      <c r="E13" s="22">
        <v>27</v>
      </c>
      <c r="F13" s="22"/>
      <c r="G13" s="17">
        <f t="shared" si="0"/>
        <v>54000</v>
      </c>
      <c r="H13" s="8"/>
      <c r="I13" s="17"/>
      <c r="J13" s="35"/>
      <c r="K13" s="137">
        <v>46894</v>
      </c>
      <c r="L13" s="139">
        <v>500000</v>
      </c>
      <c r="M13" s="38">
        <v>75000</v>
      </c>
      <c r="N13" s="39"/>
      <c r="O13" s="40">
        <v>24195000</v>
      </c>
      <c r="P13" s="41"/>
      <c r="Q13" s="42"/>
      <c r="R13" s="43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137">
        <v>46895</v>
      </c>
      <c r="L14" s="139">
        <v>1000000</v>
      </c>
      <c r="M14" s="38"/>
      <c r="N14" s="36"/>
      <c r="O14" s="40"/>
      <c r="P14" s="44"/>
      <c r="Q14" s="42"/>
      <c r="R14" s="45"/>
      <c r="S14" s="46"/>
      <c r="T14" s="43"/>
      <c r="U14" s="43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37">
        <v>46896</v>
      </c>
      <c r="L15" s="139">
        <v>3000000</v>
      </c>
      <c r="M15" s="38"/>
      <c r="N15" s="36"/>
      <c r="O15" s="40"/>
      <c r="P15" s="47"/>
      <c r="Q15" s="37"/>
      <c r="R15" s="45"/>
      <c r="S15" s="46"/>
      <c r="T15" s="43">
        <f>SUM(T6:T14)</f>
        <v>0</v>
      </c>
      <c r="U15" s="43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37">
        <v>46897</v>
      </c>
      <c r="L16" s="139">
        <v>500000</v>
      </c>
      <c r="M16" s="38"/>
      <c r="N16" s="36"/>
      <c r="O16" s="40"/>
      <c r="P16" s="48"/>
      <c r="Q16" s="27" t="s">
        <v>21</v>
      </c>
      <c r="R16" s="2"/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120985000</v>
      </c>
      <c r="I17" s="9"/>
      <c r="J17" s="35"/>
      <c r="K17" s="137">
        <v>46898</v>
      </c>
      <c r="L17" s="139">
        <v>2000000</v>
      </c>
      <c r="M17" s="38"/>
      <c r="N17" s="39"/>
      <c r="O17" s="40"/>
      <c r="P17" s="48"/>
      <c r="Q17" s="49"/>
      <c r="R17" s="50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37">
        <v>46899</v>
      </c>
      <c r="L18" s="139">
        <v>1000000</v>
      </c>
      <c r="M18" s="38"/>
      <c r="N18" s="39"/>
      <c r="O18" s="40"/>
      <c r="P18" s="47"/>
      <c r="Q18" s="51"/>
      <c r="R18" s="45"/>
      <c r="S18" s="46"/>
      <c r="T18" s="52" t="s">
        <v>23</v>
      </c>
      <c r="U18" s="46"/>
    </row>
    <row r="19" spans="1:21" x14ac:dyDescent="0.2">
      <c r="A19" s="7"/>
      <c r="B19" s="7"/>
      <c r="C19" s="7" t="s">
        <v>7</v>
      </c>
      <c r="D19" s="7"/>
      <c r="E19" s="7" t="s">
        <v>24</v>
      </c>
      <c r="F19" s="7"/>
      <c r="G19" s="7" t="s">
        <v>9</v>
      </c>
      <c r="H19" s="8"/>
      <c r="I19" s="23"/>
      <c r="J19" s="35"/>
      <c r="K19" s="137">
        <v>46900</v>
      </c>
      <c r="L19" s="139">
        <v>750000</v>
      </c>
      <c r="M19" s="38"/>
      <c r="N19" s="36"/>
      <c r="O19" s="40"/>
      <c r="P19" s="53"/>
      <c r="Q19" s="28"/>
      <c r="R19" s="45"/>
      <c r="S19" s="46"/>
      <c r="T19" s="52"/>
      <c r="U19" s="46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137">
        <v>46901</v>
      </c>
      <c r="L20" s="139">
        <v>1000000</v>
      </c>
      <c r="M20" s="38"/>
      <c r="N20" s="36"/>
      <c r="O20" s="40"/>
      <c r="P20" s="48"/>
      <c r="Q20" s="37"/>
      <c r="R20" s="50"/>
    </row>
    <row r="21" spans="1:21" x14ac:dyDescent="0.2">
      <c r="A21" s="7"/>
      <c r="B21" s="7"/>
      <c r="C21" s="23">
        <v>500</v>
      </c>
      <c r="D21" s="7"/>
      <c r="E21" s="7">
        <v>504</v>
      </c>
      <c r="F21" s="7"/>
      <c r="G21" s="23">
        <f>C21*E21</f>
        <v>252000</v>
      </c>
      <c r="H21" s="8"/>
      <c r="I21" s="23"/>
      <c r="J21" s="35"/>
      <c r="K21" s="137">
        <v>46902</v>
      </c>
      <c r="L21" s="139">
        <v>650000</v>
      </c>
      <c r="M21" s="38"/>
      <c r="N21" s="36"/>
      <c r="O21" s="40"/>
      <c r="P21" s="48"/>
      <c r="Q21" s="37"/>
      <c r="R21" s="50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5"/>
      <c r="K22" s="137">
        <v>46903</v>
      </c>
      <c r="L22" s="139">
        <v>1000000</v>
      </c>
      <c r="M22" s="38"/>
      <c r="N22" s="36"/>
      <c r="O22" s="40"/>
      <c r="P22" s="48"/>
      <c r="Q22" s="37"/>
      <c r="R22" s="50"/>
    </row>
    <row r="23" spans="1:21" x14ac:dyDescent="0.2">
      <c r="A23" s="7"/>
      <c r="B23" s="7"/>
      <c r="C23" s="23">
        <v>100</v>
      </c>
      <c r="D23" s="7"/>
      <c r="E23" s="7">
        <v>4</v>
      </c>
      <c r="F23" s="7"/>
      <c r="G23" s="23">
        <f>C23*E23</f>
        <v>400</v>
      </c>
      <c r="H23" s="8"/>
      <c r="I23" s="9"/>
      <c r="J23" s="35"/>
      <c r="K23" s="137">
        <v>46904</v>
      </c>
      <c r="L23" s="139">
        <v>650000</v>
      </c>
      <c r="M23" s="38"/>
      <c r="N23" s="36"/>
      <c r="O23" s="40">
        <f>SUM(O13:O22)</f>
        <v>24195000</v>
      </c>
      <c r="P23" s="54"/>
      <c r="Q23" s="28"/>
      <c r="R23" s="45"/>
      <c r="S23" s="46"/>
      <c r="T23" s="52"/>
      <c r="U23" s="4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37">
        <v>46905</v>
      </c>
      <c r="L24" s="139">
        <v>1000000</v>
      </c>
      <c r="M24" s="38"/>
      <c r="N24" s="36"/>
      <c r="O24" s="40"/>
      <c r="P24" s="55"/>
      <c r="Q24" s="42"/>
      <c r="R24" s="56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7">
        <v>0</v>
      </c>
      <c r="H25" s="8"/>
      <c r="I25" s="7" t="s">
        <v>6</v>
      </c>
      <c r="J25" s="35"/>
      <c r="K25" s="137">
        <v>46906</v>
      </c>
      <c r="L25" s="139">
        <v>700000</v>
      </c>
      <c r="M25" s="38"/>
      <c r="N25" s="36"/>
      <c r="O25" s="40"/>
      <c r="P25" s="58"/>
      <c r="Q25" s="42"/>
      <c r="R25" s="56"/>
    </row>
    <row r="26" spans="1:21" x14ac:dyDescent="0.2">
      <c r="A26" s="7"/>
      <c r="B26" s="7"/>
      <c r="C26" s="18"/>
      <c r="D26" s="7"/>
      <c r="E26" s="7"/>
      <c r="F26" s="7"/>
      <c r="G26" s="7"/>
      <c r="H26" s="59">
        <f>SUM(G20:G25)</f>
        <v>257000</v>
      </c>
      <c r="I26" s="8"/>
      <c r="J26" s="35"/>
      <c r="K26" s="137">
        <v>46907</v>
      </c>
      <c r="L26" s="139">
        <v>800000</v>
      </c>
      <c r="M26" s="60"/>
      <c r="N26" s="36"/>
      <c r="O26" s="40"/>
      <c r="P26" s="47"/>
      <c r="Q26" s="61"/>
      <c r="R26" s="45"/>
      <c r="S26" s="46"/>
      <c r="T26" s="52"/>
      <c r="U26" s="46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121242000</v>
      </c>
      <c r="J27" s="35"/>
      <c r="K27" s="137">
        <v>46908</v>
      </c>
      <c r="L27" s="139">
        <v>695000</v>
      </c>
      <c r="M27" s="62"/>
      <c r="N27" s="36"/>
      <c r="O27" s="40"/>
      <c r="P27" s="58"/>
      <c r="Q27" s="42"/>
      <c r="R27" s="56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5"/>
      <c r="K28" s="137">
        <v>46909</v>
      </c>
      <c r="L28" s="37">
        <v>725000</v>
      </c>
      <c r="M28" s="64"/>
      <c r="N28" s="36"/>
      <c r="O28" s="40"/>
      <c r="P28" s="64"/>
      <c r="Q28" s="65"/>
      <c r="R28" s="45"/>
      <c r="S28" s="46"/>
      <c r="T28" s="52"/>
      <c r="U28" s="46"/>
    </row>
    <row r="29" spans="1:21" x14ac:dyDescent="0.25">
      <c r="A29" s="7"/>
      <c r="B29" s="7"/>
      <c r="C29" s="18" t="s">
        <v>25</v>
      </c>
      <c r="D29" s="7"/>
      <c r="E29" s="7"/>
      <c r="F29" s="7"/>
      <c r="G29" s="7"/>
      <c r="H29" s="8"/>
      <c r="I29" s="8"/>
      <c r="J29" s="35"/>
      <c r="K29" s="137">
        <v>46910</v>
      </c>
      <c r="L29" s="37">
        <v>3500000</v>
      </c>
      <c r="M29" s="64"/>
      <c r="N29" s="36"/>
      <c r="O29" s="40"/>
      <c r="P29" s="64"/>
      <c r="Q29" s="65"/>
      <c r="R29" s="2"/>
      <c r="S29" s="46"/>
      <c r="T29" s="2"/>
      <c r="U29" s="46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6</v>
      </c>
      <c r="H30" s="8"/>
      <c r="I30" s="8">
        <f>'6 Juli (2)'!I38</f>
        <v>698038103</v>
      </c>
      <c r="J30" s="35"/>
      <c r="K30" s="137">
        <v>46911</v>
      </c>
      <c r="L30" s="37">
        <v>2000000</v>
      </c>
      <c r="M30" s="64"/>
      <c r="N30" s="36"/>
      <c r="O30" s="40"/>
      <c r="P30" s="64"/>
      <c r="Q30" s="65"/>
      <c r="R30" s="2"/>
      <c r="S30" s="46"/>
      <c r="T30" s="2"/>
      <c r="U30" s="46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'7 Juli (2)'!I27</f>
        <v>97122000</v>
      </c>
      <c r="J31" s="35"/>
      <c r="K31" s="137">
        <v>46912</v>
      </c>
      <c r="L31" s="37">
        <v>850000</v>
      </c>
      <c r="M31" s="64"/>
      <c r="N31" s="36"/>
      <c r="O31" s="40"/>
      <c r="P31" s="64"/>
      <c r="Q31" s="65"/>
      <c r="R31" s="2"/>
      <c r="S31" s="46"/>
      <c r="T31" s="2"/>
      <c r="U31" s="4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37">
        <v>46913</v>
      </c>
      <c r="L32" s="37">
        <v>1000000</v>
      </c>
      <c r="M32" s="64"/>
      <c r="N32" s="36"/>
      <c r="O32" s="40"/>
      <c r="P32" s="64"/>
      <c r="Q32" s="65"/>
      <c r="R32" s="2"/>
      <c r="S32" s="46"/>
      <c r="T32" s="66"/>
      <c r="U32" s="46"/>
    </row>
    <row r="33" spans="1:21" x14ac:dyDescent="0.25">
      <c r="A33" s="7"/>
      <c r="B33" s="7"/>
      <c r="C33" s="18" t="s">
        <v>28</v>
      </c>
      <c r="D33" s="7"/>
      <c r="E33" s="7"/>
      <c r="F33" s="7"/>
      <c r="G33" s="7"/>
      <c r="H33" s="8"/>
      <c r="I33" s="45"/>
      <c r="J33" s="35"/>
      <c r="K33" s="137">
        <v>46914</v>
      </c>
      <c r="L33" s="37">
        <v>875000</v>
      </c>
      <c r="M33" s="64"/>
      <c r="N33" s="36"/>
      <c r="O33" s="40"/>
      <c r="P33" s="64"/>
      <c r="Q33" s="65"/>
      <c r="R33" s="46"/>
      <c r="S33" s="46"/>
      <c r="T33" s="2"/>
      <c r="U33" s="46"/>
    </row>
    <row r="34" spans="1:21" x14ac:dyDescent="0.2">
      <c r="A34" s="7"/>
      <c r="B34" s="18">
        <v>1</v>
      </c>
      <c r="C34" s="18" t="s">
        <v>29</v>
      </c>
      <c r="D34" s="7"/>
      <c r="E34" s="7"/>
      <c r="F34" s="7"/>
      <c r="G34" s="7"/>
      <c r="H34" s="8"/>
      <c r="I34" s="8"/>
      <c r="J34" s="35"/>
      <c r="K34" s="137"/>
      <c r="L34" s="37">
        <v>-24195000</v>
      </c>
      <c r="N34" s="36"/>
      <c r="O34" s="40"/>
      <c r="Q34" s="65"/>
      <c r="R34" s="9"/>
      <c r="S34" s="46"/>
      <c r="T34" s="2"/>
      <c r="U34" s="2"/>
    </row>
    <row r="35" spans="1:21" x14ac:dyDescent="0.2">
      <c r="A35" s="7"/>
      <c r="B35" s="18"/>
      <c r="C35" s="18" t="s">
        <v>13</v>
      </c>
      <c r="D35" s="7"/>
      <c r="E35" s="7"/>
      <c r="F35" s="7"/>
      <c r="G35" s="7"/>
      <c r="H35" s="8"/>
      <c r="I35" s="8"/>
      <c r="J35" s="35"/>
      <c r="K35" s="137"/>
      <c r="L35" s="37"/>
      <c r="N35" s="36"/>
      <c r="O35" s="40"/>
      <c r="Q35" s="65"/>
      <c r="S35" s="46"/>
      <c r="T35" s="2"/>
      <c r="U35" s="2"/>
    </row>
    <row r="36" spans="1:21" x14ac:dyDescent="0.2">
      <c r="A36" s="7"/>
      <c r="B36" s="7"/>
      <c r="C36" s="7" t="s">
        <v>30</v>
      </c>
      <c r="D36" s="7"/>
      <c r="E36" s="7" t="s">
        <v>31</v>
      </c>
      <c r="F36" s="7"/>
      <c r="G36" s="23"/>
      <c r="H36" s="59"/>
      <c r="I36" s="8"/>
      <c r="J36" s="35"/>
      <c r="K36" s="36"/>
      <c r="L36" s="37"/>
      <c r="N36" s="36"/>
      <c r="O36" s="40"/>
      <c r="Q36" s="65"/>
      <c r="S36" s="46"/>
      <c r="T36" s="2"/>
      <c r="U36" s="2"/>
    </row>
    <row r="37" spans="1:21" x14ac:dyDescent="0.2">
      <c r="A37" s="7"/>
      <c r="B37" s="7"/>
      <c r="C37" s="7" t="s">
        <v>32</v>
      </c>
      <c r="D37" s="7"/>
      <c r="E37" s="7"/>
      <c r="F37" s="7"/>
      <c r="G37" s="7"/>
      <c r="H37" s="68">
        <v>0</v>
      </c>
      <c r="I37" s="7" t="s">
        <v>6</v>
      </c>
      <c r="J37" s="35"/>
      <c r="K37" s="36"/>
      <c r="L37" s="37"/>
      <c r="N37" s="36"/>
      <c r="O37" s="40"/>
      <c r="Q37" s="65"/>
      <c r="S37" s="46"/>
      <c r="T37" s="2"/>
      <c r="U37" s="2"/>
    </row>
    <row r="38" spans="1:21" x14ac:dyDescent="0.2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698038103</v>
      </c>
      <c r="J38" s="35"/>
      <c r="K38" s="36"/>
      <c r="L38" s="37"/>
      <c r="N38" s="36"/>
      <c r="O38" s="40"/>
      <c r="Q38" s="65"/>
      <c r="S38" s="46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69"/>
      <c r="L39" s="37"/>
      <c r="N39" s="36"/>
      <c r="O39" s="40"/>
      <c r="Q39" s="65"/>
      <c r="S39" s="46"/>
      <c r="T39" s="2"/>
      <c r="U39" s="2"/>
    </row>
    <row r="40" spans="1:21" x14ac:dyDescent="0.2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5"/>
      <c r="K40" s="129"/>
      <c r="L40" s="37"/>
      <c r="N40" s="36"/>
      <c r="O40" s="40"/>
      <c r="Q40" s="65"/>
      <c r="S40" s="46"/>
      <c r="T40" s="2"/>
      <c r="U40" s="2"/>
    </row>
    <row r="41" spans="1:21" x14ac:dyDescent="0.2">
      <c r="A41" s="7"/>
      <c r="B41" s="7"/>
      <c r="C41" s="18" t="s">
        <v>35</v>
      </c>
      <c r="D41" s="7"/>
      <c r="E41" s="7"/>
      <c r="F41" s="7"/>
      <c r="G41" s="7"/>
      <c r="H41" s="59">
        <v>6357434</v>
      </c>
      <c r="J41" s="35"/>
      <c r="K41" s="129"/>
      <c r="L41" s="37"/>
      <c r="N41" s="36"/>
      <c r="O41" s="40"/>
      <c r="Q41" s="65"/>
      <c r="S41" s="46"/>
      <c r="T41" s="2"/>
      <c r="U41" s="2"/>
    </row>
    <row r="42" spans="1:21" x14ac:dyDescent="0.25">
      <c r="A42" s="7"/>
      <c r="B42" s="7"/>
      <c r="C42" s="18" t="s">
        <v>36</v>
      </c>
      <c r="D42" s="7"/>
      <c r="E42" s="7"/>
      <c r="F42" s="7"/>
      <c r="G42" s="7"/>
      <c r="H42" s="8">
        <v>62278774</v>
      </c>
      <c r="I42" s="8"/>
      <c r="J42" s="35"/>
      <c r="K42" s="130"/>
      <c r="L42" s="132"/>
      <c r="N42" s="69"/>
      <c r="O42" s="70"/>
      <c r="Q42" s="65"/>
      <c r="S42" s="46"/>
      <c r="T42" s="2"/>
      <c r="U42" s="2"/>
    </row>
    <row r="43" spans="1:21" ht="16.5" x14ac:dyDescent="0.35">
      <c r="A43" s="7"/>
      <c r="B43" s="7"/>
      <c r="C43" s="18" t="s">
        <v>37</v>
      </c>
      <c r="D43" s="7"/>
      <c r="E43" s="7"/>
      <c r="F43" s="7"/>
      <c r="G43" s="7"/>
      <c r="H43" s="71">
        <v>52635237</v>
      </c>
      <c r="I43" s="8"/>
      <c r="J43" s="35"/>
      <c r="K43" s="130"/>
      <c r="L43" s="132"/>
      <c r="N43" s="36"/>
      <c r="O43" s="70"/>
      <c r="Q43" s="65"/>
      <c r="R43" s="72"/>
      <c r="S43" s="45"/>
      <c r="T43" s="73"/>
      <c r="U43" s="73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4">
        <f>SUM(H40:H43)</f>
        <v>196271445</v>
      </c>
      <c r="J44" s="35"/>
      <c r="K44" s="131"/>
      <c r="L44" s="37"/>
      <c r="N44" s="69"/>
      <c r="O44" s="70"/>
      <c r="Q44" s="65"/>
      <c r="R44" s="72"/>
      <c r="S44" s="45"/>
      <c r="T44" s="75"/>
      <c r="U44" s="73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6">
        <f>SUM(I38:I44)</f>
        <v>894309548</v>
      </c>
      <c r="J45" s="35"/>
      <c r="K45" s="36"/>
      <c r="L45" s="37"/>
      <c r="N45" s="36"/>
      <c r="O45" s="70"/>
      <c r="Q45" s="65"/>
      <c r="R45" s="72"/>
      <c r="S45" s="45"/>
      <c r="T45" s="72"/>
      <c r="U45" s="73"/>
    </row>
    <row r="46" spans="1:21" x14ac:dyDescent="0.2">
      <c r="A46" s="7"/>
      <c r="B46" s="18">
        <v>2</v>
      </c>
      <c r="C46" s="18" t="s">
        <v>38</v>
      </c>
      <c r="D46" s="7"/>
      <c r="E46" s="7"/>
      <c r="F46" s="7"/>
      <c r="G46" s="7"/>
      <c r="H46" s="8"/>
      <c r="I46" s="8"/>
      <c r="J46" s="77"/>
      <c r="K46" s="36"/>
      <c r="L46" s="37"/>
      <c r="N46" s="69"/>
      <c r="O46" s="70"/>
      <c r="Q46" s="65"/>
      <c r="R46" s="72"/>
      <c r="S46" s="73"/>
      <c r="T46" s="72"/>
      <c r="U46" s="73"/>
    </row>
    <row r="47" spans="1:21" x14ac:dyDescent="0.2">
      <c r="A47" s="7"/>
      <c r="B47" s="7"/>
      <c r="C47" s="7" t="s">
        <v>32</v>
      </c>
      <c r="D47" s="7"/>
      <c r="E47" s="7"/>
      <c r="F47" s="7"/>
      <c r="G47" s="17"/>
      <c r="H47" s="8">
        <f>M119</f>
        <v>75000</v>
      </c>
      <c r="I47" s="8"/>
      <c r="J47" s="77"/>
      <c r="K47" s="36"/>
      <c r="L47" s="37"/>
      <c r="N47" s="36"/>
      <c r="O47" s="69"/>
      <c r="Q47" s="65"/>
      <c r="R47" s="78"/>
      <c r="S47" s="78">
        <f>SUM(S13:S45)</f>
        <v>0</v>
      </c>
      <c r="T47" s="72"/>
      <c r="U47" s="73"/>
    </row>
    <row r="48" spans="1:21" x14ac:dyDescent="0.2">
      <c r="A48" s="7"/>
      <c r="B48" s="7"/>
      <c r="C48" s="7" t="s">
        <v>39</v>
      </c>
      <c r="D48" s="7"/>
      <c r="E48" s="7"/>
      <c r="F48" s="7"/>
      <c r="G48" s="22"/>
      <c r="H48" s="79">
        <v>0</v>
      </c>
      <c r="I48" s="8" t="s">
        <v>6</v>
      </c>
      <c r="J48" s="80"/>
      <c r="K48" s="36"/>
      <c r="L48" s="37"/>
      <c r="M48" s="81"/>
      <c r="N48" s="36"/>
      <c r="O48" s="69"/>
      <c r="P48" s="81"/>
      <c r="Q48" s="65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6</v>
      </c>
      <c r="H49" s="82"/>
      <c r="I49" s="8">
        <f>H47+H48</f>
        <v>75000</v>
      </c>
      <c r="J49" s="80"/>
      <c r="K49" s="36"/>
      <c r="L49" s="37"/>
      <c r="M49" s="81"/>
      <c r="N49" s="36"/>
      <c r="O49" s="37"/>
      <c r="P49" s="81"/>
      <c r="Q49" s="65"/>
      <c r="R49" s="83"/>
      <c r="S49" s="2" t="s">
        <v>40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4"/>
      <c r="I50" s="8" t="s">
        <v>6</v>
      </c>
      <c r="J50" s="77"/>
      <c r="K50" s="36"/>
      <c r="L50" s="37"/>
      <c r="M50" s="81"/>
      <c r="N50" s="36"/>
      <c r="O50" s="37"/>
      <c r="P50" s="81"/>
      <c r="Q50" s="65"/>
      <c r="R50" s="83"/>
      <c r="S50" s="2"/>
      <c r="U50" s="2"/>
    </row>
    <row r="51" spans="1:21" x14ac:dyDescent="0.25">
      <c r="A51" s="7"/>
      <c r="B51" s="7"/>
      <c r="C51" s="7" t="s">
        <v>41</v>
      </c>
      <c r="D51" s="7"/>
      <c r="E51" s="7"/>
      <c r="F51" s="7"/>
      <c r="G51" s="17"/>
      <c r="I51" s="8">
        <v>0</v>
      </c>
      <c r="J51" s="85"/>
      <c r="K51" s="36"/>
      <c r="L51" s="37"/>
      <c r="M51" s="81"/>
      <c r="N51" s="36"/>
      <c r="O51" s="37"/>
      <c r="P51" s="81"/>
      <c r="Q51" s="65"/>
      <c r="R51" s="83"/>
      <c r="S51" s="2"/>
      <c r="U51" s="2"/>
    </row>
    <row r="52" spans="1:21" x14ac:dyDescent="0.25">
      <c r="A52" s="7"/>
      <c r="B52" s="7"/>
      <c r="C52" s="86" t="s">
        <v>42</v>
      </c>
      <c r="D52" s="7"/>
      <c r="E52" s="7"/>
      <c r="F52" s="7"/>
      <c r="G52" s="17"/>
      <c r="H52" s="59">
        <f>+L119</f>
        <v>0</v>
      </c>
      <c r="I52" s="8"/>
      <c r="J52" s="87"/>
      <c r="K52" s="36"/>
      <c r="L52" s="37"/>
      <c r="M52" s="81"/>
      <c r="N52" s="36"/>
      <c r="O52" s="37"/>
      <c r="P52" s="81"/>
      <c r="Q52" s="65"/>
      <c r="R52" s="83"/>
      <c r="S52" s="2"/>
      <c r="U52" s="2"/>
    </row>
    <row r="53" spans="1:21" x14ac:dyDescent="0.25">
      <c r="A53" s="7"/>
      <c r="B53" s="7"/>
      <c r="C53" s="86" t="s">
        <v>43</v>
      </c>
      <c r="D53" s="7"/>
      <c r="E53" s="7"/>
      <c r="F53" s="7"/>
      <c r="G53" s="17"/>
      <c r="H53" s="59">
        <f>+O23</f>
        <v>24195000</v>
      </c>
      <c r="I53" s="8"/>
      <c r="J53" s="87"/>
      <c r="K53" s="36"/>
      <c r="L53" s="37"/>
      <c r="M53" s="81"/>
      <c r="N53" s="36"/>
      <c r="O53" s="37"/>
      <c r="P53" s="81"/>
      <c r="Q53" s="65"/>
      <c r="R53" s="83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68"/>
      <c r="I54" s="8"/>
      <c r="J54" s="87"/>
      <c r="K54" s="36"/>
      <c r="L54" s="37"/>
      <c r="M54" s="81"/>
      <c r="N54" s="36"/>
      <c r="O54" s="37"/>
      <c r="P54" s="81"/>
      <c r="Q54" s="65"/>
      <c r="R54" s="83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7"/>
      <c r="I55" s="68">
        <f>SUM(H52:H54)</f>
        <v>24195000</v>
      </c>
      <c r="J55" s="85"/>
      <c r="K55" s="36"/>
      <c r="L55" s="37"/>
      <c r="M55" s="81"/>
      <c r="N55" s="36"/>
      <c r="O55" s="37"/>
      <c r="P55" s="81"/>
      <c r="Q55" s="65"/>
      <c r="R55" s="88"/>
      <c r="S55" s="66"/>
      <c r="T55" s="88"/>
      <c r="U55" s="66"/>
    </row>
    <row r="56" spans="1:21" x14ac:dyDescent="0.25">
      <c r="A56" s="7"/>
      <c r="B56" s="7"/>
      <c r="C56" s="18" t="s">
        <v>45</v>
      </c>
      <c r="D56" s="7"/>
      <c r="E56" s="7"/>
      <c r="F56" s="7"/>
      <c r="G56" s="7"/>
      <c r="H56" s="8"/>
      <c r="I56" s="8">
        <f>+I31-I49+I55</f>
        <v>121242000</v>
      </c>
      <c r="J56" s="89"/>
      <c r="K56" s="36"/>
      <c r="L56" s="37"/>
      <c r="M56" s="90"/>
      <c r="N56" s="36"/>
      <c r="O56" s="37"/>
      <c r="P56" s="90"/>
      <c r="Q56" s="65"/>
      <c r="R56" s="88"/>
      <c r="S56" s="66"/>
      <c r="T56" s="88"/>
      <c r="U56" s="66"/>
    </row>
    <row r="57" spans="1:21" x14ac:dyDescent="0.25">
      <c r="A57" s="86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121242000</v>
      </c>
      <c r="J57" s="91"/>
      <c r="K57" s="36"/>
      <c r="L57" s="37"/>
      <c r="M57" s="90"/>
      <c r="N57" s="36"/>
      <c r="O57" s="37"/>
      <c r="P57" s="90"/>
      <c r="Q57" s="65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6</v>
      </c>
      <c r="I58" s="68">
        <v>0</v>
      </c>
      <c r="J58" s="91"/>
      <c r="K58" s="36"/>
      <c r="L58" s="37"/>
      <c r="M58" s="92"/>
      <c r="N58" s="36"/>
      <c r="O58" s="37"/>
      <c r="P58" s="92"/>
      <c r="Q58" s="65"/>
      <c r="R58" s="88"/>
      <c r="S58" s="66"/>
      <c r="T58" s="88"/>
      <c r="U58" s="93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4"/>
      <c r="K59" s="36"/>
      <c r="L59" s="37"/>
      <c r="M59" s="81"/>
      <c r="N59" s="36"/>
      <c r="O59" s="37"/>
      <c r="P59" s="81"/>
      <c r="Q59" s="65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4"/>
      <c r="K60" s="36"/>
      <c r="L60" s="37"/>
      <c r="M60" s="92"/>
      <c r="N60" s="36"/>
      <c r="O60" s="37"/>
      <c r="P60" s="92"/>
      <c r="Q60" s="65"/>
      <c r="R60" s="88"/>
      <c r="S60" s="66"/>
      <c r="T60" s="88"/>
      <c r="U60" s="88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95"/>
      <c r="J61" s="94"/>
      <c r="K61" s="36"/>
      <c r="L61" s="37"/>
      <c r="M61" s="92"/>
      <c r="N61" s="36"/>
      <c r="O61" s="37"/>
      <c r="P61" s="92"/>
      <c r="Q61" s="65"/>
      <c r="R61" s="88"/>
      <c r="S61" s="66"/>
      <c r="T61" s="88"/>
      <c r="U61" s="88"/>
    </row>
    <row r="62" spans="1:21" x14ac:dyDescent="0.25">
      <c r="A62" s="7" t="s">
        <v>50</v>
      </c>
      <c r="B62" s="7"/>
      <c r="C62" s="7"/>
      <c r="D62" s="7"/>
      <c r="E62" s="7" t="s">
        <v>6</v>
      </c>
      <c r="F62" s="7"/>
      <c r="G62" s="7" t="s">
        <v>51</v>
      </c>
      <c r="H62" s="8"/>
      <c r="I62" s="23"/>
      <c r="J62" s="94"/>
      <c r="K62" s="36"/>
      <c r="L62" s="37"/>
      <c r="M62" s="92"/>
      <c r="N62" s="36"/>
      <c r="O62" s="37"/>
      <c r="P62" s="92"/>
      <c r="Q62" s="65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6</v>
      </c>
      <c r="I63" s="23"/>
      <c r="J63" s="94"/>
      <c r="K63" s="36"/>
      <c r="L63" s="37"/>
      <c r="M63" s="92"/>
      <c r="N63" s="36"/>
      <c r="O63" s="37"/>
      <c r="P63" s="92"/>
      <c r="Q63" s="65"/>
      <c r="S63" s="46"/>
    </row>
    <row r="64" spans="1:21" x14ac:dyDescent="0.25">
      <c r="A64" s="96"/>
      <c r="B64" s="97"/>
      <c r="C64" s="97"/>
      <c r="D64" s="98"/>
      <c r="E64" s="98"/>
      <c r="F64" s="98"/>
      <c r="G64" s="98"/>
      <c r="H64" s="98"/>
      <c r="J64" s="94"/>
      <c r="K64" s="36"/>
      <c r="L64" s="37"/>
      <c r="N64" s="36"/>
      <c r="O64" s="37"/>
      <c r="Q64" s="65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4"/>
      <c r="K65" s="36"/>
      <c r="L65" s="37"/>
      <c r="N65" s="36"/>
      <c r="O65" s="37"/>
      <c r="Q65" s="65"/>
      <c r="S65" s="83"/>
    </row>
    <row r="66" spans="1:19" x14ac:dyDescent="0.25">
      <c r="A66" s="99" t="s">
        <v>67</v>
      </c>
      <c r="B66" s="97"/>
      <c r="C66" s="97"/>
      <c r="D66" s="98"/>
      <c r="E66" s="98"/>
      <c r="F66" s="98"/>
      <c r="G66" s="9" t="s">
        <v>53</v>
      </c>
      <c r="J66" s="94"/>
      <c r="K66" s="36"/>
      <c r="L66" s="37"/>
      <c r="O66" s="37"/>
      <c r="Q66" s="65"/>
      <c r="S66" s="83"/>
    </row>
    <row r="67" spans="1:19" x14ac:dyDescent="0.25">
      <c r="K67" s="36"/>
      <c r="L67" s="37"/>
    </row>
    <row r="68" spans="1:19" x14ac:dyDescent="0.25">
      <c r="A68" s="99" t="s">
        <v>54</v>
      </c>
      <c r="B68" s="97"/>
      <c r="C68" s="97"/>
      <c r="D68" s="98"/>
      <c r="E68" s="98"/>
      <c r="F68" s="98"/>
      <c r="G68" s="9"/>
      <c r="H68" s="6" t="s">
        <v>55</v>
      </c>
      <c r="J68" s="94"/>
      <c r="K68" s="36"/>
      <c r="L68" s="37"/>
      <c r="O68" s="37"/>
      <c r="Q68" s="65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4"/>
      <c r="K69" s="36"/>
      <c r="L69" s="37"/>
      <c r="O69" s="37"/>
      <c r="Q69" s="65"/>
    </row>
    <row r="70" spans="1:19" x14ac:dyDescent="0.25">
      <c r="A70" s="2"/>
      <c r="B70" s="2"/>
      <c r="C70" s="2"/>
      <c r="D70" s="2"/>
      <c r="E70" s="2"/>
      <c r="F70" s="2"/>
      <c r="G70" s="98" t="s">
        <v>56</v>
      </c>
      <c r="H70" s="2"/>
      <c r="I70" s="2"/>
      <c r="J70" s="94"/>
      <c r="K70" s="36"/>
      <c r="L70" s="37"/>
      <c r="M70" s="92"/>
      <c r="N70" s="92"/>
      <c r="O70" s="37"/>
      <c r="P70" s="92"/>
      <c r="Q70" s="65"/>
    </row>
    <row r="71" spans="1:19" x14ac:dyDescent="0.25">
      <c r="A71" s="2"/>
      <c r="B71" s="2"/>
      <c r="C71" s="2"/>
      <c r="D71" s="2"/>
      <c r="E71" s="2"/>
      <c r="F71" s="2"/>
      <c r="G71" s="98"/>
      <c r="H71" s="2"/>
      <c r="I71" s="2"/>
      <c r="J71" s="94"/>
      <c r="K71" s="36"/>
      <c r="L71" s="37"/>
      <c r="O71" s="37"/>
      <c r="Q71" s="65"/>
    </row>
    <row r="72" spans="1:19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4"/>
      <c r="K72" s="36"/>
      <c r="L72" s="37"/>
      <c r="O72" s="37"/>
      <c r="Q72" s="65"/>
    </row>
    <row r="73" spans="1:19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02"/>
      <c r="J73" s="94"/>
      <c r="K73" s="36"/>
      <c r="L73" s="37"/>
      <c r="O73" s="37"/>
      <c r="Q73" s="65"/>
    </row>
    <row r="74" spans="1:19" x14ac:dyDescent="0.25">
      <c r="A74" s="98"/>
      <c r="B74" s="98"/>
      <c r="C74" s="98"/>
      <c r="D74" s="98"/>
      <c r="E74" s="98"/>
      <c r="F74" s="98"/>
      <c r="G74" s="103"/>
      <c r="H74" s="104"/>
      <c r="I74" s="98"/>
      <c r="J74" s="94"/>
      <c r="K74" s="36"/>
      <c r="L74" s="37"/>
      <c r="O74" s="37"/>
      <c r="Q74" s="105"/>
    </row>
    <row r="75" spans="1:19" x14ac:dyDescent="0.25">
      <c r="A75" s="98"/>
      <c r="B75" s="98"/>
      <c r="C75" s="98"/>
      <c r="D75" s="98"/>
      <c r="E75" s="98"/>
      <c r="F75" s="98"/>
      <c r="G75" s="103" t="s">
        <v>58</v>
      </c>
      <c r="H75" s="106"/>
      <c r="I75" s="98"/>
      <c r="J75" s="94"/>
      <c r="K75" s="107"/>
      <c r="L75" s="40"/>
      <c r="O75" s="37"/>
      <c r="Q75" s="105"/>
    </row>
    <row r="76" spans="1:19" x14ac:dyDescent="0.25">
      <c r="A76" s="108"/>
      <c r="B76" s="109"/>
      <c r="C76" s="109"/>
      <c r="D76" s="109"/>
      <c r="E76" s="110"/>
      <c r="F76" s="2"/>
      <c r="G76" s="2"/>
      <c r="H76" s="66"/>
      <c r="I76" s="2"/>
      <c r="J76" s="94"/>
      <c r="K76" s="111"/>
      <c r="L76" s="40"/>
      <c r="O76" s="37"/>
      <c r="Q76" s="105"/>
    </row>
    <row r="77" spans="1:19" x14ac:dyDescent="0.25">
      <c r="A77" s="108"/>
      <c r="B77" s="109"/>
      <c r="C77" s="112"/>
      <c r="D77" s="109"/>
      <c r="E77" s="113"/>
      <c r="F77" s="2"/>
      <c r="G77" s="2"/>
      <c r="H77" s="66"/>
      <c r="I77" s="2"/>
      <c r="J77" s="94"/>
      <c r="K77" s="114"/>
      <c r="L77" s="31"/>
      <c r="O77" s="37"/>
      <c r="Q77" s="105"/>
    </row>
    <row r="78" spans="1:19" x14ac:dyDescent="0.25">
      <c r="A78" s="110"/>
      <c r="B78" s="109"/>
      <c r="C78" s="112"/>
      <c r="D78" s="112"/>
      <c r="E78" s="115"/>
      <c r="F78" s="83"/>
      <c r="H78" s="88"/>
      <c r="J78" s="94"/>
      <c r="K78" s="29"/>
      <c r="L78" s="31"/>
      <c r="O78" s="37"/>
      <c r="Q78" s="105"/>
    </row>
    <row r="79" spans="1:19" x14ac:dyDescent="0.25">
      <c r="A79" s="116"/>
      <c r="B79" s="109"/>
      <c r="C79" s="117"/>
      <c r="D79" s="117"/>
      <c r="E79" s="115"/>
      <c r="H79" s="88"/>
      <c r="J79" s="94"/>
      <c r="K79" s="29"/>
      <c r="L79" s="31"/>
      <c r="O79" s="37"/>
      <c r="Q79" s="105"/>
    </row>
    <row r="80" spans="1:19" x14ac:dyDescent="0.25">
      <c r="A80" s="118"/>
      <c r="B80" s="109"/>
      <c r="C80" s="117"/>
      <c r="D80" s="117"/>
      <c r="E80" s="115"/>
      <c r="H80" s="88"/>
      <c r="J80" s="94"/>
      <c r="K80" s="29"/>
      <c r="L80" s="31"/>
      <c r="O80" s="37"/>
      <c r="Q80" s="119"/>
    </row>
    <row r="81" spans="1:17" x14ac:dyDescent="0.25">
      <c r="A81" s="118"/>
      <c r="B81" s="109"/>
      <c r="C81" s="117"/>
      <c r="D81" s="117"/>
      <c r="E81" s="115"/>
      <c r="H81" s="88"/>
      <c r="J81" s="94"/>
      <c r="K81" s="29"/>
      <c r="L81" s="31"/>
      <c r="O81" s="37"/>
      <c r="Q81" s="119"/>
    </row>
    <row r="82" spans="1:17" x14ac:dyDescent="0.25">
      <c r="A82" s="120"/>
      <c r="B82" s="109"/>
      <c r="C82" s="109"/>
      <c r="D82" s="109"/>
      <c r="E82" s="110"/>
      <c r="F82" s="2"/>
      <c r="G82" s="2"/>
      <c r="H82" s="66"/>
      <c r="I82" s="2"/>
      <c r="J82" s="94"/>
      <c r="K82" s="69"/>
      <c r="L82" s="37"/>
      <c r="O82" s="37"/>
      <c r="Q82" s="119"/>
    </row>
    <row r="83" spans="1:17" x14ac:dyDescent="0.25">
      <c r="A83" s="108" t="s">
        <v>59</v>
      </c>
      <c r="B83" s="109"/>
      <c r="C83" s="109"/>
      <c r="D83" s="109"/>
      <c r="E83" s="110"/>
      <c r="F83" s="2"/>
      <c r="G83" s="2"/>
      <c r="H83" s="66"/>
      <c r="I83" s="2"/>
      <c r="J83" s="94"/>
      <c r="K83" s="121"/>
      <c r="L83" s="37"/>
      <c r="O83" s="37"/>
      <c r="Q83" s="119"/>
    </row>
    <row r="84" spans="1:17" x14ac:dyDescent="0.25">
      <c r="A84" s="108"/>
      <c r="B84" s="109"/>
      <c r="C84" s="112"/>
      <c r="D84" s="109"/>
      <c r="E84" s="113"/>
      <c r="F84" s="2"/>
      <c r="G84" s="2"/>
      <c r="H84" s="66"/>
      <c r="I84" s="2"/>
      <c r="J84" s="94"/>
      <c r="K84" s="121"/>
      <c r="L84" s="37"/>
      <c r="O84" s="37"/>
      <c r="Q84" s="119"/>
    </row>
    <row r="85" spans="1:17" x14ac:dyDescent="0.25">
      <c r="A85" s="122">
        <f>SUM(A66:A84)</f>
        <v>0</v>
      </c>
      <c r="E85" s="88">
        <f>SUM(E66:E84)</f>
        <v>0</v>
      </c>
      <c r="H85" s="88">
        <f>SUM(H66:H84)</f>
        <v>0</v>
      </c>
      <c r="J85" s="94"/>
      <c r="K85" s="121"/>
      <c r="L85" s="37"/>
      <c r="O85" s="37"/>
      <c r="Q85" s="119"/>
    </row>
    <row r="86" spans="1:17" x14ac:dyDescent="0.25">
      <c r="J86" s="94"/>
      <c r="K86" s="121"/>
      <c r="L86" s="37"/>
      <c r="O86" s="37"/>
      <c r="Q86" s="105"/>
    </row>
    <row r="87" spans="1:17" x14ac:dyDescent="0.25">
      <c r="J87" s="94"/>
      <c r="K87" s="121"/>
      <c r="L87" s="37"/>
      <c r="O87" s="37"/>
      <c r="Q87" s="105"/>
    </row>
    <row r="88" spans="1:17" x14ac:dyDescent="0.25">
      <c r="J88" s="94"/>
      <c r="K88" s="121"/>
      <c r="L88" s="37"/>
      <c r="O88" s="37"/>
      <c r="Q88" s="105"/>
    </row>
    <row r="89" spans="1:17" x14ac:dyDescent="0.25">
      <c r="J89" s="94"/>
      <c r="K89" s="121"/>
      <c r="L89" s="37"/>
      <c r="O89" s="37"/>
      <c r="Q89" s="105"/>
    </row>
    <row r="90" spans="1:17" x14ac:dyDescent="0.25">
      <c r="J90" s="94"/>
      <c r="K90" s="121"/>
      <c r="L90" s="37"/>
      <c r="O90" s="37"/>
      <c r="Q90" s="105"/>
    </row>
    <row r="91" spans="1:17" x14ac:dyDescent="0.25">
      <c r="J91" s="94"/>
      <c r="K91" s="121"/>
      <c r="L91" s="37"/>
      <c r="O91" s="37"/>
      <c r="Q91" s="105"/>
    </row>
    <row r="92" spans="1:17" x14ac:dyDescent="0.2">
      <c r="K92" s="121"/>
      <c r="L92" s="37"/>
      <c r="O92" s="37"/>
      <c r="Q92" s="105"/>
    </row>
    <row r="93" spans="1:17" x14ac:dyDescent="0.2">
      <c r="K93" s="121"/>
      <c r="L93" s="37"/>
      <c r="O93" s="37"/>
      <c r="Q93" s="105"/>
    </row>
    <row r="94" spans="1:17" x14ac:dyDescent="0.2">
      <c r="K94" s="121"/>
      <c r="L94" s="37"/>
      <c r="O94" s="37"/>
      <c r="Q94" s="105"/>
    </row>
    <row r="95" spans="1:17" x14ac:dyDescent="0.2">
      <c r="K95" s="121"/>
      <c r="L95" s="37"/>
      <c r="O95" s="37"/>
      <c r="Q95" s="105"/>
    </row>
    <row r="96" spans="1:17" x14ac:dyDescent="0.2">
      <c r="K96" s="121"/>
      <c r="L96" s="37"/>
      <c r="O96" s="37"/>
      <c r="Q96" s="105"/>
    </row>
    <row r="97" spans="1:21" x14ac:dyDescent="0.2">
      <c r="K97" s="121"/>
      <c r="L97" s="37"/>
      <c r="O97" s="37"/>
      <c r="Q97" s="105"/>
    </row>
    <row r="98" spans="1:21" x14ac:dyDescent="0.25">
      <c r="K98" s="121"/>
      <c r="L98" s="123"/>
      <c r="O98" s="124"/>
      <c r="Q98" s="105"/>
    </row>
    <row r="99" spans="1:21" x14ac:dyDescent="0.25">
      <c r="K99" s="121"/>
      <c r="L99" s="123"/>
      <c r="O99" s="124"/>
      <c r="Q99" s="105"/>
    </row>
    <row r="100" spans="1:21" x14ac:dyDescent="0.25">
      <c r="K100" s="121"/>
      <c r="L100" s="125"/>
      <c r="O100" s="126"/>
      <c r="Q100" s="105"/>
    </row>
    <row r="101" spans="1:21" x14ac:dyDescent="0.25">
      <c r="K101" s="121"/>
      <c r="L101" s="125"/>
      <c r="O101" s="126"/>
      <c r="Q101" s="105"/>
    </row>
    <row r="102" spans="1:21" x14ac:dyDescent="0.25">
      <c r="K102" s="121"/>
      <c r="L102" s="125"/>
      <c r="O102" s="126"/>
      <c r="Q102" s="105"/>
    </row>
    <row r="103" spans="1:21" x14ac:dyDescent="0.25">
      <c r="K103" s="121"/>
      <c r="L103" s="125"/>
      <c r="O103" s="126"/>
      <c r="Q103" s="105"/>
    </row>
    <row r="104" spans="1:21" x14ac:dyDescent="0.25">
      <c r="K104" s="121"/>
      <c r="L104" s="125"/>
      <c r="O104" s="126"/>
      <c r="Q104" s="105"/>
    </row>
    <row r="105" spans="1:21" x14ac:dyDescent="0.25">
      <c r="K105" s="121"/>
      <c r="L105" s="125"/>
      <c r="O105" s="126"/>
      <c r="Q105" s="105"/>
    </row>
    <row r="106" spans="1:21" x14ac:dyDescent="0.25">
      <c r="K106" s="121"/>
      <c r="L106" s="125"/>
      <c r="O106" s="126"/>
      <c r="Q106" s="105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21"/>
      <c r="L107" s="125"/>
      <c r="O107" s="126"/>
      <c r="Q107" s="105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21"/>
      <c r="L108" s="125"/>
      <c r="O108" s="126"/>
      <c r="Q108" s="101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1"/>
      <c r="L109" s="125"/>
      <c r="O109" s="126"/>
      <c r="Q109" s="101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1"/>
      <c r="L110" s="125"/>
      <c r="O110" s="126"/>
      <c r="Q110" s="101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1"/>
      <c r="L111" s="125"/>
      <c r="O111" s="126"/>
      <c r="Q111" s="92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21"/>
      <c r="L112" s="125"/>
      <c r="O112" s="126"/>
      <c r="Q112" s="101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21"/>
      <c r="L113" s="125"/>
      <c r="O113" s="126"/>
      <c r="Q113" s="101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21"/>
      <c r="L114" s="125"/>
      <c r="O114" s="126"/>
      <c r="Q114" s="101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1"/>
      <c r="L115" s="125"/>
      <c r="O115" s="126"/>
      <c r="Q115" s="101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1"/>
      <c r="L116" s="125"/>
      <c r="O116" s="126"/>
      <c r="Q116" s="101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1"/>
      <c r="L117" s="125"/>
      <c r="O117" s="126"/>
      <c r="Q117" s="101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1"/>
      <c r="L118" s="125"/>
      <c r="O118" s="126"/>
      <c r="Q118" s="101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1"/>
      <c r="L119" s="127">
        <f>SUM(L12:L118)</f>
        <v>0</v>
      </c>
      <c r="M119" s="128">
        <f t="shared" ref="M119:P119" si="1">SUM(M13:M118)</f>
        <v>75000</v>
      </c>
      <c r="N119" s="128">
        <f>SUM(N13:N118)</f>
        <v>0</v>
      </c>
      <c r="O119" s="128">
        <f>SUM(O13:O118)</f>
        <v>48390000</v>
      </c>
      <c r="P119" s="128">
        <f t="shared" si="1"/>
        <v>0</v>
      </c>
      <c r="Q119" s="101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27">
        <f>SUM(L16:L119)</f>
        <v>-4500000</v>
      </c>
      <c r="O120" s="128">
        <f>SUM(O13:O119)</f>
        <v>96780000</v>
      </c>
      <c r="Q120" s="101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00"/>
      <c r="O121" s="100"/>
      <c r="Q121" s="101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00"/>
      <c r="O122" s="100"/>
      <c r="Q122" s="101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00"/>
      <c r="O123" s="100"/>
      <c r="Q123" s="101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00"/>
      <c r="O124" s="100"/>
      <c r="Q124" s="101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00"/>
      <c r="O125" s="100"/>
      <c r="Q125" s="101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00"/>
      <c r="O126" s="100"/>
      <c r="Q126" s="101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00"/>
      <c r="O127" s="100"/>
      <c r="Q127" s="101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00"/>
      <c r="O128" s="100"/>
      <c r="Q128" s="101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00"/>
      <c r="O129" s="100"/>
      <c r="Q129" s="101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00"/>
      <c r="O130" s="100"/>
      <c r="Q130" s="101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30 Juni</vt:lpstr>
      <vt:lpstr>1 Juli </vt:lpstr>
      <vt:lpstr>2 Juli</vt:lpstr>
      <vt:lpstr>3 Juli</vt:lpstr>
      <vt:lpstr>4 Juli</vt:lpstr>
      <vt:lpstr>5 Juli</vt:lpstr>
      <vt:lpstr>6 Juli (2)</vt:lpstr>
      <vt:lpstr>7 Juli (2)</vt:lpstr>
      <vt:lpstr>8 Juli (2)</vt:lpstr>
      <vt:lpstr>9 Juli</vt:lpstr>
      <vt:lpstr>10 Juli </vt:lpstr>
      <vt:lpstr>11 Juli </vt:lpstr>
      <vt:lpstr>11, Juli</vt:lpstr>
      <vt:lpstr>12 Juli</vt:lpstr>
      <vt:lpstr>13 Juli</vt:lpstr>
      <vt:lpstr>14 Juli </vt:lpstr>
      <vt:lpstr>15 Juli </vt:lpstr>
      <vt:lpstr>16 Juli </vt:lpstr>
      <vt:lpstr>18 Juli</vt:lpstr>
      <vt:lpstr>19 Juli</vt:lpstr>
      <vt:lpstr>20 Juli (2)</vt:lpstr>
      <vt:lpstr>21 Juli</vt:lpstr>
      <vt:lpstr>22 Juli</vt:lpstr>
      <vt:lpstr>23 Juli </vt:lpstr>
      <vt:lpstr>24 Juli</vt:lpstr>
      <vt:lpstr>25 jul</vt:lpstr>
      <vt:lpstr>26 jul</vt:lpstr>
      <vt:lpstr>27 Juli</vt:lpstr>
      <vt:lpstr>28 jUL</vt:lpstr>
      <vt:lpstr>'1 Juli '!Print_Area</vt:lpstr>
      <vt:lpstr>'10 Juli '!Print_Area</vt:lpstr>
      <vt:lpstr>'11 Juli '!Print_Area</vt:lpstr>
      <vt:lpstr>'11, Juli'!Print_Area</vt:lpstr>
      <vt:lpstr>'12 Juli'!Print_Area</vt:lpstr>
      <vt:lpstr>'13 Juli'!Print_Area</vt:lpstr>
      <vt:lpstr>'14 Juli '!Print_Area</vt:lpstr>
      <vt:lpstr>'15 Juli '!Print_Area</vt:lpstr>
      <vt:lpstr>'16 Juli '!Print_Area</vt:lpstr>
      <vt:lpstr>'18 Juli'!Print_Area</vt:lpstr>
      <vt:lpstr>'19 Juli'!Print_Area</vt:lpstr>
      <vt:lpstr>'2 Juli'!Print_Area</vt:lpstr>
      <vt:lpstr>'20 Juli (2)'!Print_Area</vt:lpstr>
      <vt:lpstr>'21 Juli'!Print_Area</vt:lpstr>
      <vt:lpstr>'22 Juli'!Print_Area</vt:lpstr>
      <vt:lpstr>'23 Juli '!Print_Area</vt:lpstr>
      <vt:lpstr>'24 Juli'!Print_Area</vt:lpstr>
      <vt:lpstr>'25 jul'!Print_Area</vt:lpstr>
      <vt:lpstr>'26 jul'!Print_Area</vt:lpstr>
      <vt:lpstr>'27 Juli'!Print_Area</vt:lpstr>
      <vt:lpstr>'28 jUL'!Print_Area</vt:lpstr>
      <vt:lpstr>'3 Juli'!Print_Area</vt:lpstr>
      <vt:lpstr>'30 Juni'!Print_Area</vt:lpstr>
      <vt:lpstr>'4 Juli'!Print_Area</vt:lpstr>
      <vt:lpstr>'5 Juli'!Print_Area</vt:lpstr>
      <vt:lpstr>'6 Juli (2)'!Print_Area</vt:lpstr>
      <vt:lpstr>'7 Juli (2)'!Print_Area</vt:lpstr>
      <vt:lpstr>'8 Juli (2)'!Print_Area</vt:lpstr>
      <vt:lpstr>'9 Juli'!Print_Area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2018-07-26T08:11:02Z</cp:lastPrinted>
  <dcterms:created xsi:type="dcterms:W3CDTF">2018-07-02T03:48:12Z</dcterms:created>
  <dcterms:modified xsi:type="dcterms:W3CDTF">2018-07-28T07:25:04Z</dcterms:modified>
</cp:coreProperties>
</file>