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firstSheet="16" activeTab="26"/>
  </bookViews>
  <sheets>
    <sheet name="28 Des" sheetId="1" r:id="rId1"/>
    <sheet name="05 Jan " sheetId="4" r:id="rId2"/>
    <sheet name="07 Jan " sheetId="5" r:id="rId3"/>
    <sheet name="8 Jan " sheetId="6" r:id="rId4"/>
    <sheet name="9 Jan" sheetId="7" r:id="rId5"/>
    <sheet name="10 Jan " sheetId="8" r:id="rId6"/>
    <sheet name="11 Jan " sheetId="9" r:id="rId7"/>
    <sheet name="12 Jan  " sheetId="10" r:id="rId8"/>
    <sheet name="13 Jan " sheetId="11" r:id="rId9"/>
    <sheet name="14 JAN" sheetId="12" r:id="rId10"/>
    <sheet name="15 Jan " sheetId="13" r:id="rId11"/>
    <sheet name="16 Jun" sheetId="14" r:id="rId12"/>
    <sheet name="17 Jan " sheetId="15" r:id="rId13"/>
    <sheet name="18 Jan " sheetId="16" r:id="rId14"/>
    <sheet name="19 Jan" sheetId="17" r:id="rId15"/>
    <sheet name="21 Jan " sheetId="18" r:id="rId16"/>
    <sheet name="22 JAn " sheetId="19" r:id="rId17"/>
    <sheet name="23 Jan  " sheetId="21" r:id="rId18"/>
    <sheet name="24 Jan " sheetId="20" r:id="rId19"/>
    <sheet name="25 JAN" sheetId="22" r:id="rId20"/>
    <sheet name="26 JAN" sheetId="23" r:id="rId21"/>
    <sheet name="27 Jan " sheetId="25" r:id="rId22"/>
    <sheet name="28 Jan" sheetId="26" r:id="rId23"/>
    <sheet name="29 Jan " sheetId="27" r:id="rId24"/>
    <sheet name="30 Jan" sheetId="28" r:id="rId25"/>
    <sheet name="31 Jan " sheetId="29" r:id="rId26"/>
    <sheet name="1 Peb" sheetId="30" r:id="rId27"/>
  </sheets>
  <externalReferences>
    <externalReference r:id="rId28"/>
  </externalReferences>
  <definedNames>
    <definedName name="_xlnm.Print_Area" localSheetId="1">'05 Jan '!$A$1:$I$75</definedName>
    <definedName name="_xlnm.Print_Area" localSheetId="2">'07 Jan '!$A$1:$I$75</definedName>
    <definedName name="_xlnm.Print_Area" localSheetId="26">'1 Peb'!$A$1:$I$75</definedName>
    <definedName name="_xlnm.Print_Area" localSheetId="5">'10 Jan '!$A$1:$I$75</definedName>
    <definedName name="_xlnm.Print_Area" localSheetId="6">'11 Jan '!$A$1:$I$75</definedName>
    <definedName name="_xlnm.Print_Area" localSheetId="7">'12 Jan  '!$A$1:$I$75</definedName>
    <definedName name="_xlnm.Print_Area" localSheetId="8">'13 Jan '!$A$1:$I$75</definedName>
    <definedName name="_xlnm.Print_Area" localSheetId="9">'14 JAN'!$A$1:$I$75</definedName>
    <definedName name="_xlnm.Print_Area" localSheetId="10">'15 Jan '!$A$1:$I$75</definedName>
    <definedName name="_xlnm.Print_Area" localSheetId="11">'16 Jun'!$A$1:$I$75</definedName>
    <definedName name="_xlnm.Print_Area" localSheetId="12">'17 Jan '!$A$1:$I$75</definedName>
    <definedName name="_xlnm.Print_Area" localSheetId="13">'18 Jan '!$A$1:$I$75</definedName>
    <definedName name="_xlnm.Print_Area" localSheetId="14">'19 Jan'!$A$1:$I$75</definedName>
    <definedName name="_xlnm.Print_Area" localSheetId="15">'21 Jan '!$A$1:$I$75</definedName>
    <definedName name="_xlnm.Print_Area" localSheetId="16">'22 JAn '!$A$1:$I$75</definedName>
    <definedName name="_xlnm.Print_Area" localSheetId="17">'23 Jan  '!$A$1:$I$75</definedName>
    <definedName name="_xlnm.Print_Area" localSheetId="18">'24 Jan '!$A$1:$I$75</definedName>
    <definedName name="_xlnm.Print_Area" localSheetId="19">'25 JAN'!$A$1:$I$75</definedName>
    <definedName name="_xlnm.Print_Area" localSheetId="20">'26 JAN'!$A$1:$I$75</definedName>
    <definedName name="_xlnm.Print_Area" localSheetId="21">'27 Jan '!$A$1:$I$75</definedName>
    <definedName name="_xlnm.Print_Area" localSheetId="0">'28 Des'!$A$1:$I$75</definedName>
    <definedName name="_xlnm.Print_Area" localSheetId="22">'28 Jan'!$A$1:$I$75</definedName>
    <definedName name="_xlnm.Print_Area" localSheetId="23">'29 Jan '!$A$1:$I$75</definedName>
    <definedName name="_xlnm.Print_Area" localSheetId="24">'30 Jan'!$A$1:$I$75</definedName>
    <definedName name="_xlnm.Print_Area" localSheetId="25">'31 Jan '!$A$1:$I$75</definedName>
    <definedName name="_xlnm.Print_Area" localSheetId="3">'8 Jan '!$A$1:$I$75</definedName>
    <definedName name="_xlnm.Print_Area" localSheetId="4">'9 Jan'!$A$1:$I$75</definedName>
  </definedNames>
  <calcPr calcId="144525"/>
</workbook>
</file>

<file path=xl/calcChain.xml><?xml version="1.0" encoding="utf-8"?>
<calcChain xmlns="http://schemas.openxmlformats.org/spreadsheetml/2006/main">
  <c r="I31" i="30" l="1"/>
  <c r="P122" i="30"/>
  <c r="H53" i="30" s="1"/>
  <c r="N122" i="30"/>
  <c r="M122" i="30"/>
  <c r="H47" i="30" s="1"/>
  <c r="I49" i="30" s="1"/>
  <c r="L122" i="30"/>
  <c r="H52" i="30" s="1"/>
  <c r="Q119" i="30"/>
  <c r="Q122" i="30" s="1"/>
  <c r="R111" i="30"/>
  <c r="J56" i="30"/>
  <c r="H54" i="30"/>
  <c r="H48" i="30"/>
  <c r="T46" i="30"/>
  <c r="I44" i="30"/>
  <c r="H43" i="30"/>
  <c r="I30" i="30"/>
  <c r="I38" i="30" s="1"/>
  <c r="I45" i="30" s="1"/>
  <c r="G24" i="30"/>
  <c r="G23" i="30"/>
  <c r="G22" i="30"/>
  <c r="G21" i="30"/>
  <c r="G20" i="30"/>
  <c r="V16" i="30"/>
  <c r="U16" i="30"/>
  <c r="G16" i="30"/>
  <c r="G15" i="30"/>
  <c r="G14" i="30"/>
  <c r="G13" i="30"/>
  <c r="G12" i="30"/>
  <c r="G11" i="30"/>
  <c r="G10" i="30"/>
  <c r="G9" i="30"/>
  <c r="G8" i="30"/>
  <c r="H26" i="30" l="1"/>
  <c r="H17" i="30"/>
  <c r="I55" i="30"/>
  <c r="I56" i="30" s="1"/>
  <c r="H54" i="29"/>
  <c r="I27" i="30" l="1"/>
  <c r="I57" i="30" s="1"/>
  <c r="I59" i="30" s="1"/>
  <c r="H43" i="29"/>
  <c r="I31" i="29"/>
  <c r="P122" i="29"/>
  <c r="H53" i="29" s="1"/>
  <c r="N122" i="29"/>
  <c r="M122" i="29"/>
  <c r="H47" i="29" s="1"/>
  <c r="I49" i="29" s="1"/>
  <c r="L122" i="29"/>
  <c r="H52" i="29" s="1"/>
  <c r="Q119" i="29"/>
  <c r="Q122" i="29" s="1"/>
  <c r="R111" i="29"/>
  <c r="J56" i="29"/>
  <c r="H48" i="29"/>
  <c r="T46" i="29"/>
  <c r="I44" i="29"/>
  <c r="I30" i="29"/>
  <c r="I38" i="29" s="1"/>
  <c r="G24" i="29"/>
  <c r="G23" i="29"/>
  <c r="G22" i="29"/>
  <c r="G21" i="29"/>
  <c r="G20" i="29"/>
  <c r="H26" i="29" s="1"/>
  <c r="V16" i="29"/>
  <c r="U16" i="29"/>
  <c r="G16" i="29"/>
  <c r="G15" i="29"/>
  <c r="G14" i="29"/>
  <c r="G13" i="29"/>
  <c r="G12" i="29"/>
  <c r="G11" i="29"/>
  <c r="G10" i="29"/>
  <c r="G9" i="29"/>
  <c r="G8" i="29"/>
  <c r="I45" i="29" l="1"/>
  <c r="H17" i="29"/>
  <c r="I27" i="29" s="1"/>
  <c r="I57" i="29" s="1"/>
  <c r="I55" i="29"/>
  <c r="I56" i="29" s="1"/>
  <c r="E8" i="28"/>
  <c r="E9" i="28"/>
  <c r="G9" i="28" s="1"/>
  <c r="I31" i="28"/>
  <c r="P122" i="28"/>
  <c r="H53" i="28" s="1"/>
  <c r="N122" i="28"/>
  <c r="M122" i="28"/>
  <c r="H47" i="28" s="1"/>
  <c r="I49" i="28" s="1"/>
  <c r="L122" i="28"/>
  <c r="H52" i="28" s="1"/>
  <c r="Q119" i="28"/>
  <c r="Q122" i="28" s="1"/>
  <c r="R111" i="28"/>
  <c r="J56" i="28"/>
  <c r="H54" i="28"/>
  <c r="H48" i="28"/>
  <c r="T46" i="28"/>
  <c r="I44" i="28"/>
  <c r="I30" i="28"/>
  <c r="I38" i="28" s="1"/>
  <c r="I45" i="28" s="1"/>
  <c r="G24" i="28"/>
  <c r="G23" i="28"/>
  <c r="G22" i="28"/>
  <c r="G21" i="28"/>
  <c r="G20" i="28"/>
  <c r="H26" i="28" s="1"/>
  <c r="V16" i="28"/>
  <c r="U16" i="28"/>
  <c r="G16" i="28"/>
  <c r="G15" i="28"/>
  <c r="G14" i="28"/>
  <c r="G13" i="28"/>
  <c r="G12" i="28"/>
  <c r="G11" i="28"/>
  <c r="G10" i="28"/>
  <c r="G8" i="28"/>
  <c r="I59" i="29" l="1"/>
  <c r="I55" i="28"/>
  <c r="H17" i="28"/>
  <c r="I27" i="28" s="1"/>
  <c r="I57" i="28" s="1"/>
  <c r="I56" i="28"/>
  <c r="I31" i="27"/>
  <c r="P122" i="27"/>
  <c r="H53" i="27" s="1"/>
  <c r="N122" i="27"/>
  <c r="M122" i="27"/>
  <c r="H47" i="27" s="1"/>
  <c r="L122" i="27"/>
  <c r="H52" i="27" s="1"/>
  <c r="Q119" i="27"/>
  <c r="Q122" i="27" s="1"/>
  <c r="R111" i="27"/>
  <c r="J56" i="27"/>
  <c r="H54" i="27"/>
  <c r="H48" i="27"/>
  <c r="T46" i="27"/>
  <c r="I44" i="27"/>
  <c r="I30" i="27"/>
  <c r="I38" i="27" s="1"/>
  <c r="G24" i="27"/>
  <c r="G23" i="27"/>
  <c r="G22" i="27"/>
  <c r="G21" i="27"/>
  <c r="G20" i="27"/>
  <c r="V16" i="27"/>
  <c r="U16" i="27"/>
  <c r="G16" i="27"/>
  <c r="G15" i="27"/>
  <c r="G14" i="27"/>
  <c r="G13" i="27"/>
  <c r="G12" i="27"/>
  <c r="G11" i="27"/>
  <c r="G10" i="27"/>
  <c r="G9" i="27"/>
  <c r="G8" i="27"/>
  <c r="I59" i="28" l="1"/>
  <c r="I45" i="27"/>
  <c r="H26" i="27"/>
  <c r="H17" i="27"/>
  <c r="I49" i="27"/>
  <c r="I55" i="27"/>
  <c r="H48" i="26"/>
  <c r="I27" i="27" l="1"/>
  <c r="I57" i="27" s="1"/>
  <c r="I56" i="27"/>
  <c r="I31" i="26"/>
  <c r="P122" i="26"/>
  <c r="N122" i="26"/>
  <c r="M122" i="26"/>
  <c r="H47" i="26" s="1"/>
  <c r="I49" i="26" s="1"/>
  <c r="L122" i="26"/>
  <c r="Q119" i="26"/>
  <c r="Q122" i="26" s="1"/>
  <c r="R111" i="26"/>
  <c r="J56" i="26"/>
  <c r="H54" i="26"/>
  <c r="H53" i="26"/>
  <c r="H52" i="26"/>
  <c r="T46" i="26"/>
  <c r="I44" i="26"/>
  <c r="I30" i="26"/>
  <c r="I38" i="26" s="1"/>
  <c r="I45" i="26" s="1"/>
  <c r="G24" i="26"/>
  <c r="G23" i="26"/>
  <c r="G22" i="26"/>
  <c r="G21" i="26"/>
  <c r="H26" i="26" s="1"/>
  <c r="G20" i="26"/>
  <c r="V16" i="26"/>
  <c r="U16" i="26"/>
  <c r="G16" i="26"/>
  <c r="G15" i="26"/>
  <c r="G14" i="26"/>
  <c r="G13" i="26"/>
  <c r="G12" i="26"/>
  <c r="G11" i="26"/>
  <c r="G10" i="26"/>
  <c r="G9" i="26"/>
  <c r="G8" i="26"/>
  <c r="I59" i="27" l="1"/>
  <c r="H17" i="26"/>
  <c r="I27" i="26" s="1"/>
  <c r="I57" i="26" s="1"/>
  <c r="I55" i="26"/>
  <c r="I56" i="26"/>
  <c r="J51" i="23"/>
  <c r="I55" i="23"/>
  <c r="I59" i="26" l="1"/>
  <c r="E10" i="25"/>
  <c r="E8" i="25"/>
  <c r="E9" i="25"/>
  <c r="H54" i="25"/>
  <c r="E14" i="25"/>
  <c r="E13" i="25"/>
  <c r="E11" i="25"/>
  <c r="Q122" i="25" l="1"/>
  <c r="P122" i="25"/>
  <c r="N122" i="25"/>
  <c r="M122" i="25"/>
  <c r="L122" i="25"/>
  <c r="H52" i="25" s="1"/>
  <c r="Q119" i="25"/>
  <c r="R111" i="25"/>
  <c r="J56" i="25"/>
  <c r="H53" i="25"/>
  <c r="H48" i="25"/>
  <c r="H47" i="25"/>
  <c r="I49" i="25" s="1"/>
  <c r="T46" i="25"/>
  <c r="I44" i="25"/>
  <c r="I30" i="25"/>
  <c r="I38" i="25" s="1"/>
  <c r="I45" i="25" s="1"/>
  <c r="G24" i="25"/>
  <c r="G23" i="25"/>
  <c r="G22" i="25"/>
  <c r="G21" i="25"/>
  <c r="H26" i="25" s="1"/>
  <c r="G20" i="25"/>
  <c r="V16" i="25"/>
  <c r="U16" i="25"/>
  <c r="G16" i="25"/>
  <c r="G15" i="25"/>
  <c r="G14" i="25"/>
  <c r="G13" i="25"/>
  <c r="E12" i="25"/>
  <c r="G12" i="25" s="1"/>
  <c r="G11" i="25"/>
  <c r="G10" i="25"/>
  <c r="G9" i="25"/>
  <c r="G8" i="25"/>
  <c r="I55" i="25" l="1"/>
  <c r="H17" i="25"/>
  <c r="I27" i="25" s="1"/>
  <c r="I57" i="25" s="1"/>
  <c r="E8" i="23"/>
  <c r="G8" i="23" s="1"/>
  <c r="E12" i="23"/>
  <c r="G12" i="23" s="1"/>
  <c r="E11" i="23"/>
  <c r="G11" i="23" s="1"/>
  <c r="E9" i="23"/>
  <c r="I31" i="23"/>
  <c r="P122" i="23"/>
  <c r="H53" i="23" s="1"/>
  <c r="N122" i="23"/>
  <c r="M122" i="23"/>
  <c r="H47" i="23" s="1"/>
  <c r="I49" i="23" s="1"/>
  <c r="L122" i="23"/>
  <c r="H52" i="23" s="1"/>
  <c r="Q119" i="23"/>
  <c r="Q122" i="23" s="1"/>
  <c r="R111" i="23"/>
  <c r="J56" i="23"/>
  <c r="H48" i="23"/>
  <c r="T46" i="23"/>
  <c r="I44" i="23"/>
  <c r="I30" i="23"/>
  <c r="I38" i="23" s="1"/>
  <c r="I45" i="23" s="1"/>
  <c r="G24" i="23"/>
  <c r="G23" i="23"/>
  <c r="G22" i="23"/>
  <c r="G21" i="23"/>
  <c r="G20" i="23"/>
  <c r="H26" i="23" s="1"/>
  <c r="V16" i="23"/>
  <c r="U16" i="23"/>
  <c r="G16" i="23"/>
  <c r="G15" i="23"/>
  <c r="G14" i="23"/>
  <c r="G13" i="23"/>
  <c r="G10" i="23"/>
  <c r="G9" i="23"/>
  <c r="H17" i="23" l="1"/>
  <c r="I27" i="23" s="1"/>
  <c r="I57" i="23" s="1"/>
  <c r="I56" i="23"/>
  <c r="I31" i="25" s="1"/>
  <c r="I56" i="25" s="1"/>
  <c r="I59" i="25" s="1"/>
  <c r="I31" i="22"/>
  <c r="P122" i="22"/>
  <c r="H53" i="22" s="1"/>
  <c r="N122" i="22"/>
  <c r="M122" i="22"/>
  <c r="H47" i="22" s="1"/>
  <c r="I49" i="22" s="1"/>
  <c r="L122" i="22"/>
  <c r="H52" i="22" s="1"/>
  <c r="Q119" i="22"/>
  <c r="Q122" i="22" s="1"/>
  <c r="O119" i="22"/>
  <c r="O122" i="22" s="1"/>
  <c r="R111" i="22"/>
  <c r="J56" i="22"/>
  <c r="H48" i="22"/>
  <c r="T46" i="22"/>
  <c r="I44" i="22"/>
  <c r="I30" i="22"/>
  <c r="I38" i="22" s="1"/>
  <c r="I45" i="22" s="1"/>
  <c r="G24" i="22"/>
  <c r="G23" i="22"/>
  <c r="G22" i="22"/>
  <c r="G21" i="22"/>
  <c r="G20" i="22"/>
  <c r="H26" i="22" s="1"/>
  <c r="V16" i="22"/>
  <c r="U16" i="22"/>
  <c r="G16" i="22"/>
  <c r="G15" i="22"/>
  <c r="G14" i="22"/>
  <c r="G13" i="22"/>
  <c r="G12" i="22"/>
  <c r="G11" i="22"/>
  <c r="G10" i="22"/>
  <c r="G9" i="22"/>
  <c r="G8" i="22"/>
  <c r="H17" i="22" s="1"/>
  <c r="I59" i="23" l="1"/>
  <c r="I55" i="22"/>
  <c r="I27" i="22"/>
  <c r="I57" i="22" s="1"/>
  <c r="I56" i="22"/>
  <c r="E8" i="20"/>
  <c r="I31" i="20"/>
  <c r="P122" i="21"/>
  <c r="N122" i="21"/>
  <c r="M122" i="21"/>
  <c r="L122" i="21"/>
  <c r="Q119" i="21"/>
  <c r="Q122" i="21" s="1"/>
  <c r="O119" i="21"/>
  <c r="O122" i="21" s="1"/>
  <c r="R111" i="21"/>
  <c r="J56" i="21"/>
  <c r="H54" i="21"/>
  <c r="H53" i="21"/>
  <c r="H52" i="21"/>
  <c r="I55" i="21" s="1"/>
  <c r="H48" i="21"/>
  <c r="H47" i="21"/>
  <c r="I49" i="21" s="1"/>
  <c r="T46" i="21"/>
  <c r="I44" i="21"/>
  <c r="I31" i="21"/>
  <c r="I30" i="21"/>
  <c r="I38" i="21" s="1"/>
  <c r="I45" i="21" s="1"/>
  <c r="G24" i="21"/>
  <c r="G23" i="21"/>
  <c r="G22" i="21"/>
  <c r="G21" i="21"/>
  <c r="G20" i="21"/>
  <c r="H26" i="21" s="1"/>
  <c r="V16" i="21"/>
  <c r="U16" i="21"/>
  <c r="G16" i="21"/>
  <c r="G15" i="21"/>
  <c r="G14" i="21"/>
  <c r="G13" i="21"/>
  <c r="G12" i="21"/>
  <c r="G11" i="21"/>
  <c r="G10" i="21"/>
  <c r="G9" i="21"/>
  <c r="E9" i="21"/>
  <c r="G8" i="21"/>
  <c r="H17" i="21" s="1"/>
  <c r="I27" i="21" s="1"/>
  <c r="I57" i="21" s="1"/>
  <c r="E8" i="21"/>
  <c r="I59" i="22" l="1"/>
  <c r="I56" i="21"/>
  <c r="I59" i="21" s="1"/>
  <c r="G8" i="20"/>
  <c r="G12" i="20"/>
  <c r="G10" i="20"/>
  <c r="E9" i="20"/>
  <c r="P122" i="20"/>
  <c r="H53" i="20" s="1"/>
  <c r="N122" i="20"/>
  <c r="M122" i="20"/>
  <c r="H47" i="20" s="1"/>
  <c r="I49" i="20" s="1"/>
  <c r="L122" i="20"/>
  <c r="H52" i="20" s="1"/>
  <c r="Q119" i="20"/>
  <c r="Q122" i="20" s="1"/>
  <c r="O119" i="20"/>
  <c r="O122" i="20" s="1"/>
  <c r="R111" i="20"/>
  <c r="J56" i="20"/>
  <c r="H48" i="20"/>
  <c r="T46" i="20"/>
  <c r="I44" i="20"/>
  <c r="I30" i="20"/>
  <c r="I38" i="20" s="1"/>
  <c r="G24" i="20"/>
  <c r="G23" i="20"/>
  <c r="G22" i="20"/>
  <c r="G21" i="20"/>
  <c r="G20" i="20"/>
  <c r="H26" i="20" s="1"/>
  <c r="V16" i="20"/>
  <c r="U16" i="20"/>
  <c r="G16" i="20"/>
  <c r="G15" i="20"/>
  <c r="G14" i="20"/>
  <c r="G13" i="20"/>
  <c r="G11" i="20"/>
  <c r="G9" i="20"/>
  <c r="I45" i="20" l="1"/>
  <c r="H17" i="20"/>
  <c r="I27" i="20" s="1"/>
  <c r="I57" i="20" s="1"/>
  <c r="I55" i="20"/>
  <c r="I56" i="20" s="1"/>
  <c r="E8" i="19"/>
  <c r="G8" i="19" s="1"/>
  <c r="I31" i="19"/>
  <c r="P122" i="19"/>
  <c r="N122" i="19"/>
  <c r="M122" i="19"/>
  <c r="H47" i="19" s="1"/>
  <c r="Q119" i="19"/>
  <c r="Q122" i="19" s="1"/>
  <c r="O119" i="19"/>
  <c r="O122" i="19" s="1"/>
  <c r="R111" i="19"/>
  <c r="J56" i="19"/>
  <c r="H54" i="19"/>
  <c r="H53" i="19"/>
  <c r="H48" i="19"/>
  <c r="T46" i="19"/>
  <c r="I44" i="19"/>
  <c r="L122" i="19"/>
  <c r="H52" i="19" s="1"/>
  <c r="I30" i="19"/>
  <c r="I38" i="19" s="1"/>
  <c r="I45" i="19" s="1"/>
  <c r="G24" i="19"/>
  <c r="G23" i="19"/>
  <c r="G22" i="19"/>
  <c r="G21" i="19"/>
  <c r="G20" i="19"/>
  <c r="H26" i="19" s="1"/>
  <c r="V16" i="19"/>
  <c r="U16" i="19"/>
  <c r="G16" i="19"/>
  <c r="G15" i="19"/>
  <c r="G14" i="19"/>
  <c r="G13" i="19"/>
  <c r="G12" i="19"/>
  <c r="G11" i="19"/>
  <c r="G10" i="19"/>
  <c r="G9" i="19"/>
  <c r="I59" i="20" l="1"/>
  <c r="H17" i="19"/>
  <c r="I27" i="19" s="1"/>
  <c r="I57" i="19" s="1"/>
  <c r="I49" i="19"/>
  <c r="I55" i="19"/>
  <c r="L39" i="18"/>
  <c r="I56" i="19" l="1"/>
  <c r="I59" i="19" s="1"/>
  <c r="I31" i="18"/>
  <c r="P122" i="18"/>
  <c r="H53" i="18" s="1"/>
  <c r="N122" i="18"/>
  <c r="M122" i="18"/>
  <c r="H47" i="18" s="1"/>
  <c r="L122" i="18"/>
  <c r="H52" i="18" s="1"/>
  <c r="Q119" i="18"/>
  <c r="Q122" i="18" s="1"/>
  <c r="O119" i="18"/>
  <c r="O122" i="18" s="1"/>
  <c r="R111" i="18"/>
  <c r="J56" i="18"/>
  <c r="H54" i="18"/>
  <c r="H48" i="18"/>
  <c r="T46" i="18"/>
  <c r="I44" i="18"/>
  <c r="I30" i="18"/>
  <c r="I38" i="18" s="1"/>
  <c r="I45" i="18" s="1"/>
  <c r="G24" i="18"/>
  <c r="G23" i="18"/>
  <c r="G22" i="18"/>
  <c r="G21" i="18"/>
  <c r="G20" i="18"/>
  <c r="V16" i="18"/>
  <c r="U16" i="18"/>
  <c r="G16" i="18"/>
  <c r="G15" i="18"/>
  <c r="G14" i="18"/>
  <c r="G13" i="18"/>
  <c r="G12" i="18"/>
  <c r="G11" i="18"/>
  <c r="G10" i="18"/>
  <c r="G9" i="18"/>
  <c r="E9" i="18"/>
  <c r="G8" i="18"/>
  <c r="E9" i="17"/>
  <c r="E8" i="17"/>
  <c r="H17" i="18" l="1"/>
  <c r="H26" i="18"/>
  <c r="I49" i="18"/>
  <c r="I55" i="18"/>
  <c r="I27" i="18" l="1"/>
  <c r="I57" i="18" s="1"/>
  <c r="I56" i="18"/>
  <c r="I59" i="18" l="1"/>
  <c r="E10" i="17"/>
  <c r="J56" i="17"/>
  <c r="I31" i="17"/>
  <c r="P122" i="17"/>
  <c r="H53" i="17" s="1"/>
  <c r="N122" i="17"/>
  <c r="M122" i="17"/>
  <c r="H47" i="17" s="1"/>
  <c r="L122" i="17"/>
  <c r="H52" i="17" s="1"/>
  <c r="Q119" i="17"/>
  <c r="Q122" i="17" s="1"/>
  <c r="O119" i="17"/>
  <c r="O122" i="17" s="1"/>
  <c r="R111" i="17"/>
  <c r="H54" i="17"/>
  <c r="H48" i="17"/>
  <c r="T46" i="17"/>
  <c r="I44" i="17"/>
  <c r="I30" i="17"/>
  <c r="I38" i="17" s="1"/>
  <c r="I45" i="17" s="1"/>
  <c r="G24" i="17"/>
  <c r="G23" i="17"/>
  <c r="G22" i="17"/>
  <c r="G21" i="17"/>
  <c r="G20" i="17"/>
  <c r="H26" i="17" s="1"/>
  <c r="V16" i="17"/>
  <c r="U16" i="17"/>
  <c r="G16" i="17"/>
  <c r="G15" i="17"/>
  <c r="G14" i="17"/>
  <c r="E13" i="17"/>
  <c r="G13" i="17" s="1"/>
  <c r="G12" i="17"/>
  <c r="G11" i="17"/>
  <c r="G10" i="17"/>
  <c r="G9" i="17"/>
  <c r="G8" i="17"/>
  <c r="I49" i="17" l="1"/>
  <c r="I55" i="17"/>
  <c r="I56" i="17" s="1"/>
  <c r="H17" i="17"/>
  <c r="I27" i="17" s="1"/>
  <c r="I57" i="17" s="1"/>
  <c r="E8" i="16"/>
  <c r="E13" i="16"/>
  <c r="E12" i="16"/>
  <c r="E9" i="16"/>
  <c r="I31" i="16"/>
  <c r="I59" i="17" l="1"/>
  <c r="P122" i="16"/>
  <c r="H53" i="16" s="1"/>
  <c r="N122" i="16"/>
  <c r="M122" i="16"/>
  <c r="H47" i="16" s="1"/>
  <c r="I49" i="16" s="1"/>
  <c r="L122" i="16"/>
  <c r="H52" i="16" s="1"/>
  <c r="Q119" i="16"/>
  <c r="Q122" i="16" s="1"/>
  <c r="O119" i="16"/>
  <c r="O122" i="16" s="1"/>
  <c r="R111" i="16"/>
  <c r="J56" i="16"/>
  <c r="H54" i="16"/>
  <c r="H48" i="16"/>
  <c r="T46" i="16"/>
  <c r="I44" i="16"/>
  <c r="I30" i="16"/>
  <c r="I38" i="16" s="1"/>
  <c r="I45" i="16" s="1"/>
  <c r="G24" i="16"/>
  <c r="G23" i="16"/>
  <c r="G22" i="16"/>
  <c r="G21" i="16"/>
  <c r="G20" i="16"/>
  <c r="V16" i="16"/>
  <c r="U16" i="16"/>
  <c r="G16" i="16"/>
  <c r="G15" i="16"/>
  <c r="G14" i="16"/>
  <c r="G13" i="16"/>
  <c r="G12" i="16"/>
  <c r="G11" i="16"/>
  <c r="G10" i="16"/>
  <c r="G9" i="16"/>
  <c r="G8" i="16"/>
  <c r="H26" i="16" l="1"/>
  <c r="H17" i="16"/>
  <c r="I55" i="16"/>
  <c r="I56" i="16" s="1"/>
  <c r="I27" i="16" l="1"/>
  <c r="I57" i="16" s="1"/>
  <c r="I59" i="16" s="1"/>
  <c r="E10" i="15"/>
  <c r="G10" i="15" s="1"/>
  <c r="E9" i="15"/>
  <c r="G9" i="15" s="1"/>
  <c r="E8" i="15"/>
  <c r="G8" i="15" s="1"/>
  <c r="I31" i="15"/>
  <c r="P122" i="15"/>
  <c r="H53" i="15" s="1"/>
  <c r="N122" i="15"/>
  <c r="M122" i="15"/>
  <c r="L122" i="15"/>
  <c r="H52" i="15" s="1"/>
  <c r="Q119" i="15"/>
  <c r="Q122" i="15" s="1"/>
  <c r="O119" i="15"/>
  <c r="O122" i="15" s="1"/>
  <c r="R111" i="15"/>
  <c r="J56" i="15"/>
  <c r="H54" i="15"/>
  <c r="H48" i="15"/>
  <c r="H47" i="15"/>
  <c r="T46" i="15"/>
  <c r="I44" i="15"/>
  <c r="I30" i="15"/>
  <c r="I38" i="15" s="1"/>
  <c r="I45" i="15" s="1"/>
  <c r="G24" i="15"/>
  <c r="G23" i="15"/>
  <c r="G22" i="15"/>
  <c r="G21" i="15"/>
  <c r="G20" i="15"/>
  <c r="H26" i="15" s="1"/>
  <c r="V16" i="15"/>
  <c r="U16" i="15"/>
  <c r="G16" i="15"/>
  <c r="G15" i="15"/>
  <c r="G14" i="15"/>
  <c r="G13" i="15"/>
  <c r="G12" i="15"/>
  <c r="G11" i="15"/>
  <c r="H17" i="15" l="1"/>
  <c r="I27" i="15" s="1"/>
  <c r="I57" i="15" s="1"/>
  <c r="I55" i="15"/>
  <c r="I49" i="15"/>
  <c r="E8" i="14"/>
  <c r="I56" i="15" l="1"/>
  <c r="I59" i="15" s="1"/>
  <c r="G9" i="14"/>
  <c r="G8" i="14"/>
  <c r="I31" i="14"/>
  <c r="I30" i="14"/>
  <c r="I38" i="14" s="1"/>
  <c r="I45" i="14" s="1"/>
  <c r="P122" i="14"/>
  <c r="H53" i="14" s="1"/>
  <c r="N122" i="14"/>
  <c r="M122" i="14"/>
  <c r="H47" i="14" s="1"/>
  <c r="L122" i="14"/>
  <c r="H52" i="14" s="1"/>
  <c r="Q119" i="14"/>
  <c r="Q122" i="14" s="1"/>
  <c r="O119" i="14"/>
  <c r="O122" i="14" s="1"/>
  <c r="R111" i="14"/>
  <c r="J56" i="14"/>
  <c r="H54" i="14"/>
  <c r="H48" i="14"/>
  <c r="T46" i="14"/>
  <c r="I44" i="14"/>
  <c r="G24" i="14"/>
  <c r="G23" i="14"/>
  <c r="G22" i="14"/>
  <c r="G21" i="14"/>
  <c r="G20" i="14"/>
  <c r="H26" i="14" s="1"/>
  <c r="V16" i="14"/>
  <c r="U16" i="14"/>
  <c r="G16" i="14"/>
  <c r="G15" i="14"/>
  <c r="G14" i="14"/>
  <c r="G13" i="14"/>
  <c r="G12" i="14"/>
  <c r="G11" i="14"/>
  <c r="G10" i="14"/>
  <c r="I55" i="14" l="1"/>
  <c r="H17" i="14"/>
  <c r="I27" i="14" s="1"/>
  <c r="I57" i="14" s="1"/>
  <c r="I49" i="14"/>
  <c r="I56" i="14" s="1"/>
  <c r="I31" i="13"/>
  <c r="P122" i="13"/>
  <c r="H53" i="13" s="1"/>
  <c r="O122" i="13"/>
  <c r="N122" i="13"/>
  <c r="M122" i="13"/>
  <c r="H47" i="13" s="1"/>
  <c r="L122" i="13"/>
  <c r="H52" i="13" s="1"/>
  <c r="Q119" i="13"/>
  <c r="Q122" i="13" s="1"/>
  <c r="O119" i="13"/>
  <c r="R111" i="13"/>
  <c r="J56" i="13"/>
  <c r="H54" i="13"/>
  <c r="H48" i="13"/>
  <c r="T46" i="13"/>
  <c r="I44" i="13"/>
  <c r="I30" i="13"/>
  <c r="I38" i="13" s="1"/>
  <c r="I45" i="13" s="1"/>
  <c r="G24" i="13"/>
  <c r="G23" i="13"/>
  <c r="G22" i="13"/>
  <c r="G21" i="13"/>
  <c r="G20" i="13"/>
  <c r="V16" i="13"/>
  <c r="U16" i="13"/>
  <c r="G16" i="13"/>
  <c r="G15" i="13"/>
  <c r="G14" i="13"/>
  <c r="G13" i="13"/>
  <c r="G12" i="13"/>
  <c r="G11" i="13"/>
  <c r="G10" i="13"/>
  <c r="G9" i="13"/>
  <c r="G8" i="13"/>
  <c r="H17" i="13" s="1"/>
  <c r="I59" i="14" l="1"/>
  <c r="I49" i="13"/>
  <c r="H26" i="13"/>
  <c r="I27" i="13" s="1"/>
  <c r="I57" i="13" s="1"/>
  <c r="I55" i="13"/>
  <c r="I56" i="13" s="1"/>
  <c r="H53" i="12"/>
  <c r="P122" i="12"/>
  <c r="I59" i="13" l="1"/>
  <c r="H54" i="12"/>
  <c r="M122" i="12"/>
  <c r="H47" i="12" s="1"/>
  <c r="I49" i="12" s="1"/>
  <c r="N122" i="12"/>
  <c r="O122" i="12"/>
  <c r="Q122" i="12"/>
  <c r="L122" i="12"/>
  <c r="H52" i="12" s="1"/>
  <c r="I31" i="12"/>
  <c r="Q119" i="12"/>
  <c r="O119" i="12"/>
  <c r="R111" i="12"/>
  <c r="J56" i="12"/>
  <c r="H48" i="12"/>
  <c r="T46" i="12"/>
  <c r="I44" i="12"/>
  <c r="I30" i="12"/>
  <c r="I38" i="12" s="1"/>
  <c r="I45" i="12" s="1"/>
  <c r="G24" i="12"/>
  <c r="G23" i="12"/>
  <c r="G22" i="12"/>
  <c r="G21" i="12"/>
  <c r="G20" i="12"/>
  <c r="H26" i="12" s="1"/>
  <c r="V16" i="12"/>
  <c r="U16" i="12"/>
  <c r="G16" i="12"/>
  <c r="G15" i="12"/>
  <c r="G14" i="12"/>
  <c r="G13" i="12"/>
  <c r="G12" i="12"/>
  <c r="G11" i="12"/>
  <c r="G10" i="12"/>
  <c r="G9" i="12"/>
  <c r="G8" i="12"/>
  <c r="H17" i="12" l="1"/>
  <c r="I27" i="12" s="1"/>
  <c r="I57" i="12" s="1"/>
  <c r="I55" i="12"/>
  <c r="I56" i="12" s="1"/>
  <c r="E9" i="11"/>
  <c r="E8" i="11"/>
  <c r="G8" i="11" s="1"/>
  <c r="H53" i="11"/>
  <c r="P52" i="11"/>
  <c r="I31" i="11"/>
  <c r="M122" i="11"/>
  <c r="L122" i="11"/>
  <c r="Q119" i="11"/>
  <c r="Q122" i="11" s="1"/>
  <c r="O119" i="11"/>
  <c r="O122" i="11" s="1"/>
  <c r="R111" i="11"/>
  <c r="J56" i="11"/>
  <c r="H52" i="11"/>
  <c r="H48" i="11"/>
  <c r="I49" i="11"/>
  <c r="T46" i="11"/>
  <c r="I44" i="11"/>
  <c r="I30" i="11"/>
  <c r="I38" i="11" s="1"/>
  <c r="I45" i="11" s="1"/>
  <c r="G24" i="11"/>
  <c r="G23" i="11"/>
  <c r="G22" i="11"/>
  <c r="G21" i="11"/>
  <c r="G20" i="11"/>
  <c r="H26" i="11" s="1"/>
  <c r="V16" i="11"/>
  <c r="U16" i="11"/>
  <c r="G16" i="11"/>
  <c r="G15" i="11"/>
  <c r="G14" i="11"/>
  <c r="G13" i="11"/>
  <c r="G12" i="11"/>
  <c r="G11" i="11"/>
  <c r="G10" i="11"/>
  <c r="G9" i="11"/>
  <c r="I59" i="12" l="1"/>
  <c r="H17" i="11"/>
  <c r="I27" i="11" s="1"/>
  <c r="I57" i="11" s="1"/>
  <c r="I55" i="11"/>
  <c r="I56" i="11" s="1"/>
  <c r="P119" i="11"/>
  <c r="P120" i="11" s="1"/>
  <c r="E9" i="10"/>
  <c r="E8" i="10"/>
  <c r="I59" i="11" l="1"/>
  <c r="P122" i="11"/>
  <c r="I31" i="10"/>
  <c r="M122" i="10"/>
  <c r="H47" i="10" s="1"/>
  <c r="I49" i="10" s="1"/>
  <c r="L122" i="10"/>
  <c r="H52" i="10" s="1"/>
  <c r="Q119" i="10"/>
  <c r="Q122" i="10" s="1"/>
  <c r="O119" i="10"/>
  <c r="O122" i="10" s="1"/>
  <c r="R111" i="10"/>
  <c r="J56" i="10"/>
  <c r="H54" i="10"/>
  <c r="H53" i="10"/>
  <c r="H48" i="10"/>
  <c r="T46" i="10"/>
  <c r="I44" i="10"/>
  <c r="P37" i="10"/>
  <c r="I30" i="10"/>
  <c r="I38" i="10" s="1"/>
  <c r="I45" i="10" s="1"/>
  <c r="G24" i="10"/>
  <c r="G23" i="10"/>
  <c r="G22" i="10"/>
  <c r="G21" i="10"/>
  <c r="G20" i="10"/>
  <c r="H26" i="10" s="1"/>
  <c r="V16" i="10"/>
  <c r="U16" i="10"/>
  <c r="G16" i="10"/>
  <c r="G15" i="10"/>
  <c r="G14" i="10"/>
  <c r="G13" i="10"/>
  <c r="G12" i="10"/>
  <c r="G11" i="10"/>
  <c r="G10" i="10"/>
  <c r="G9" i="10"/>
  <c r="G8" i="10"/>
  <c r="H17" i="10" l="1"/>
  <c r="I27" i="10" s="1"/>
  <c r="I57" i="10" s="1"/>
  <c r="I55" i="10"/>
  <c r="I56" i="10" s="1"/>
  <c r="P119" i="10"/>
  <c r="E9" i="9"/>
  <c r="E8" i="9"/>
  <c r="G8" i="9" s="1"/>
  <c r="I31" i="9"/>
  <c r="M122" i="9"/>
  <c r="H47" i="9" s="1"/>
  <c r="L122" i="9"/>
  <c r="H52" i="9" s="1"/>
  <c r="Q119" i="9"/>
  <c r="Q122" i="9" s="1"/>
  <c r="O119" i="9"/>
  <c r="O122" i="9" s="1"/>
  <c r="R111" i="9"/>
  <c r="J56" i="9"/>
  <c r="H54" i="9"/>
  <c r="H53" i="9"/>
  <c r="H48" i="9"/>
  <c r="T46" i="9"/>
  <c r="I44" i="9"/>
  <c r="P37" i="9"/>
  <c r="I30" i="9"/>
  <c r="I38" i="9" s="1"/>
  <c r="I45" i="9" s="1"/>
  <c r="G24" i="9"/>
  <c r="G23" i="9"/>
  <c r="G22" i="9"/>
  <c r="G21" i="9"/>
  <c r="G20" i="9"/>
  <c r="H26" i="9" s="1"/>
  <c r="V16" i="9"/>
  <c r="U16" i="9"/>
  <c r="G16" i="9"/>
  <c r="G15" i="9"/>
  <c r="G14" i="9"/>
  <c r="G13" i="9"/>
  <c r="G12" i="9"/>
  <c r="G11" i="9"/>
  <c r="G10" i="9"/>
  <c r="G9" i="9"/>
  <c r="I59" i="10" l="1"/>
  <c r="P122" i="10"/>
  <c r="P120" i="10"/>
  <c r="H17" i="9"/>
  <c r="I27" i="9" s="1"/>
  <c r="I57" i="9" s="1"/>
  <c r="I49" i="9"/>
  <c r="I55" i="9"/>
  <c r="P119" i="9"/>
  <c r="P120" i="9" s="1"/>
  <c r="P122" i="9" s="1"/>
  <c r="E8" i="8"/>
  <c r="E9" i="8"/>
  <c r="I56" i="9" l="1"/>
  <c r="I59" i="9" s="1"/>
  <c r="I31" i="8"/>
  <c r="M122" i="8" l="1"/>
  <c r="H47" i="8" s="1"/>
  <c r="L122" i="8"/>
  <c r="H52" i="8" s="1"/>
  <c r="Q119" i="8"/>
  <c r="Q122" i="8" s="1"/>
  <c r="O119" i="8"/>
  <c r="O122" i="8" s="1"/>
  <c r="R111" i="8"/>
  <c r="J56" i="8"/>
  <c r="H54" i="8"/>
  <c r="H53" i="8"/>
  <c r="H48" i="8"/>
  <c r="T46" i="8"/>
  <c r="I44" i="8"/>
  <c r="I38" i="8"/>
  <c r="I45" i="8" s="1"/>
  <c r="P37" i="8"/>
  <c r="I30" i="8"/>
  <c r="G24" i="8"/>
  <c r="G23" i="8"/>
  <c r="G22" i="8"/>
  <c r="G21" i="8"/>
  <c r="G20" i="8"/>
  <c r="H26" i="8" s="1"/>
  <c r="V16" i="8"/>
  <c r="U16" i="8"/>
  <c r="G16" i="8"/>
  <c r="G15" i="8"/>
  <c r="G14" i="8"/>
  <c r="G13" i="8"/>
  <c r="G12" i="8"/>
  <c r="G11" i="8"/>
  <c r="G10" i="8"/>
  <c r="G9" i="8"/>
  <c r="G8" i="8"/>
  <c r="H17" i="8" l="1"/>
  <c r="I27" i="8" s="1"/>
  <c r="I57" i="8" s="1"/>
  <c r="I49" i="8"/>
  <c r="I55" i="8"/>
  <c r="P119" i="8"/>
  <c r="P120" i="8" s="1"/>
  <c r="P122" i="8" s="1"/>
  <c r="I31" i="7"/>
  <c r="I56" i="8" l="1"/>
  <c r="I59" i="8" s="1"/>
  <c r="M122" i="7"/>
  <c r="H47" i="7" s="1"/>
  <c r="L122" i="7"/>
  <c r="H52" i="7" s="1"/>
  <c r="Q119" i="7"/>
  <c r="Q122" i="7" s="1"/>
  <c r="O119" i="7"/>
  <c r="O122" i="7" s="1"/>
  <c r="R111" i="7"/>
  <c r="J56" i="7"/>
  <c r="H54" i="7"/>
  <c r="H53" i="7"/>
  <c r="H48" i="7"/>
  <c r="T46" i="7"/>
  <c r="I44" i="7"/>
  <c r="P37" i="7"/>
  <c r="I30" i="7"/>
  <c r="I38" i="7" s="1"/>
  <c r="I45" i="7" s="1"/>
  <c r="G24" i="7"/>
  <c r="G23" i="7"/>
  <c r="G22" i="7"/>
  <c r="G21" i="7"/>
  <c r="G20" i="7"/>
  <c r="V16" i="7"/>
  <c r="U16" i="7"/>
  <c r="G16" i="7"/>
  <c r="G15" i="7"/>
  <c r="G14" i="7"/>
  <c r="G13" i="7"/>
  <c r="G12" i="7"/>
  <c r="G11" i="7"/>
  <c r="G10" i="7"/>
  <c r="G9" i="7"/>
  <c r="G8" i="7"/>
  <c r="H17" i="7" l="1"/>
  <c r="H26" i="7"/>
  <c r="I49" i="7"/>
  <c r="I55" i="7"/>
  <c r="P119" i="7"/>
  <c r="E9" i="6"/>
  <c r="E8" i="6"/>
  <c r="I27" i="7" l="1"/>
  <c r="I57" i="7" s="1"/>
  <c r="I56" i="7"/>
  <c r="P120" i="7"/>
  <c r="P122" i="7" s="1"/>
  <c r="H54" i="6"/>
  <c r="I31" i="6"/>
  <c r="I59" i="7" l="1"/>
  <c r="Q122" i="6"/>
  <c r="L122" i="6"/>
  <c r="H52" i="6" s="1"/>
  <c r="Q119" i="6"/>
  <c r="O119" i="6"/>
  <c r="O122" i="6" s="1"/>
  <c r="R111" i="6"/>
  <c r="J56" i="6"/>
  <c r="H53" i="6"/>
  <c r="H48" i="6"/>
  <c r="T46" i="6"/>
  <c r="I44" i="6"/>
  <c r="I38" i="6"/>
  <c r="I45" i="6" s="1"/>
  <c r="P37" i="6"/>
  <c r="I30" i="6"/>
  <c r="G24" i="6"/>
  <c r="G23" i="6"/>
  <c r="G22" i="6"/>
  <c r="G21" i="6"/>
  <c r="G20" i="6"/>
  <c r="H26" i="6" s="1"/>
  <c r="V16" i="6"/>
  <c r="U16" i="6"/>
  <c r="G16" i="6"/>
  <c r="M122" i="6"/>
  <c r="H47" i="6" s="1"/>
  <c r="G15" i="6"/>
  <c r="G14" i="6"/>
  <c r="G13" i="6"/>
  <c r="G12" i="6"/>
  <c r="G11" i="6"/>
  <c r="G10" i="6"/>
  <c r="G9" i="6"/>
  <c r="G8" i="6"/>
  <c r="H17" i="6" s="1"/>
  <c r="I27" i="6" s="1"/>
  <c r="I57" i="6" s="1"/>
  <c r="I49" i="6" l="1"/>
  <c r="I55" i="6"/>
  <c r="P119" i="6"/>
  <c r="P120" i="6" s="1"/>
  <c r="E8" i="5"/>
  <c r="I30" i="5"/>
  <c r="E9" i="5"/>
  <c r="I56" i="6" l="1"/>
  <c r="I59" i="6" s="1"/>
  <c r="P122" i="6"/>
  <c r="M15" i="5"/>
  <c r="G8" i="5" l="1"/>
  <c r="I31" i="5"/>
  <c r="L122" i="5"/>
  <c r="H52" i="5" s="1"/>
  <c r="Q119" i="5"/>
  <c r="Q122" i="5" s="1"/>
  <c r="O119" i="5"/>
  <c r="O122" i="5" s="1"/>
  <c r="R111" i="5"/>
  <c r="J56" i="5"/>
  <c r="H54" i="5"/>
  <c r="H53" i="5"/>
  <c r="H48" i="5"/>
  <c r="T46" i="5"/>
  <c r="I44" i="5"/>
  <c r="I38" i="5"/>
  <c r="I45" i="5" s="1"/>
  <c r="P37" i="5"/>
  <c r="G24" i="5"/>
  <c r="G23" i="5"/>
  <c r="G22" i="5"/>
  <c r="G21" i="5"/>
  <c r="G20" i="5"/>
  <c r="M122" i="5"/>
  <c r="H47" i="5" s="1"/>
  <c r="I49" i="5" s="1"/>
  <c r="V16" i="5"/>
  <c r="U16" i="5"/>
  <c r="G16" i="5"/>
  <c r="G15" i="5"/>
  <c r="G14" i="5"/>
  <c r="G13" i="5"/>
  <c r="G12" i="5"/>
  <c r="G11" i="5"/>
  <c r="G10" i="5"/>
  <c r="G9" i="5"/>
  <c r="H26" i="5" l="1"/>
  <c r="H17" i="5"/>
  <c r="I55" i="5"/>
  <c r="I56" i="5" s="1"/>
  <c r="P119" i="5"/>
  <c r="P120" i="5" s="1"/>
  <c r="J56" i="4"/>
  <c r="M18" i="4"/>
  <c r="I27" i="5" l="1"/>
  <c r="I57" i="5" s="1"/>
  <c r="I59" i="5" s="1"/>
  <c r="P122" i="5"/>
  <c r="I30" i="4"/>
  <c r="I38" i="4" s="1"/>
  <c r="H48" i="4"/>
  <c r="H54" i="4"/>
  <c r="H53" i="4"/>
  <c r="N122" i="4"/>
  <c r="P122" i="4"/>
  <c r="I31" i="4"/>
  <c r="P119" i="4"/>
  <c r="N119" i="4"/>
  <c r="M122" i="4"/>
  <c r="H47" i="4" s="1"/>
  <c r="Q111" i="4"/>
  <c r="S46" i="4"/>
  <c r="I44" i="4"/>
  <c r="O37" i="4"/>
  <c r="L122" i="4"/>
  <c r="H52" i="4" s="1"/>
  <c r="G24" i="4"/>
  <c r="G23" i="4"/>
  <c r="G22" i="4"/>
  <c r="G21" i="4"/>
  <c r="G20" i="4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M119" i="1"/>
  <c r="Q111" i="1"/>
  <c r="H85" i="1"/>
  <c r="E85" i="1"/>
  <c r="A85" i="1"/>
  <c r="H54" i="1"/>
  <c r="H53" i="1"/>
  <c r="I55" i="1" s="1"/>
  <c r="I49" i="1"/>
  <c r="H47" i="1"/>
  <c r="S46" i="1"/>
  <c r="I44" i="1"/>
  <c r="O37" i="1"/>
  <c r="L37" i="1"/>
  <c r="I31" i="1"/>
  <c r="I56" i="1" s="1"/>
  <c r="J56" i="1" s="1"/>
  <c r="I30" i="1"/>
  <c r="I38" i="1" s="1"/>
  <c r="I45" i="1" s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H26" i="4" l="1"/>
  <c r="H17" i="4"/>
  <c r="I45" i="4"/>
  <c r="I55" i="4"/>
  <c r="I49" i="4"/>
  <c r="O119" i="4"/>
  <c r="I27" i="1"/>
  <c r="I57" i="1" s="1"/>
  <c r="I59" i="1" s="1"/>
  <c r="O119" i="1"/>
  <c r="O120" i="1" s="1"/>
  <c r="O120" i="4" l="1"/>
  <c r="O122" i="4" s="1"/>
  <c r="I27" i="4"/>
  <c r="I57" i="4" s="1"/>
  <c r="I56" i="4"/>
  <c r="I59" i="4" l="1"/>
</calcChain>
</file>

<file path=xl/sharedStrings.xml><?xml version="1.0" encoding="utf-8"?>
<sst xmlns="http://schemas.openxmlformats.org/spreadsheetml/2006/main" count="2870" uniqueCount="548">
  <si>
    <t>CASH OPNAME</t>
  </si>
  <si>
    <t>Hari              :</t>
  </si>
  <si>
    <t xml:space="preserve">Rabu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</si>
  <si>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</si>
  <si>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</si>
  <si>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</si>
  <si>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</si>
  <si>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</si>
  <si>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</si>
  <si>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</si>
  <si>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</si>
  <si>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</si>
  <si>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</si>
  <si>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</si>
  <si>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</si>
  <si>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</si>
  <si>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</si>
  <si>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</si>
  <si>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</si>
  <si>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</si>
  <si>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</si>
  <si>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</si>
  <si>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</si>
  <si>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</si>
  <si>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</si>
  <si>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</si>
  <si>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</si>
  <si>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</si>
  <si>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</si>
  <si>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</si>
  <si>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</si>
  <si>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</si>
  <si>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</si>
  <si>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</si>
  <si>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</si>
  <si>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</si>
  <si>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</si>
  <si>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</si>
  <si>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</si>
  <si>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</si>
  <si>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</si>
  <si>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</si>
  <si>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</si>
  <si>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</si>
  <si>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</si>
  <si>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</si>
  <si>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</si>
  <si>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</si>
  <si>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</si>
  <si>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</si>
  <si>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</si>
  <si>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</si>
  <si>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</si>
  <si>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</si>
  <si>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</si>
  <si>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</si>
  <si>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</si>
  <si>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</si>
  <si>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</si>
  <si>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1. Nijar Kurnia Romdoni, S.E</t>
  </si>
  <si>
    <t xml:space="preserve">Sabtu </t>
  </si>
  <si>
    <t xml:space="preserve">Realisasi Kurang </t>
  </si>
  <si>
    <t>ket</t>
  </si>
  <si>
    <t xml:space="preserve">presentasi nurul </t>
  </si>
  <si>
    <t>kran rijal</t>
  </si>
  <si>
    <t>UT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</si>
  <si>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</si>
  <si>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</si>
  <si>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</si>
  <si>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</si>
  <si>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</si>
  <si>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</si>
  <si>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</si>
  <si>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</si>
  <si>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</si>
  <si>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</si>
  <si>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</si>
  <si>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</si>
  <si>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</si>
  <si>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</si>
  <si>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</si>
  <si>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</si>
  <si>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</si>
  <si>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</si>
  <si>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</si>
  <si>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 xml:space="preserve">Senin </t>
  </si>
  <si>
    <t>Pulsa</t>
  </si>
  <si>
    <t>Fee Org</t>
  </si>
  <si>
    <t>fee Manejemen</t>
  </si>
  <si>
    <t>Fee Mkt</t>
  </si>
  <si>
    <t>E Book</t>
  </si>
  <si>
    <t>Daber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</si>
  <si>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</si>
  <si>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</si>
  <si>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</si>
  <si>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</si>
  <si>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</si>
  <si>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</si>
  <si>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</si>
  <si>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</si>
  <si>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</si>
  <si>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</si>
  <si>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</si>
  <si>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</si>
  <si>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</si>
  <si>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</si>
  <si>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</si>
  <si>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</si>
  <si>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</si>
  <si>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</si>
  <si>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</si>
  <si>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 xml:space="preserve">Cb Ade Kado 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</si>
  <si>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</si>
  <si>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</si>
  <si>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</si>
  <si>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</si>
  <si>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</si>
  <si>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</si>
  <si>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</si>
  <si>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</si>
  <si>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</si>
  <si>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</si>
  <si>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</si>
  <si>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</si>
  <si>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</si>
  <si>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</si>
  <si>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</si>
  <si>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</si>
  <si>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</si>
  <si>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</si>
  <si>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</si>
  <si>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</si>
  <si>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</si>
  <si>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</si>
  <si>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</si>
  <si>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</si>
  <si>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</si>
  <si>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</si>
  <si>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internet</t>
  </si>
  <si>
    <t>service mobil</t>
  </si>
  <si>
    <t>Selasa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</si>
  <si>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</si>
  <si>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</si>
  <si>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</si>
  <si>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</si>
  <si>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</si>
  <si>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</si>
  <si>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</si>
  <si>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</si>
  <si>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</si>
  <si>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</si>
  <si>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</si>
  <si>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</si>
  <si>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</si>
  <si>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</si>
  <si>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</si>
  <si>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</si>
  <si>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</si>
  <si>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</si>
  <si>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</si>
  <si>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</si>
  <si>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</si>
  <si>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</si>
  <si>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</si>
  <si>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</si>
  <si>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</si>
  <si>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</si>
  <si>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</si>
  <si>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</si>
  <si>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</si>
  <si>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</si>
  <si>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</si>
  <si>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</si>
  <si>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</si>
  <si>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</si>
  <si>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</si>
  <si>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</si>
  <si>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</si>
  <si>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</si>
  <si>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</si>
  <si>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</si>
  <si>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</si>
  <si>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</si>
  <si>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</si>
  <si>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</si>
  <si>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</si>
  <si>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</si>
  <si>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</si>
  <si>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</si>
  <si>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</si>
  <si>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</si>
  <si>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</si>
  <si>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</si>
  <si>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</si>
  <si>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</si>
  <si>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</si>
  <si>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</si>
  <si>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</si>
  <si>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</si>
  <si>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</si>
  <si>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</si>
  <si>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</si>
  <si>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</si>
  <si>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</si>
  <si>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</si>
  <si>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</si>
  <si>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</si>
  <si>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</si>
  <si>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</si>
  <si>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</si>
  <si>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</si>
  <si>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</si>
  <si>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</si>
  <si>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</si>
  <si>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</si>
  <si>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</si>
  <si>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</si>
  <si>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</si>
  <si>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</si>
  <si>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 xml:space="preserve">Kamis 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</si>
  <si>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</si>
  <si>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</si>
  <si>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</si>
  <si>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</si>
  <si>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</si>
  <si>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</si>
  <si>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</si>
  <si>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</si>
  <si>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</si>
  <si>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</si>
  <si>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</si>
  <si>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</si>
  <si>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</si>
  <si>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</si>
  <si>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</si>
  <si>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</si>
  <si>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</si>
  <si>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</si>
  <si>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</si>
  <si>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</si>
  <si>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</si>
  <si>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</si>
  <si>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</si>
  <si>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</si>
  <si>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Jum'at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</si>
  <si>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</si>
  <si>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</si>
  <si>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</si>
  <si>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</si>
  <si>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</si>
  <si>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</si>
  <si>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</si>
  <si>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</si>
  <si>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</si>
  <si>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</si>
  <si>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</si>
  <si>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</si>
  <si>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</si>
  <si>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</si>
  <si>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</si>
  <si>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</si>
  <si>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</si>
  <si>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</si>
  <si>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</si>
  <si>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</si>
  <si>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</si>
  <si>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</si>
  <si>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</si>
  <si>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</si>
  <si>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</si>
  <si>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</si>
  <si>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</si>
  <si>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</si>
  <si>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</si>
  <si>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</si>
  <si>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</si>
  <si>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</si>
  <si>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Sabtu</t>
  </si>
  <si>
    <t>Minggu</t>
  </si>
  <si>
    <t>1. Roni Nugraha</t>
  </si>
  <si>
    <t>Senin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</si>
  <si>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</si>
  <si>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</si>
  <si>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</si>
  <si>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</si>
  <si>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</si>
  <si>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</si>
  <si>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</si>
  <si>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</si>
  <si>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</si>
  <si>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</si>
  <si>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</si>
  <si>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</si>
  <si>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</si>
  <si>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</si>
  <si>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</si>
  <si>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</si>
  <si>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</si>
  <si>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</si>
  <si>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</si>
  <si>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</si>
  <si>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</si>
  <si>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</si>
  <si>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</si>
  <si>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</si>
  <si>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</si>
  <si>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</si>
  <si>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</si>
  <si>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</si>
  <si>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</si>
  <si>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</si>
  <si>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</si>
  <si>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</si>
  <si>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</si>
  <si>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</si>
  <si>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</si>
  <si>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</si>
  <si>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</si>
  <si>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</si>
  <si>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</si>
  <si>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</si>
  <si>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</si>
  <si>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</si>
  <si>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</si>
  <si>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</si>
  <si>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</si>
  <si>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</si>
  <si>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</si>
  <si>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</si>
  <si>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</si>
  <si>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50225</t>
  </si>
  <si>
    <t>BTK 50226</t>
  </si>
  <si>
    <t xml:space="preserve">Selasa 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</si>
  <si>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</si>
  <si>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</si>
  <si>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</si>
  <si>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</si>
  <si>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</si>
  <si>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</si>
  <si>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</si>
  <si>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</si>
  <si>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</si>
  <si>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</si>
  <si>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</si>
  <si>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</si>
  <si>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</si>
  <si>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</si>
  <si>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</si>
  <si>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</si>
  <si>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</si>
  <si>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</si>
  <si>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</si>
  <si>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</si>
  <si>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</si>
  <si>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</si>
  <si>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</si>
  <si>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</si>
  <si>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</si>
  <si>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</si>
  <si>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</si>
  <si>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</si>
  <si>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</si>
  <si>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</si>
  <si>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</si>
  <si>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</si>
  <si>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</si>
  <si>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</si>
  <si>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</si>
  <si>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</si>
  <si>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</si>
  <si>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</si>
  <si>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</si>
  <si>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</si>
  <si>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</si>
  <si>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</si>
  <si>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</si>
  <si>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</si>
  <si>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</si>
  <si>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</si>
  <si>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</si>
  <si>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</si>
  <si>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</si>
  <si>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</si>
  <si>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</si>
  <si>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</si>
  <si>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</si>
  <si>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</si>
  <si>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</si>
  <si>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</si>
  <si>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</si>
  <si>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</si>
  <si>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</si>
  <si>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</si>
  <si>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</si>
  <si>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</si>
  <si>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</si>
  <si>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</si>
  <si>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</si>
  <si>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</si>
  <si>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</si>
  <si>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</si>
  <si>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</si>
  <si>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</si>
  <si>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</si>
  <si>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BTK 50298</t>
  </si>
  <si>
    <t>BTK 50299</t>
  </si>
  <si>
    <t>BTK 50300</t>
  </si>
  <si>
    <t>BTK 50301</t>
  </si>
  <si>
    <t>BTK 50302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</si>
  <si>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</si>
  <si>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</si>
  <si>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</si>
  <si>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</si>
  <si>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</si>
  <si>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</si>
  <si>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</si>
  <si>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</si>
  <si>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</si>
  <si>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</si>
  <si>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</si>
  <si>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</si>
  <si>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50315</t>
  </si>
  <si>
    <t>BTK 50316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</si>
  <si>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</si>
  <si>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</si>
  <si>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</si>
  <si>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</si>
  <si>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</si>
  <si>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</si>
  <si>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</si>
  <si>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</si>
  <si>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</si>
  <si>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</si>
  <si>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</si>
  <si>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</si>
  <si>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</si>
  <si>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</si>
  <si>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</si>
  <si>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</si>
  <si>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</si>
  <si>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</si>
  <si>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</si>
  <si>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</si>
  <si>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</si>
  <si>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</si>
  <si>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</si>
  <si>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</si>
  <si>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</si>
  <si>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</si>
  <si>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</si>
  <si>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</si>
  <si>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</si>
  <si>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Kamis</t>
  </si>
  <si>
    <t>1. Wafa Tsamrotul Fuadah</t>
  </si>
  <si>
    <t>Pinjaman Pusat</t>
  </si>
  <si>
    <t>BTK 50346</t>
  </si>
  <si>
    <t>BTK 50347</t>
  </si>
  <si>
    <t>BTK 50348</t>
  </si>
  <si>
    <t>BTK 50349</t>
  </si>
  <si>
    <t>BTK 50350</t>
  </si>
  <si>
    <t>BTK 50351</t>
  </si>
  <si>
    <t>BTK 50352</t>
  </si>
  <si>
    <t>1. Nijar kurnia Romdoni, S.E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</si>
  <si>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</si>
  <si>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</si>
  <si>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</si>
  <si>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</si>
  <si>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</si>
  <si>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</si>
  <si>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</si>
  <si>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</si>
  <si>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</si>
  <si>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</si>
  <si>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</si>
  <si>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</si>
  <si>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</si>
  <si>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</si>
  <si>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50384</t>
  </si>
  <si>
    <t>BTK 50385</t>
  </si>
  <si>
    <t xml:space="preserve">Minggu 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</si>
  <si>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</si>
  <si>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</si>
  <si>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</si>
  <si>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</si>
  <si>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</si>
  <si>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</si>
  <si>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</si>
  <si>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</si>
  <si>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</si>
  <si>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</si>
  <si>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50396</t>
  </si>
  <si>
    <t>BTK 50397</t>
  </si>
  <si>
    <t>BTK 50398</t>
  </si>
  <si>
    <t>BTK 50399</t>
  </si>
  <si>
    <t>BTK 50400</t>
  </si>
  <si>
    <t>BTK 50401</t>
  </si>
  <si>
    <t>BTK 50402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</si>
  <si>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</si>
  <si>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</si>
  <si>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</si>
  <si>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</si>
  <si>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</si>
  <si>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</si>
  <si>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</si>
  <si>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</si>
  <si>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</si>
  <si>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</si>
  <si>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</si>
  <si>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</si>
  <si>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</si>
  <si>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</si>
  <si>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</si>
  <si>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</si>
  <si>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</si>
  <si>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</si>
  <si>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</si>
  <si>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</si>
  <si>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</si>
  <si>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</si>
  <si>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</si>
  <si>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</si>
  <si>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</si>
  <si>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</si>
  <si>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</si>
  <si>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</si>
  <si>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</si>
  <si>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</si>
  <si>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</si>
  <si>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</si>
  <si>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</si>
  <si>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</si>
  <si>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</si>
  <si>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</si>
  <si>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</si>
  <si>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</si>
  <si>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</si>
  <si>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</si>
  <si>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</si>
  <si>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</si>
  <si>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</si>
  <si>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</si>
  <si>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</si>
  <si>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</si>
  <si>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</si>
  <si>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</si>
  <si>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</si>
  <si>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</si>
  <si>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 xml:space="preserve">Jum'at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</si>
</sst>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41" fontId="7" fillId="3" borderId="0" xfId="0" applyNumberFormat="1" applyFont="1" applyFill="1"/>
    <xf numFmtId="0" fontId="16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3" fontId="16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6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7" fillId="3" borderId="3" xfId="1" applyFont="1" applyFill="1" applyBorder="1" applyAlignment="1">
      <alignment horizontal="left"/>
    </xf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0" fontId="18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 applyAlignment="1"/>
    <xf numFmtId="41" fontId="5" fillId="0" borderId="1" xfId="1" applyFont="1" applyFill="1" applyBorder="1"/>
    <xf numFmtId="166" fontId="0" fillId="0" borderId="1" xfId="0" applyNumberFormat="1" applyBorder="1" applyAlignment="1">
      <alignment horizontal="right" wrapText="1"/>
    </xf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6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41" fontId="0" fillId="0" borderId="1" xfId="0" applyNumberFormat="1" applyBorder="1" applyAlignment="1">
      <alignment wrapText="1"/>
    </xf>
    <xf numFmtId="41" fontId="0" fillId="0" borderId="1" xfId="1" applyFont="1" applyBorder="1" applyAlignment="1">
      <alignment horizontal="right" wrapText="1"/>
    </xf>
    <xf numFmtId="164" fontId="21" fillId="0" borderId="0" xfId="3" applyNumberFormat="1" applyFont="1" applyBorder="1" applyAlignment="1"/>
    <xf numFmtId="0" fontId="16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6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6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6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6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6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8" fillId="0" borderId="1" xfId="5" applyFont="1" applyBorder="1" applyAlignment="1">
      <alignment wrapText="1"/>
    </xf>
    <xf numFmtId="3" fontId="16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6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6" fillId="0" borderId="1" xfId="0" applyNumberFormat="1" applyFont="1" applyBorder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41" fontId="16" fillId="0" borderId="3" xfId="1" applyFont="1" applyBorder="1" applyAlignment="1">
      <alignment horizontal="right" vertical="center" wrapText="1"/>
    </xf>
    <xf numFmtId="0" fontId="5" fillId="0" borderId="3" xfId="4" applyFont="1" applyBorder="1"/>
    <xf numFmtId="165" fontId="5" fillId="0" borderId="3" xfId="4" applyNumberFormat="1" applyFont="1" applyBorder="1"/>
    <xf numFmtId="41" fontId="3" fillId="0" borderId="3" xfId="4" applyNumberFormat="1" applyFont="1" applyFill="1" applyBorder="1"/>
    <xf numFmtId="41" fontId="7" fillId="0" borderId="3" xfId="4" applyNumberFormat="1" applyFont="1" applyFill="1" applyBorder="1"/>
    <xf numFmtId="41" fontId="7" fillId="3" borderId="5" xfId="1" applyFont="1" applyFill="1" applyBorder="1"/>
    <xf numFmtId="41" fontId="7" fillId="3" borderId="1" xfId="1" applyFont="1" applyFill="1" applyBorder="1"/>
    <xf numFmtId="41" fontId="16" fillId="0" borderId="1" xfId="1" applyFont="1" applyBorder="1" applyAlignment="1">
      <alignment horizontal="right" wrapText="1"/>
    </xf>
    <xf numFmtId="41" fontId="3" fillId="3" borderId="1" xfId="1" applyFont="1" applyFill="1" applyBorder="1"/>
    <xf numFmtId="41" fontId="7" fillId="0" borderId="1" xfId="1" applyFont="1" applyBorder="1"/>
    <xf numFmtId="0" fontId="16" fillId="0" borderId="1" xfId="1" applyNumberFormat="1" applyFont="1" applyBorder="1" applyAlignment="1">
      <alignment vertical="center" wrapText="1"/>
    </xf>
    <xf numFmtId="0" fontId="18" fillId="0" borderId="1" xfId="1" applyNumberFormat="1" applyFont="1" applyBorder="1" applyAlignment="1">
      <alignment vertical="center"/>
    </xf>
    <xf numFmtId="0" fontId="18" fillId="0" borderId="1" xfId="1" applyNumberFormat="1" applyFont="1" applyBorder="1" applyAlignment="1">
      <alignment vertical="center" wrapText="1"/>
    </xf>
    <xf numFmtId="0" fontId="19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0" fontId="7" fillId="3" borderId="1" xfId="1" applyNumberFormat="1" applyFont="1" applyFill="1" applyBorder="1"/>
    <xf numFmtId="0" fontId="7" fillId="0" borderId="1" xfId="1" applyNumberFormat="1" applyFont="1" applyBorder="1"/>
    <xf numFmtId="0" fontId="6" fillId="0" borderId="1" xfId="1" applyNumberFormat="1" applyFont="1" applyFill="1" applyBorder="1" applyAlignment="1">
      <alignment horizontal="right"/>
    </xf>
    <xf numFmtId="42" fontId="28" fillId="0" borderId="0" xfId="1" applyNumberFormat="1" applyFont="1"/>
    <xf numFmtId="41" fontId="29" fillId="0" borderId="1" xfId="1" applyFont="1" applyFill="1" applyBorder="1" applyAlignment="1">
      <alignment horizontal="right" vertical="center" wrapText="1"/>
    </xf>
    <xf numFmtId="41" fontId="14" fillId="3" borderId="1" xfId="1" applyFont="1" applyFill="1" applyBorder="1" applyAlignment="1">
      <alignment horizontal="center" vertical="center" wrapText="1"/>
    </xf>
    <xf numFmtId="41" fontId="15" fillId="0" borderId="1" xfId="1" applyFont="1" applyBorder="1" applyAlignment="1">
      <alignment horizontal="center" wrapText="1"/>
    </xf>
    <xf numFmtId="41" fontId="14" fillId="3" borderId="1" xfId="1" applyFont="1" applyFill="1" applyBorder="1" applyAlignment="1">
      <alignment horizontal="right" vertical="center" wrapText="1"/>
    </xf>
    <xf numFmtId="41" fontId="16" fillId="0" borderId="1" xfId="1" applyFont="1" applyBorder="1" applyAlignment="1">
      <alignment wrapText="1"/>
    </xf>
    <xf numFmtId="41" fontId="30" fillId="0" borderId="1" xfId="1" applyFont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7" xfId="4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41" fontId="16" fillId="0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6" fillId="3" borderId="1" xfId="0" applyNumberFormat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16" fillId="3" borderId="1" xfId="1" applyFont="1" applyFill="1" applyBorder="1" applyAlignment="1">
      <alignment horizontal="right" vertical="center" wrapText="1"/>
    </xf>
    <xf numFmtId="41" fontId="31" fillId="3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6" fillId="0" borderId="1" xfId="1" applyNumberFormat="1" applyFont="1" applyBorder="1" applyAlignment="1">
      <alignment horizontal="center" vertical="center" wrapText="1"/>
    </xf>
    <xf numFmtId="41" fontId="16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horizontal="center" wrapText="1"/>
    </xf>
    <xf numFmtId="41" fontId="28" fillId="3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Border="1" applyAlignment="1">
      <alignment horizontal="right" vertical="center" wrapText="1"/>
    </xf>
    <xf numFmtId="41" fontId="6" fillId="3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64" fontId="5" fillId="0" borderId="1" xfId="0" applyNumberFormat="1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2.%20CASH%20OF%20NAME%20DAILY/2018/12.%20Co%20Daily%20-%20Des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 "/>
      <sheetName val="1 Des"/>
      <sheetName val="2 Des"/>
      <sheetName val="3 Des"/>
      <sheetName val="4 Des"/>
      <sheetName val="5 Des"/>
      <sheetName val="6 Des "/>
      <sheetName val="7 des "/>
      <sheetName val="8 Des"/>
      <sheetName val="9 DEs18"/>
      <sheetName val="10 Des"/>
      <sheetName val="11 Des "/>
      <sheetName val="12 Des"/>
      <sheetName val="13 Des"/>
      <sheetName val="14 Des"/>
      <sheetName val="16 Des"/>
      <sheetName val="17 Des "/>
      <sheetName val="18 Des"/>
      <sheetName val="19 Des"/>
      <sheetName val="20 Des"/>
      <sheetName val="21 Des  "/>
      <sheetName val="22 Des "/>
      <sheetName val="23 Des"/>
      <sheetName val="26 Des"/>
      <sheetName val="27 D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8">
          <cell r="I38">
            <v>831507793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6">
          <cell r="I56">
            <v>70448000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900568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cetak-kwitansi.php%3fid=1900571" TargetMode="External"/><Relationship Id="rId7" Type="http://schemas.openxmlformats.org/officeDocument/2006/relationships/hyperlink" Target="cetak-kwitansi.php%3fid=1900577" TargetMode="External"/><Relationship Id="rId12" Type="http://schemas.openxmlformats.org/officeDocument/2006/relationships/hyperlink" Target="cetak-kwitansi.php%3fid=1900566" TargetMode="External"/><Relationship Id="rId2" Type="http://schemas.openxmlformats.org/officeDocument/2006/relationships/hyperlink" Target="cetak-kwitansi.php%3fid=1900565" TargetMode="External"/><Relationship Id="rId1" Type="http://schemas.openxmlformats.org/officeDocument/2006/relationships/hyperlink" Target="cetak-kwitansi.php%3fid=1900564" TargetMode="External"/><Relationship Id="rId6" Type="http://schemas.openxmlformats.org/officeDocument/2006/relationships/hyperlink" Target="cetak-kwitansi.php%3fid=1900576" TargetMode="External"/><Relationship Id="rId11" Type="http://schemas.openxmlformats.org/officeDocument/2006/relationships/hyperlink" Target="cetak-kwitansi.php%3fid=1900575" TargetMode="External"/><Relationship Id="rId5" Type="http://schemas.openxmlformats.org/officeDocument/2006/relationships/hyperlink" Target="cetak-kwitansi.php%3fid=1900574" TargetMode="External"/><Relationship Id="rId10" Type="http://schemas.openxmlformats.org/officeDocument/2006/relationships/hyperlink" Target="cetak-kwitansi.php%3fid=1900570" TargetMode="External"/><Relationship Id="rId4" Type="http://schemas.openxmlformats.org/officeDocument/2006/relationships/hyperlink" Target="cetak-kwitansi.php%3fid=1900573" TargetMode="External"/><Relationship Id="rId9" Type="http://schemas.openxmlformats.org/officeDocument/2006/relationships/hyperlink" Target="cetak-kwitansi.php%3fid=190056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2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216" t="s">
        <v>12</v>
      </c>
      <c r="M11" s="217"/>
      <c r="N11" s="218" t="s">
        <v>13</v>
      </c>
      <c r="O11" s="219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38"/>
      <c r="L13" s="39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5500000</v>
      </c>
      <c r="N14" s="41"/>
      <c r="O14" s="49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3500000</v>
      </c>
      <c r="N15" s="41"/>
      <c r="O15" s="49"/>
      <c r="P15" s="50"/>
      <c r="Q15" s="53"/>
      <c r="R15" s="46"/>
      <c r="S15" s="54"/>
      <c r="T15" s="52"/>
      <c r="U15" s="52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5">
        <v>1729000</v>
      </c>
      <c r="N16" s="56"/>
      <c r="O16" s="49"/>
      <c r="P16" s="57"/>
      <c r="Q16" s="53"/>
      <c r="R16" s="46"/>
      <c r="S16" s="54"/>
      <c r="T16" s="52">
        <f>SUM(T7:T15)</f>
        <v>0</v>
      </c>
      <c r="U16" s="52">
        <f>SUM(U7:U15)</f>
        <v>0</v>
      </c>
    </row>
    <row r="17" spans="1:21" ht="18.75" x14ac:dyDescent="0.3">
      <c r="A17" s="7"/>
      <c r="B17" s="7"/>
      <c r="C17" s="18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38"/>
      <c r="L17" s="39"/>
      <c r="M17" s="55"/>
      <c r="N17" s="58"/>
      <c r="O17" s="49"/>
      <c r="P17" s="59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60"/>
      <c r="K18" s="38"/>
      <c r="L18" s="39"/>
      <c r="M18" s="48"/>
      <c r="N18" s="61"/>
      <c r="O18" s="49"/>
      <c r="P18" s="59"/>
      <c r="Q18" s="62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60"/>
      <c r="K19" s="38"/>
      <c r="L19" s="39"/>
      <c r="M19" s="48"/>
      <c r="N19" s="61"/>
      <c r="O19" s="49"/>
      <c r="P19" s="57"/>
      <c r="Q19" s="64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60"/>
      <c r="K20" s="66"/>
      <c r="L20" s="59"/>
      <c r="M20" s="48"/>
      <c r="N20" s="58"/>
      <c r="O20" s="49"/>
      <c r="P20" s="67"/>
      <c r="Q20" s="30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60"/>
      <c r="K21" s="38"/>
      <c r="L21" s="39"/>
      <c r="M21" s="48"/>
      <c r="N21" s="58"/>
      <c r="O21" s="49"/>
      <c r="P21" s="59"/>
      <c r="Q21" s="53"/>
      <c r="R21" s="63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60"/>
      <c r="K22" s="38"/>
      <c r="L22" s="39"/>
      <c r="M22" s="48"/>
      <c r="N22" s="58"/>
      <c r="O22" s="49"/>
      <c r="P22" s="59"/>
      <c r="Q22" s="53"/>
      <c r="R22" s="63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60"/>
      <c r="K23" s="38"/>
      <c r="L23" s="68"/>
      <c r="M23" s="48"/>
      <c r="N23" s="58"/>
      <c r="O23" s="49"/>
      <c r="P23" s="59"/>
      <c r="Q23" s="53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60"/>
      <c r="K24" s="38"/>
      <c r="L24" s="68"/>
      <c r="M24" s="48"/>
      <c r="N24" s="58"/>
      <c r="O24" s="49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7"/>
      <c r="K25" s="38"/>
      <c r="L25" s="68"/>
      <c r="M25" s="48"/>
      <c r="N25" s="58"/>
      <c r="O25" s="49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200</v>
      </c>
      <c r="I26" s="8"/>
      <c r="J26" s="37"/>
      <c r="K26" s="38"/>
      <c r="L26" s="68"/>
      <c r="N26" s="58"/>
      <c r="O26" s="49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38"/>
      <c r="L27" s="68"/>
      <c r="N27" s="58"/>
      <c r="O27" s="49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8"/>
      <c r="L28" s="68"/>
      <c r="N28" s="58"/>
      <c r="O28" s="49"/>
      <c r="P28" s="76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7"/>
      <c r="K29" s="38"/>
      <c r="L29" s="68"/>
      <c r="M29" s="77"/>
      <c r="N29" s="58"/>
      <c r="O29" s="49"/>
      <c r="P29" s="77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+'[1]12 Des'!I38</f>
        <v>831507793</v>
      </c>
      <c r="J30" s="37"/>
      <c r="K30" s="38"/>
      <c r="L30" s="68"/>
      <c r="M30" s="77"/>
      <c r="N30" s="58"/>
      <c r="O30" s="49"/>
      <c r="P30" s="77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+'[1]26 Des'!I56</f>
        <v>70448000</v>
      </c>
      <c r="J31" s="37"/>
      <c r="K31" s="38"/>
      <c r="L31" s="68"/>
      <c r="M31" s="77"/>
      <c r="N31" s="58"/>
      <c r="O31" s="49"/>
      <c r="P31" s="77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8"/>
      <c r="L32" s="68"/>
      <c r="M32" s="77"/>
      <c r="N32" s="58"/>
      <c r="O32" s="49"/>
      <c r="P32" s="77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7"/>
      <c r="K33" s="38"/>
      <c r="L33" s="68"/>
      <c r="M33" s="77"/>
      <c r="N33" s="58"/>
      <c r="O33" s="49"/>
      <c r="P33" s="77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7"/>
      <c r="K34" s="38"/>
      <c r="L34" s="68"/>
      <c r="M34" s="77"/>
      <c r="N34" s="58"/>
      <c r="O34" s="49"/>
      <c r="P34" s="77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7"/>
      <c r="K35" s="38"/>
      <c r="L35" s="68"/>
      <c r="N35" s="58"/>
      <c r="O35" s="49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79"/>
      <c r="K36" s="38"/>
      <c r="L36" s="68"/>
      <c r="M36" s="80"/>
      <c r="N36" s="58"/>
      <c r="O36" s="49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7"/>
      <c r="K37" s="82"/>
      <c r="L37" s="83">
        <f>SUM(L13:L28)</f>
        <v>0</v>
      </c>
      <c r="M37" s="80"/>
      <c r="N37" s="58"/>
      <c r="O37" s="49">
        <f>SUM(O13:O36)</f>
        <v>0</v>
      </c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38"/>
      <c r="L38" s="68"/>
      <c r="M38" s="80"/>
      <c r="N38" s="58"/>
      <c r="O38" s="49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68"/>
      <c r="M39" s="80"/>
      <c r="N39" s="58"/>
      <c r="O39" s="49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8"/>
      <c r="L40" s="68"/>
      <c r="M40" s="80"/>
      <c r="N40" s="58"/>
      <c r="O40" s="49"/>
      <c r="Q40" s="44"/>
      <c r="S40" s="54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7"/>
      <c r="K41" s="37"/>
      <c r="L41" s="49"/>
      <c r="N41" s="58"/>
      <c r="O41" s="49"/>
      <c r="Q41" s="44"/>
      <c r="S41" s="54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49"/>
      <c r="N42" s="58"/>
      <c r="O42" s="49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172763888</v>
      </c>
      <c r="I43" s="8"/>
      <c r="J43" s="37"/>
      <c r="K43" s="37"/>
      <c r="L43" s="49"/>
      <c r="N43" s="85"/>
      <c r="O43" s="42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394222345</v>
      </c>
      <c r="J44" s="37"/>
      <c r="K44" s="37"/>
      <c r="L44" s="49"/>
      <c r="N44" s="5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1225730138</v>
      </c>
      <c r="J45" s="37"/>
      <c r="K45" s="37"/>
      <c r="L45" s="49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88"/>
      <c r="K46" s="37"/>
      <c r="L46" s="49"/>
      <c r="N46" s="58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8"/>
      <c r="K47" s="37"/>
      <c r="L47" s="49"/>
      <c r="M47" s="90"/>
      <c r="N47" s="58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49"/>
      <c r="M48" s="90"/>
      <c r="N48" s="58"/>
      <c r="O48" s="53"/>
      <c r="P48" s="90"/>
      <c r="Q48" s="44"/>
      <c r="R48" s="93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32804000</v>
      </c>
      <c r="J49" s="92"/>
      <c r="K49" s="37"/>
      <c r="L49" s="49"/>
      <c r="M49" s="90"/>
      <c r="N49" s="58"/>
      <c r="O49" s="53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49"/>
      <c r="N50" s="96"/>
      <c r="O50" s="53"/>
      <c r="Q50" s="44"/>
      <c r="S50" s="93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49"/>
      <c r="M51" s="90"/>
      <c r="N51" s="58"/>
      <c r="O51" s="53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42</v>
      </c>
      <c r="D52" s="7"/>
      <c r="E52" s="7"/>
      <c r="F52" s="7"/>
      <c r="G52" s="16"/>
      <c r="I52" s="8"/>
      <c r="J52" s="88"/>
      <c r="K52" s="37"/>
      <c r="L52" s="49"/>
      <c r="N52" s="96"/>
      <c r="O52" s="53"/>
      <c r="Q52" s="44"/>
    </row>
    <row r="53" spans="1:21" x14ac:dyDescent="0.2">
      <c r="A53" s="7"/>
      <c r="B53" s="7"/>
      <c r="C53" s="97" t="s">
        <v>43</v>
      </c>
      <c r="D53" s="7"/>
      <c r="E53" s="7"/>
      <c r="F53" s="7"/>
      <c r="G53" s="16"/>
      <c r="H53" s="73">
        <f>SUM(O13:O23)</f>
        <v>0</v>
      </c>
      <c r="I53" s="8"/>
      <c r="J53" s="88"/>
      <c r="K53" s="37"/>
      <c r="L53" s="49"/>
      <c r="M53" s="90"/>
      <c r="N53" s="58"/>
      <c r="O53" s="53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786000+1366200+80000</f>
        <v>2232200</v>
      </c>
      <c r="I54" s="8"/>
      <c r="J54" s="98"/>
      <c r="K54" s="37"/>
      <c r="L54" s="49"/>
      <c r="M54" s="90"/>
      <c r="N54" s="58"/>
      <c r="O54" s="53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2232200</v>
      </c>
      <c r="J55" s="99"/>
      <c r="K55" s="37"/>
      <c r="L55" s="49"/>
      <c r="M55" s="90"/>
      <c r="N55" s="58"/>
      <c r="O55" s="53"/>
      <c r="P55" s="90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39876200</v>
      </c>
      <c r="J56" s="100">
        <f>+I56-18000000</f>
        <v>21876200</v>
      </c>
      <c r="K56" s="37"/>
      <c r="L56" s="49"/>
      <c r="M56" s="90"/>
      <c r="N56" s="58"/>
      <c r="O56" s="53"/>
      <c r="P56" s="90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102"/>
      <c r="K57" s="37"/>
      <c r="L57" s="49"/>
      <c r="M57" s="103"/>
      <c r="N57" s="58"/>
      <c r="O57" s="53"/>
      <c r="P57" s="103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102"/>
      <c r="K58" s="37"/>
      <c r="L58" s="49"/>
      <c r="M58" s="103"/>
      <c r="N58" s="58"/>
      <c r="O58" s="53"/>
      <c r="P58" s="103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104"/>
      <c r="K59" s="37"/>
      <c r="L59" s="49"/>
      <c r="M59" s="105"/>
      <c r="N59" s="58"/>
      <c r="O59" s="53"/>
      <c r="P59" s="105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7"/>
      <c r="L60" s="49"/>
      <c r="M60" s="90"/>
      <c r="N60" s="58"/>
      <c r="O60" s="53"/>
      <c r="P60" s="90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104"/>
      <c r="K61" s="37"/>
      <c r="L61" s="49"/>
      <c r="M61" s="105"/>
      <c r="N61" s="58"/>
      <c r="O61" s="53"/>
      <c r="P61" s="105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104"/>
      <c r="K62" s="37"/>
      <c r="L62" s="49"/>
      <c r="M62" s="105"/>
      <c r="N62" s="58"/>
      <c r="O62" s="53"/>
      <c r="P62" s="105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58"/>
      <c r="L63" s="108"/>
      <c r="M63" s="105"/>
      <c r="N63" s="109"/>
      <c r="O63" s="53"/>
      <c r="P63" s="105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58"/>
      <c r="L64" s="108"/>
      <c r="N64" s="96"/>
      <c r="O64" s="113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4"/>
      <c r="K65" s="58"/>
      <c r="L65" s="115"/>
      <c r="N65" s="96"/>
      <c r="O65" s="53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104"/>
      <c r="K66" s="58"/>
      <c r="L66" s="115"/>
      <c r="M66" s="105"/>
      <c r="N66" s="117"/>
      <c r="O66" s="53"/>
      <c r="P66" s="105"/>
      <c r="Q66" s="44"/>
      <c r="R66" s="101"/>
      <c r="S66" s="78"/>
      <c r="T66" s="101"/>
      <c r="U66" s="101"/>
    </row>
    <row r="67" spans="1:21" x14ac:dyDescent="0.25">
      <c r="K67" s="58"/>
      <c r="L67" s="118"/>
      <c r="M67" s="105"/>
      <c r="N67" s="117"/>
      <c r="O67" s="51"/>
      <c r="P67" s="105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104"/>
      <c r="K68" s="58"/>
      <c r="L68" s="53"/>
      <c r="O68" s="53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4"/>
      <c r="K69" s="119"/>
      <c r="L69" s="120"/>
      <c r="N69" s="117"/>
      <c r="O69" s="53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104"/>
      <c r="K70" s="119"/>
      <c r="L70" s="120"/>
      <c r="N70" s="117"/>
      <c r="O70" s="53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19"/>
      <c r="L71" s="120"/>
      <c r="O71" s="53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104"/>
      <c r="K72" s="121"/>
      <c r="L72" s="51"/>
      <c r="N72" s="122"/>
      <c r="O72" s="42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104"/>
      <c r="K73" s="119"/>
      <c r="L73" s="51"/>
      <c r="O73" s="53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104"/>
      <c r="K74" s="119"/>
      <c r="L74" s="51"/>
      <c r="O74" s="53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104"/>
      <c r="K75" s="119"/>
      <c r="L75" s="129"/>
      <c r="O75" s="53"/>
      <c r="Q75" s="127"/>
    </row>
    <row r="76" spans="1:21" x14ac:dyDescent="0.25">
      <c r="A76" s="130"/>
      <c r="B76" s="131"/>
      <c r="C76" s="131"/>
      <c r="D76" s="131"/>
      <c r="E76" s="132"/>
      <c r="F76" s="2"/>
      <c r="G76" s="2"/>
      <c r="H76" s="78"/>
      <c r="I76" s="2"/>
      <c r="J76" s="104"/>
      <c r="K76" s="133"/>
      <c r="L76" s="134"/>
      <c r="O76" s="53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104"/>
      <c r="K77" s="137"/>
      <c r="L77" s="113"/>
      <c r="O77" s="53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104"/>
      <c r="K78" s="31"/>
      <c r="L78" s="113"/>
      <c r="O78" s="53"/>
      <c r="Q78" s="127"/>
    </row>
    <row r="79" spans="1:21" x14ac:dyDescent="0.25">
      <c r="A79" s="139"/>
      <c r="B79" s="131"/>
      <c r="C79" s="140"/>
      <c r="D79" s="140"/>
      <c r="E79" s="138"/>
      <c r="H79" s="101"/>
      <c r="J79" s="104"/>
      <c r="K79" s="31"/>
      <c r="L79" s="113"/>
      <c r="O79" s="53"/>
      <c r="Q79" s="127"/>
    </row>
    <row r="80" spans="1:21" x14ac:dyDescent="0.25">
      <c r="A80" s="141"/>
      <c r="B80" s="131"/>
      <c r="C80" s="140"/>
      <c r="D80" s="140"/>
      <c r="E80" s="138"/>
      <c r="H80" s="101"/>
      <c r="J80" s="104"/>
      <c r="K80" s="31"/>
      <c r="L80" s="113"/>
      <c r="O80" s="53"/>
      <c r="Q80" s="142"/>
    </row>
    <row r="81" spans="1:17" x14ac:dyDescent="0.25">
      <c r="A81" s="141"/>
      <c r="B81" s="131"/>
      <c r="C81" s="140"/>
      <c r="D81" s="140"/>
      <c r="E81" s="138"/>
      <c r="H81" s="101"/>
      <c r="J81" s="104"/>
      <c r="K81" s="31"/>
      <c r="L81" s="113"/>
      <c r="O81" s="53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104"/>
      <c r="K82" s="85"/>
      <c r="L82" s="53"/>
      <c r="O82" s="53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104"/>
      <c r="K83" s="144"/>
      <c r="L83" s="53"/>
      <c r="O83" s="53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104"/>
      <c r="K84" s="144"/>
      <c r="L84" s="53"/>
      <c r="O84" s="53"/>
      <c r="Q84" s="142"/>
    </row>
    <row r="85" spans="1:17" x14ac:dyDescent="0.25">
      <c r="A85" s="145">
        <f>SUM(A66:A84)</f>
        <v>0</v>
      </c>
      <c r="E85" s="101">
        <f>SUM(E66:E84)</f>
        <v>0</v>
      </c>
      <c r="H85" s="101">
        <f>SUM(H66:H84)</f>
        <v>0</v>
      </c>
      <c r="J85" s="104"/>
      <c r="K85" s="144"/>
      <c r="L85" s="53"/>
      <c r="O85" s="53"/>
      <c r="Q85" s="142"/>
    </row>
    <row r="86" spans="1:17" x14ac:dyDescent="0.25">
      <c r="J86" s="104"/>
      <c r="K86" s="144"/>
      <c r="L86" s="53"/>
      <c r="O86" s="53"/>
      <c r="Q86" s="127"/>
    </row>
    <row r="87" spans="1:17" x14ac:dyDescent="0.25">
      <c r="J87" s="104"/>
      <c r="K87" s="144"/>
      <c r="L87" s="53"/>
      <c r="O87" s="53"/>
      <c r="Q87" s="127"/>
    </row>
    <row r="88" spans="1:17" x14ac:dyDescent="0.25">
      <c r="J88" s="104"/>
      <c r="K88" s="144"/>
      <c r="L88" s="53"/>
      <c r="O88" s="53"/>
      <c r="Q88" s="127"/>
    </row>
    <row r="89" spans="1:17" x14ac:dyDescent="0.25">
      <c r="J89" s="104"/>
      <c r="K89" s="144"/>
      <c r="L89" s="53"/>
      <c r="O89" s="53"/>
      <c r="Q89" s="127"/>
    </row>
    <row r="90" spans="1:17" x14ac:dyDescent="0.25">
      <c r="J90" s="104"/>
      <c r="K90" s="144"/>
      <c r="L90" s="53"/>
      <c r="O90" s="53"/>
      <c r="Q90" s="127"/>
    </row>
    <row r="91" spans="1:17" x14ac:dyDescent="0.25">
      <c r="J91" s="104"/>
      <c r="K91" s="144"/>
      <c r="L91" s="53"/>
      <c r="O91" s="53"/>
      <c r="Q91" s="127"/>
    </row>
    <row r="92" spans="1:17" x14ac:dyDescent="0.2">
      <c r="K92" s="144"/>
      <c r="L92" s="53"/>
      <c r="O92" s="53"/>
      <c r="Q92" s="127"/>
    </row>
    <row r="93" spans="1:17" x14ac:dyDescent="0.2">
      <c r="K93" s="144"/>
      <c r="L93" s="53"/>
      <c r="O93" s="53"/>
      <c r="Q93" s="127"/>
    </row>
    <row r="94" spans="1:17" x14ac:dyDescent="0.2">
      <c r="K94" s="144"/>
      <c r="L94" s="53"/>
      <c r="O94" s="53"/>
      <c r="Q94" s="127"/>
    </row>
    <row r="95" spans="1:17" x14ac:dyDescent="0.2">
      <c r="K95" s="144"/>
      <c r="L95" s="53"/>
      <c r="O95" s="53"/>
      <c r="Q95" s="127"/>
    </row>
    <row r="96" spans="1:17" x14ac:dyDescent="0.2">
      <c r="K96" s="144"/>
      <c r="L96" s="53"/>
      <c r="O96" s="53"/>
      <c r="Q96" s="127"/>
    </row>
    <row r="97" spans="1:21" x14ac:dyDescent="0.2">
      <c r="K97" s="144"/>
      <c r="L97" s="53"/>
      <c r="O97" s="53"/>
      <c r="Q97" s="127"/>
    </row>
    <row r="98" spans="1:21" x14ac:dyDescent="0.25">
      <c r="K98" s="144"/>
      <c r="L98" s="146"/>
      <c r="O98" s="147"/>
      <c r="Q98" s="127"/>
    </row>
    <row r="99" spans="1:21" x14ac:dyDescent="0.25">
      <c r="K99" s="144"/>
      <c r="L99" s="146"/>
      <c r="O99" s="147"/>
      <c r="Q99" s="127"/>
    </row>
    <row r="100" spans="1:21" x14ac:dyDescent="0.25">
      <c r="K100" s="144"/>
      <c r="L100" s="148"/>
      <c r="O100" s="149"/>
      <c r="Q100" s="127"/>
    </row>
    <row r="101" spans="1:21" x14ac:dyDescent="0.25">
      <c r="K101" s="144"/>
      <c r="L101" s="148"/>
      <c r="O101" s="149"/>
      <c r="Q101" s="127"/>
    </row>
    <row r="102" spans="1:21" x14ac:dyDescent="0.25">
      <c r="K102" s="144"/>
      <c r="L102" s="148"/>
      <c r="O102" s="149"/>
      <c r="Q102" s="127"/>
    </row>
    <row r="103" spans="1:21" x14ac:dyDescent="0.25">
      <c r="K103" s="144"/>
      <c r="L103" s="148"/>
      <c r="O103" s="149"/>
      <c r="Q103" s="127"/>
    </row>
    <row r="104" spans="1:21" x14ac:dyDescent="0.25">
      <c r="K104" s="144"/>
      <c r="L104" s="148"/>
      <c r="O104" s="149"/>
      <c r="Q104" s="127"/>
    </row>
    <row r="105" spans="1:21" x14ac:dyDescent="0.25">
      <c r="K105" s="144"/>
      <c r="L105" s="148"/>
      <c r="O105" s="149"/>
      <c r="Q105" s="127"/>
    </row>
    <row r="106" spans="1:21" x14ac:dyDescent="0.25">
      <c r="K106" s="144"/>
      <c r="L106" s="148"/>
      <c r="O106" s="149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4"/>
      <c r="L107" s="148"/>
      <c r="O107" s="149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4"/>
      <c r="L108" s="148"/>
      <c r="O108" s="149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4"/>
      <c r="L109" s="148"/>
      <c r="O109" s="149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4"/>
      <c r="L110" s="148"/>
      <c r="O110" s="149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4"/>
      <c r="L111" s="148"/>
      <c r="O111" s="149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44"/>
      <c r="L112" s="148"/>
      <c r="O112" s="149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4"/>
      <c r="L113" s="148"/>
      <c r="O113" s="149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4"/>
      <c r="L114" s="148"/>
      <c r="O114" s="149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4"/>
      <c r="L115" s="148"/>
      <c r="O115" s="149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4"/>
      <c r="L116" s="148"/>
      <c r="O116" s="149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4"/>
      <c r="L117" s="148"/>
      <c r="O117" s="149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4"/>
      <c r="L118" s="148"/>
      <c r="O118" s="149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4"/>
      <c r="L119" s="150"/>
      <c r="M119" s="151">
        <f>SUM(M13:M118)</f>
        <v>32804000</v>
      </c>
      <c r="N119" s="151">
        <f>SUM(N13:N118)</f>
        <v>0</v>
      </c>
      <c r="O119" s="151">
        <f>SUM(O13:O118)</f>
        <v>0</v>
      </c>
      <c r="P119" s="151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2"/>
      <c r="O120" s="151">
        <f>SUM(O13:O119)</f>
        <v>0</v>
      </c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3"/>
      <c r="O121" s="153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3"/>
      <c r="O122" s="153"/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0" zoomScaleNormal="100" zoomScaleSheetLayoutView="10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280</v>
      </c>
      <c r="C3" s="9"/>
      <c r="D3" s="7"/>
      <c r="E3" s="7"/>
      <c r="F3" s="7"/>
      <c r="G3" s="7"/>
      <c r="H3" s="7" t="s">
        <v>3</v>
      </c>
      <c r="I3" s="11">
        <v>43479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1793</v>
      </c>
      <c r="F8" s="21"/>
      <c r="G8" s="16">
        <f t="shared" ref="G8:G16" si="0">C8*E8</f>
        <v>179300000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1489</v>
      </c>
      <c r="F9" s="21"/>
      <c r="G9" s="16">
        <f t="shared" si="0"/>
        <v>74450000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19</v>
      </c>
      <c r="F10" s="21"/>
      <c r="G10" s="16">
        <f t="shared" si="0"/>
        <v>380000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281</v>
      </c>
      <c r="L13" s="49">
        <v>3600000</v>
      </c>
      <c r="M13" s="174">
        <v>1000000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282</v>
      </c>
      <c r="L14" s="49">
        <v>3200000</v>
      </c>
      <c r="M14" s="174">
        <v>6060000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283</v>
      </c>
      <c r="L15" s="49">
        <v>2000000</v>
      </c>
      <c r="M15" s="174">
        <v>250000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284</v>
      </c>
      <c r="L16" s="49">
        <v>950000</v>
      </c>
      <c r="M16" s="174">
        <v>4000000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254215000</v>
      </c>
      <c r="I17" s="9"/>
      <c r="J17" s="31"/>
      <c r="K17" s="37" t="s">
        <v>285</v>
      </c>
      <c r="L17" s="49">
        <v>900000</v>
      </c>
      <c r="M17" s="174">
        <v>5611000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286</v>
      </c>
      <c r="L18" s="49">
        <v>2000000</v>
      </c>
      <c r="M18" s="174">
        <v>1200000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287</v>
      </c>
      <c r="L19" s="49">
        <v>800000</v>
      </c>
      <c r="M19" s="174">
        <v>700000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288</v>
      </c>
      <c r="L20" s="49">
        <v>1800000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289</v>
      </c>
      <c r="L21" s="49">
        <v>1400000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290</v>
      </c>
      <c r="L22" s="49">
        <v>800000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291</v>
      </c>
      <c r="L23" s="49">
        <v>1600000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292</v>
      </c>
      <c r="L24" s="49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293</v>
      </c>
      <c r="L25" s="49">
        <v>1000000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294</v>
      </c>
      <c r="L26" s="49">
        <v>1000000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254229300</v>
      </c>
      <c r="J27" s="31"/>
      <c r="K27" s="37" t="s">
        <v>295</v>
      </c>
      <c r="L27" s="49">
        <v>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296</v>
      </c>
      <c r="L28" s="49">
        <v>800000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297</v>
      </c>
      <c r="L29" s="49">
        <v>850000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298</v>
      </c>
      <c r="L30" s="49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Jan '!I57</f>
        <v>244610300</v>
      </c>
      <c r="J31" s="31"/>
      <c r="K31" s="37" t="s">
        <v>299</v>
      </c>
      <c r="L31" s="49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300</v>
      </c>
      <c r="L32" s="49">
        <v>1740000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301</v>
      </c>
      <c r="L33" s="49">
        <v>550000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L34" s="53">
        <v>-10900000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302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303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304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305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306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307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308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18821000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18821000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17540000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10900000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28440000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254229300</v>
      </c>
      <c r="J56" s="99">
        <f>SUM(M13:M55)</f>
        <v>18821000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254229300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17540000</v>
      </c>
      <c r="M122" s="151">
        <f t="shared" si="1"/>
        <v>18821000</v>
      </c>
      <c r="N122" s="151">
        <f t="shared" si="1"/>
        <v>0</v>
      </c>
      <c r="O122" s="151">
        <f t="shared" si="1"/>
        <v>0</v>
      </c>
      <c r="P122" s="151">
        <f>SUM(P13:P121)</f>
        <v>10900000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6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332</v>
      </c>
      <c r="C3" s="9"/>
      <c r="D3" s="7"/>
      <c r="E3" s="7"/>
      <c r="F3" s="7"/>
      <c r="G3" s="7"/>
      <c r="H3" s="7" t="s">
        <v>3</v>
      </c>
      <c r="I3" s="11">
        <v>43480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790</v>
      </c>
      <c r="F8" s="21"/>
      <c r="G8" s="16">
        <f t="shared" ref="G8:G16" si="0">C8*E8</f>
        <v>79000000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533</v>
      </c>
      <c r="F9" s="21"/>
      <c r="G9" s="16">
        <f t="shared" si="0"/>
        <v>26650000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1"/>
      <c r="K13" s="37" t="s">
        <v>302</v>
      </c>
      <c r="L13" s="53">
        <v>1800000</v>
      </c>
      <c r="M13" s="174">
        <v>900000</v>
      </c>
      <c r="N13" s="174"/>
      <c r="O13" s="164"/>
      <c r="P13" s="42">
        <v>3825000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303</v>
      </c>
      <c r="L14" s="53">
        <v>6000000</v>
      </c>
      <c r="M14" s="174">
        <v>1350000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304</v>
      </c>
      <c r="L15" s="53">
        <v>800000</v>
      </c>
      <c r="M15" s="174">
        <v>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305</v>
      </c>
      <c r="L16" s="53">
        <v>490000</v>
      </c>
      <c r="M16" s="174">
        <v>500000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106031000</v>
      </c>
      <c r="I17" s="9"/>
      <c r="J17" s="31"/>
      <c r="K17" s="37" t="s">
        <v>306</v>
      </c>
      <c r="L17" s="53">
        <v>1000000</v>
      </c>
      <c r="M17" s="174">
        <v>230000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307</v>
      </c>
      <c r="L18" s="53">
        <v>775000</v>
      </c>
      <c r="M18" s="174">
        <v>180000000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308</v>
      </c>
      <c r="L19" s="53">
        <v>4500000</v>
      </c>
      <c r="M19" s="174">
        <v>800000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309</v>
      </c>
      <c r="L20" s="53">
        <v>542500</v>
      </c>
      <c r="M20" s="174">
        <v>250000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310</v>
      </c>
      <c r="L21" s="53">
        <v>1000000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311</v>
      </c>
      <c r="L22" s="53">
        <v>1100000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312</v>
      </c>
      <c r="L23" s="53">
        <v>2250000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313</v>
      </c>
      <c r="L24" s="53">
        <v>2900000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314</v>
      </c>
      <c r="L25" s="53">
        <v>900000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315</v>
      </c>
      <c r="L26" s="53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106046800</v>
      </c>
      <c r="J27" s="31"/>
      <c r="K27" s="37" t="s">
        <v>316</v>
      </c>
      <c r="L27" s="53">
        <v>1900000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317</v>
      </c>
      <c r="L28" s="53">
        <v>900000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318</v>
      </c>
      <c r="L29" s="53">
        <v>800000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319</v>
      </c>
      <c r="L30" s="53">
        <v>2000000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JAN'!I56</f>
        <v>254229300</v>
      </c>
      <c r="J31" s="31"/>
      <c r="K31" s="37" t="s">
        <v>320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321</v>
      </c>
      <c r="L32" s="53">
        <v>1000000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322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323</v>
      </c>
      <c r="L34" s="53">
        <v>1800000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324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180000000</v>
      </c>
      <c r="I36" s="8"/>
      <c r="J36" s="31"/>
      <c r="L36" s="53">
        <v>-3825000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325</v>
      </c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326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327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328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329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330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331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184040000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184140000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32132500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3825000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35957500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106046800</v>
      </c>
      <c r="J56" s="99">
        <f>SUM(M13:M55)</f>
        <v>184040000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106046800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32132500</v>
      </c>
      <c r="M122" s="151">
        <f t="shared" si="1"/>
        <v>184040000</v>
      </c>
      <c r="N122" s="151">
        <f t="shared" si="1"/>
        <v>0</v>
      </c>
      <c r="O122" s="151">
        <f t="shared" si="1"/>
        <v>0</v>
      </c>
      <c r="P122" s="151">
        <f>SUM(P13:P121)</f>
        <v>3825000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37" zoomScaleNormal="100" zoomScaleSheetLayoutView="100" workbookViewId="0">
      <selection activeCell="A13" sqref="A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43481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</f>
        <v>748</v>
      </c>
      <c r="F8" s="21"/>
      <c r="G8" s="16">
        <f t="shared" ref="G8:G16" si="0">C8*E8</f>
        <v>74800000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325</v>
      </c>
      <c r="L13" s="53">
        <v>2000000</v>
      </c>
      <c r="M13" s="174">
        <v>300000</v>
      </c>
      <c r="N13" s="174"/>
      <c r="O13" s="164"/>
      <c r="P13" s="42">
        <v>2000000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326</v>
      </c>
      <c r="L14" s="53">
        <v>750000</v>
      </c>
      <c r="M14" s="174">
        <v>14000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327</v>
      </c>
      <c r="L15" s="53">
        <v>750000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328</v>
      </c>
      <c r="L16" s="53">
        <v>800000</v>
      </c>
      <c r="M16" s="174">
        <v>155000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104512000</v>
      </c>
      <c r="I17" s="9"/>
      <c r="J17" s="31"/>
      <c r="K17" s="37" t="s">
        <v>329</v>
      </c>
      <c r="L17" s="53">
        <v>2000000</v>
      </c>
      <c r="M17" s="174">
        <v>120000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L18" s="53">
        <v>-2000000</v>
      </c>
      <c r="M18" s="174">
        <v>6760000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330</v>
      </c>
      <c r="L19" s="53"/>
      <c r="M19" s="174">
        <v>300000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331</v>
      </c>
      <c r="L20" s="53"/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19</v>
      </c>
      <c r="F21" s="7"/>
      <c r="G21" s="22">
        <f>C21*E21</f>
        <v>9500</v>
      </c>
      <c r="H21" s="8"/>
      <c r="I21" s="22"/>
      <c r="J21" s="31"/>
      <c r="K21" s="37" t="s">
        <v>333</v>
      </c>
      <c r="L21" s="53"/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334</v>
      </c>
      <c r="L22" s="53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335</v>
      </c>
      <c r="L23" s="53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336</v>
      </c>
      <c r="L24" s="53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337</v>
      </c>
      <c r="L25" s="53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15800</v>
      </c>
      <c r="I26" s="8"/>
      <c r="J26" s="31"/>
      <c r="K26" s="37" t="s">
        <v>338</v>
      </c>
      <c r="L26" s="53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104527800</v>
      </c>
      <c r="J27" s="31"/>
      <c r="K27" s="37" t="s">
        <v>339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+'15 Jan '!I56</f>
        <v>106046800</v>
      </c>
      <c r="J31" s="31"/>
      <c r="K31" s="37" t="s">
        <v>343</v>
      </c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344</v>
      </c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345</v>
      </c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346</v>
      </c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347</v>
      </c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348</v>
      </c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7759000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60000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7819000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4300000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6300000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104527800</v>
      </c>
      <c r="J56" s="99">
        <f>SUM(M13:M55)</f>
        <v>7759000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104527800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60000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4300000</v>
      </c>
      <c r="M122" s="151">
        <f t="shared" si="1"/>
        <v>7759000</v>
      </c>
      <c r="N122" s="151">
        <f t="shared" si="1"/>
        <v>0</v>
      </c>
      <c r="O122" s="151">
        <f t="shared" si="1"/>
        <v>0</v>
      </c>
      <c r="P122" s="151">
        <f>SUM(P13:P121)</f>
        <v>2000000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16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43482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790+28-67-3+290</f>
        <v>1038</v>
      </c>
      <c r="F8" s="21"/>
      <c r="G8" s="16">
        <f t="shared" ref="G8:G16" si="0">C8*E8</f>
        <v>103800000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587+123</f>
        <v>710</v>
      </c>
      <c r="F9" s="21"/>
      <c r="G9" s="16">
        <f t="shared" si="0"/>
        <v>35500000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16+12</f>
        <v>28</v>
      </c>
      <c r="F10" s="21"/>
      <c r="G10" s="16">
        <f t="shared" si="0"/>
        <v>560000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330</v>
      </c>
      <c r="L13" s="53">
        <v>800000</v>
      </c>
      <c r="M13" s="174">
        <v>670000</v>
      </c>
      <c r="N13" s="174"/>
      <c r="O13" s="164"/>
      <c r="P13" s="42">
        <v>15400000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331</v>
      </c>
      <c r="L14" s="53">
        <v>350000</v>
      </c>
      <c r="M14" s="174">
        <v>300000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333</v>
      </c>
      <c r="L15" s="53">
        <v>7700000</v>
      </c>
      <c r="M15" s="174">
        <v>405000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334</v>
      </c>
      <c r="L16" s="53">
        <v>1800000</v>
      </c>
      <c r="M16" s="174">
        <v>350000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139942000</v>
      </c>
      <c r="I17" s="9"/>
      <c r="J17" s="31"/>
      <c r="K17" s="37" t="s">
        <v>335</v>
      </c>
      <c r="L17" s="53">
        <v>1600000</v>
      </c>
      <c r="M17" s="174">
        <v>234000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336</v>
      </c>
      <c r="L18" s="53">
        <v>800000</v>
      </c>
      <c r="M18" s="174">
        <v>184000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337</v>
      </c>
      <c r="L19" s="53">
        <v>7500000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7</v>
      </c>
      <c r="F20" s="7"/>
      <c r="G20" s="22">
        <f>C20*E20</f>
        <v>7000</v>
      </c>
      <c r="H20" s="8"/>
      <c r="I20" s="22"/>
      <c r="J20" s="31"/>
      <c r="K20" s="37" t="s">
        <v>338</v>
      </c>
      <c r="L20" s="53">
        <v>775000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21</v>
      </c>
      <c r="F21" s="7"/>
      <c r="G21" s="22">
        <f>C21*E21</f>
        <v>10500</v>
      </c>
      <c r="H21" s="8"/>
      <c r="I21" s="22"/>
      <c r="J21" s="31"/>
      <c r="K21" s="37" t="s">
        <v>339</v>
      </c>
      <c r="L21" s="53">
        <v>300000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340</v>
      </c>
      <c r="L22" s="53">
        <v>1000000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341</v>
      </c>
      <c r="L23" s="53">
        <v>2550000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342</v>
      </c>
      <c r="L24" s="53">
        <v>1000000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343</v>
      </c>
      <c r="L25" s="53">
        <v>2500000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17800</v>
      </c>
      <c r="I26" s="8"/>
      <c r="J26" s="31"/>
      <c r="K26" s="37" t="s">
        <v>344</v>
      </c>
      <c r="L26" s="53">
        <v>1700000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139959800</v>
      </c>
      <c r="J27" s="31"/>
      <c r="K27" s="37" t="s">
        <v>345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346</v>
      </c>
      <c r="L28" s="53">
        <v>5000000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347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348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Jun'!I56</f>
        <v>104527800</v>
      </c>
      <c r="J31" s="31"/>
      <c r="K31" s="37"/>
      <c r="L31" s="53">
        <v>-15400000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2143000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2143000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22175000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15400000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37575000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139959800</v>
      </c>
      <c r="J56" s="99">
        <f>SUM(M13:M55)</f>
        <v>2143000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139959800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22175000</v>
      </c>
      <c r="M122" s="151">
        <f t="shared" si="1"/>
        <v>2143000</v>
      </c>
      <c r="N122" s="151">
        <f t="shared" si="1"/>
        <v>0</v>
      </c>
      <c r="O122" s="151">
        <f t="shared" si="1"/>
        <v>0</v>
      </c>
      <c r="P122" s="151">
        <f>SUM(P13:P121)</f>
        <v>15400000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43483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1042-90</f>
        <v>952</v>
      </c>
      <c r="F8" s="21"/>
      <c r="G8" s="16">
        <f t="shared" ref="G8:G16" si="0">C8*E8</f>
        <v>95200000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687+47</f>
        <v>734</v>
      </c>
      <c r="F9" s="21"/>
      <c r="G9" s="16">
        <f t="shared" si="0"/>
        <v>36700000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17</v>
      </c>
      <c r="F10" s="21"/>
      <c r="G10" s="16">
        <f t="shared" si="0"/>
        <v>340000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2+4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5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349</v>
      </c>
      <c r="L13" s="161">
        <v>500000</v>
      </c>
      <c r="M13" s="174">
        <v>7000000</v>
      </c>
      <c r="N13" s="174"/>
      <c r="O13" s="164"/>
      <c r="P13" s="42">
        <v>900000</v>
      </c>
      <c r="Q13" s="159"/>
      <c r="R13" s="44"/>
      <c r="S13" s="45"/>
      <c r="T13" s="46"/>
      <c r="U13" s="47"/>
      <c r="V13" s="47"/>
    </row>
    <row r="14" spans="1:29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350</v>
      </c>
      <c r="L14" s="161">
        <v>1000000</v>
      </c>
      <c r="M14" s="174">
        <v>1814000</v>
      </c>
      <c r="N14" s="174"/>
      <c r="O14" s="164"/>
      <c r="P14" s="53"/>
      <c r="Q14" s="50"/>
      <c r="R14" s="51"/>
      <c r="S14" s="52"/>
    </row>
    <row r="15" spans="1:29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351</v>
      </c>
      <c r="L15" s="161">
        <v>1700000</v>
      </c>
      <c r="M15" s="174">
        <v>110000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352</v>
      </c>
      <c r="L16" s="161">
        <v>900000</v>
      </c>
      <c r="M16" s="174">
        <v>320000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132342000</v>
      </c>
      <c r="I17" s="9"/>
      <c r="J17" s="31"/>
      <c r="K17" s="37" t="s">
        <v>353</v>
      </c>
      <c r="L17" s="161">
        <v>850000</v>
      </c>
      <c r="M17" s="174">
        <v>830000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354</v>
      </c>
      <c r="L18" s="161">
        <v>900000</v>
      </c>
      <c r="M18" s="174">
        <v>4005000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355</v>
      </c>
      <c r="L19" s="161">
        <v>800000</v>
      </c>
      <c r="M19" s="174">
        <v>9000000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356</v>
      </c>
      <c r="L20" s="161">
        <v>1000000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357</v>
      </c>
      <c r="L21" s="161">
        <v>900000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358</v>
      </c>
      <c r="L22" s="161">
        <v>950000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359</v>
      </c>
      <c r="L23" s="161">
        <v>800000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360</v>
      </c>
      <c r="L24" s="161">
        <v>1800000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361</v>
      </c>
      <c r="L25" s="161">
        <v>1600000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362</v>
      </c>
      <c r="L26" s="161">
        <v>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132351300</v>
      </c>
      <c r="J27" s="31"/>
      <c r="K27" s="37" t="s">
        <v>363</v>
      </c>
      <c r="L27" s="53">
        <v>-900000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364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365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366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Jan '!I57</f>
        <v>139959800</v>
      </c>
      <c r="J31" s="31"/>
      <c r="K31" s="37"/>
      <c r="L31" s="53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23079000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23079000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13600000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970500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15470500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132351300</v>
      </c>
      <c r="J56" s="99">
        <f>SUM(M13:M55)</f>
        <v>23079000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132351300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150000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50000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220500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13600000</v>
      </c>
      <c r="M122" s="151">
        <f t="shared" si="1"/>
        <v>23079000</v>
      </c>
      <c r="N122" s="151">
        <f t="shared" si="1"/>
        <v>0</v>
      </c>
      <c r="O122" s="151">
        <f t="shared" si="1"/>
        <v>0</v>
      </c>
      <c r="P122" s="151">
        <f>SUM(P13:P121)</f>
        <v>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46" zoomScaleNormal="100" zoomScaleSheetLayoutView="100" workbookViewId="0">
      <selection activeCell="J54" sqref="J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43484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900+263-15</f>
        <v>1148</v>
      </c>
      <c r="F8" s="21"/>
      <c r="G8" s="16">
        <f t="shared" ref="G8:G16" si="0">C8*E8</f>
        <v>114800000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11+2</f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f>3+8</f>
        <v>11</v>
      </c>
      <c r="F13" s="21"/>
      <c r="G13" s="16">
        <f t="shared" si="0"/>
        <v>22000</v>
      </c>
      <c r="H13" s="8"/>
      <c r="I13" s="7"/>
      <c r="J13" s="31"/>
      <c r="K13" s="37" t="s">
        <v>363</v>
      </c>
      <c r="L13" s="53">
        <v>1900000</v>
      </c>
      <c r="M13" s="174">
        <v>60000</v>
      </c>
      <c r="N13" s="174"/>
      <c r="O13" s="164"/>
      <c r="P13" s="42">
        <v>13000000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364</v>
      </c>
      <c r="L14" s="53">
        <v>1500000</v>
      </c>
      <c r="M14" s="174">
        <v>6000000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365</v>
      </c>
      <c r="L15" s="53">
        <v>1000000</v>
      </c>
      <c r="M15" s="174"/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366</v>
      </c>
      <c r="L16" s="53">
        <v>12150000</v>
      </c>
      <c r="M16" s="174"/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165137000</v>
      </c>
      <c r="I17" s="9"/>
      <c r="J17" s="31"/>
      <c r="K17" s="37" t="s">
        <v>367</v>
      </c>
      <c r="L17" s="53">
        <v>1000000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368</v>
      </c>
      <c r="L18" s="53">
        <v>650000</v>
      </c>
      <c r="M18" s="174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369</v>
      </c>
      <c r="L19" s="53">
        <v>950000</v>
      </c>
      <c r="M19" s="174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370</v>
      </c>
      <c r="L20" s="53">
        <v>1670000</v>
      </c>
      <c r="M20" s="174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14</v>
      </c>
      <c r="F21" s="7"/>
      <c r="G21" s="22">
        <f>C21*E21</f>
        <v>7000</v>
      </c>
      <c r="H21" s="8"/>
      <c r="I21" s="22"/>
      <c r="J21" s="31"/>
      <c r="K21" s="37" t="s">
        <v>371</v>
      </c>
      <c r="L21" s="53">
        <v>1550000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372</v>
      </c>
      <c r="L22" s="53">
        <v>1500000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373</v>
      </c>
      <c r="L23" s="53">
        <v>600000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374</v>
      </c>
      <c r="L24" s="53">
        <v>800000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375</v>
      </c>
      <c r="L25" s="53">
        <v>1500000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J26" s="31"/>
      <c r="K26" s="37" t="s">
        <v>376</v>
      </c>
      <c r="L26" s="53">
        <v>400000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165146300</v>
      </c>
      <c r="J27" s="31"/>
      <c r="K27" s="37" t="s">
        <v>377</v>
      </c>
      <c r="L27" s="53">
        <v>1085000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378</v>
      </c>
      <c r="L28" s="53">
        <v>1400000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379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380</v>
      </c>
      <c r="L30" s="53">
        <v>1700000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Jan '!I56</f>
        <v>132351300</v>
      </c>
      <c r="J31" s="31"/>
      <c r="K31" s="37" t="s">
        <v>381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382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383</v>
      </c>
      <c r="L33" s="53">
        <v>5000000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4">
        <v>-13000000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4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6060000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100000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6160000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25955000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13000000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38955000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165146300</v>
      </c>
      <c r="J56" s="99">
        <f>SUM(M13:M55)</f>
        <v>6060000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165146300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100000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25955000</v>
      </c>
      <c r="M122" s="151">
        <f t="shared" si="1"/>
        <v>6060000</v>
      </c>
      <c r="N122" s="151">
        <f t="shared" si="1"/>
        <v>0</v>
      </c>
      <c r="O122" s="151">
        <f t="shared" si="1"/>
        <v>0</v>
      </c>
      <c r="P122" s="151">
        <f>SUM(P13:P121)</f>
        <v>13000000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E10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43486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1058</v>
      </c>
      <c r="F8" s="21"/>
      <c r="G8" s="16">
        <f t="shared" ref="G8:G16" si="0">C8*E8</f>
        <v>105800000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721+249+30</f>
        <v>1000</v>
      </c>
      <c r="F9" s="21"/>
      <c r="G9" s="16">
        <f t="shared" si="0"/>
        <v>50000000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</v>
      </c>
      <c r="F10" s="21"/>
      <c r="G10" s="16">
        <f t="shared" si="0"/>
        <v>140000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12</v>
      </c>
      <c r="F13" s="21"/>
      <c r="G13" s="16">
        <f t="shared" si="0"/>
        <v>24000</v>
      </c>
      <c r="H13" s="8"/>
      <c r="I13" s="7"/>
      <c r="J13" s="31"/>
      <c r="K13" s="37" t="s">
        <v>384</v>
      </c>
      <c r="L13" s="49">
        <v>750000</v>
      </c>
      <c r="M13" s="174">
        <v>100000</v>
      </c>
      <c r="N13" s="174"/>
      <c r="O13" s="164"/>
      <c r="P13" s="42">
        <v>7750000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385</v>
      </c>
      <c r="L14" s="49">
        <v>500000</v>
      </c>
      <c r="M14" s="174">
        <v>250000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386</v>
      </c>
      <c r="L15" s="49">
        <v>900000</v>
      </c>
      <c r="M15" s="174">
        <v>170000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387</v>
      </c>
      <c r="L16" s="49">
        <v>1000000</v>
      </c>
      <c r="M16" s="174">
        <v>20000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156044000</v>
      </c>
      <c r="I17" s="9"/>
      <c r="J17" s="31"/>
      <c r="K17" s="37" t="s">
        <v>388</v>
      </c>
      <c r="L17" s="49">
        <v>800000</v>
      </c>
      <c r="M17" s="174">
        <v>44546500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389</v>
      </c>
      <c r="L18" s="49">
        <v>875000</v>
      </c>
      <c r="M18" s="178">
        <v>1000000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390</v>
      </c>
      <c r="L19" s="49">
        <v>850000</v>
      </c>
      <c r="M19" s="178">
        <v>340000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391</v>
      </c>
      <c r="L20" s="49">
        <v>190000</v>
      </c>
      <c r="M20" s="178">
        <v>400000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392</v>
      </c>
      <c r="L21" s="194">
        <v>1575000</v>
      </c>
      <c r="M21" s="178">
        <v>800000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393</v>
      </c>
      <c r="L22" s="194">
        <v>5000000</v>
      </c>
      <c r="M22" s="174">
        <v>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394</v>
      </c>
      <c r="L23" s="194">
        <v>2000000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395</v>
      </c>
      <c r="L24" s="196">
        <v>5000000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396</v>
      </c>
      <c r="L25" s="196">
        <v>1800000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397</v>
      </c>
      <c r="L26" s="196">
        <v>6000000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156052100</v>
      </c>
      <c r="J27" s="31"/>
      <c r="K27" s="37" t="s">
        <v>398</v>
      </c>
      <c r="L27" s="196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399</v>
      </c>
      <c r="L28" s="196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400</v>
      </c>
      <c r="L29" s="196">
        <v>750000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401</v>
      </c>
      <c r="L30" s="196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Jan'!I56</f>
        <v>165146300</v>
      </c>
      <c r="J31" s="31"/>
      <c r="K31" s="37" t="s">
        <v>402</v>
      </c>
      <c r="L31" s="196">
        <v>950000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403</v>
      </c>
      <c r="L32" s="196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404</v>
      </c>
      <c r="L33" s="196">
        <v>800000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405</v>
      </c>
      <c r="L34" s="196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406</v>
      </c>
      <c r="L35" s="197">
        <v>750000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407</v>
      </c>
      <c r="L36" s="197">
        <v>1700000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408</v>
      </c>
      <c r="L37" s="197">
        <v>1000000</v>
      </c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409</v>
      </c>
      <c r="L38" s="53">
        <v>800000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410</v>
      </c>
      <c r="L39" s="53">
        <f>-8700000+950000</f>
        <v>-7750000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411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412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413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414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47676500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157700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47834200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30990000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7750000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38740000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156052100</v>
      </c>
      <c r="J56" s="99">
        <f>SUM(M13:M55)</f>
        <v>47676500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156052100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157700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30990000</v>
      </c>
      <c r="M122" s="151">
        <f t="shared" si="1"/>
        <v>47676500</v>
      </c>
      <c r="N122" s="151">
        <f t="shared" si="1"/>
        <v>0</v>
      </c>
      <c r="O122" s="151">
        <f t="shared" si="1"/>
        <v>0</v>
      </c>
      <c r="P122" s="151">
        <f>SUM(P13:P121)</f>
        <v>7750000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332</v>
      </c>
      <c r="C3" s="9"/>
      <c r="D3" s="7"/>
      <c r="E3" s="7"/>
      <c r="F3" s="7"/>
      <c r="G3" s="7"/>
      <c r="H3" s="7" t="s">
        <v>3</v>
      </c>
      <c r="I3" s="11">
        <v>43487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1049+163</f>
        <v>1212</v>
      </c>
      <c r="F8" s="21"/>
      <c r="G8" s="16">
        <f t="shared" ref="G8:G16" si="0">C8*E8</f>
        <v>121200000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1171</v>
      </c>
      <c r="F9" s="21"/>
      <c r="G9" s="16">
        <f t="shared" si="0"/>
        <v>58550000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410</v>
      </c>
      <c r="L13" s="53">
        <v>900000</v>
      </c>
      <c r="M13" s="174">
        <v>862000</v>
      </c>
      <c r="N13" s="174"/>
      <c r="O13" s="164"/>
      <c r="P13" s="42"/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411</v>
      </c>
      <c r="L14" s="53">
        <v>900000</v>
      </c>
      <c r="M14" s="174">
        <v>10000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412</v>
      </c>
      <c r="L15" s="53">
        <v>850000</v>
      </c>
      <c r="M15" s="174">
        <v>40000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413</v>
      </c>
      <c r="L16" s="53">
        <v>5000000</v>
      </c>
      <c r="M16" s="174">
        <v>70000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179912000</v>
      </c>
      <c r="I17" s="9"/>
      <c r="J17" s="31"/>
      <c r="K17" s="37" t="s">
        <v>414</v>
      </c>
      <c r="L17" s="53">
        <v>2000000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415</v>
      </c>
      <c r="L18" s="53">
        <v>2000000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416</v>
      </c>
      <c r="L19" s="53">
        <v>1500000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417</v>
      </c>
      <c r="L20" s="53">
        <v>2300000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418</v>
      </c>
      <c r="L21" s="53">
        <v>2700000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419</v>
      </c>
      <c r="L22" s="53">
        <v>1700000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420</v>
      </c>
      <c r="L23" s="53">
        <v>5000000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421</v>
      </c>
      <c r="L24" s="196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422</v>
      </c>
      <c r="L25" s="196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423</v>
      </c>
      <c r="L26" s="196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179920100</v>
      </c>
      <c r="J27" s="31"/>
      <c r="K27" s="37" t="s">
        <v>424</v>
      </c>
      <c r="L27" s="196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425</v>
      </c>
      <c r="L28" s="196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426</v>
      </c>
      <c r="L29" s="196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427</v>
      </c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+'21 Jan '!I56</f>
        <v>156052100</v>
      </c>
      <c r="J31" s="31"/>
      <c r="K31" s="37" t="s">
        <v>428</v>
      </c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429</v>
      </c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430</v>
      </c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431</v>
      </c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432</v>
      </c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433</v>
      </c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434</v>
      </c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435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436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437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438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439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440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1293179487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982000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982000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24850000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24850000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179920100</v>
      </c>
      <c r="J56" s="99">
        <f>SUM(M13:M55)</f>
        <v>982000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179920100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24850000</v>
      </c>
      <c r="M122" s="151">
        <f t="shared" si="1"/>
        <v>982000</v>
      </c>
      <c r="N122" s="151">
        <f t="shared" si="1"/>
        <v>0</v>
      </c>
      <c r="O122" s="151">
        <f t="shared" si="1"/>
        <v>0</v>
      </c>
      <c r="P122" s="151">
        <f>SUM(P13:P121)</f>
        <v>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43488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1213+297-800</f>
        <v>710</v>
      </c>
      <c r="F8" s="21"/>
      <c r="G8" s="16">
        <f t="shared" ref="G8:G16" si="0">C8*E8</f>
        <v>71000000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1170+337</f>
        <v>1507</v>
      </c>
      <c r="F9" s="21"/>
      <c r="G9" s="16">
        <f t="shared" si="0"/>
        <v>75350000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421</v>
      </c>
      <c r="L13" s="49">
        <v>1000000</v>
      </c>
      <c r="M13" s="174">
        <v>110000</v>
      </c>
      <c r="N13" s="174"/>
      <c r="O13" s="164"/>
      <c r="P13" s="42">
        <v>2775000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422</v>
      </c>
      <c r="L14" s="49">
        <v>2200000</v>
      </c>
      <c r="M14" s="174">
        <v>200000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423</v>
      </c>
      <c r="L15" s="49">
        <v>5000000</v>
      </c>
      <c r="M15" s="174">
        <v>20000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424</v>
      </c>
      <c r="L16" s="49">
        <v>2000000</v>
      </c>
      <c r="M16" s="174">
        <v>80000000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147083000</v>
      </c>
      <c r="I17" s="9"/>
      <c r="J17" s="31"/>
      <c r="K17" s="37" t="s">
        <v>425</v>
      </c>
      <c r="L17" s="49">
        <v>3000000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426</v>
      </c>
      <c r="L18" s="49">
        <v>1900000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427</v>
      </c>
      <c r="L19" s="49">
        <v>3600000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428</v>
      </c>
      <c r="L20" s="49">
        <v>12150000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429</v>
      </c>
      <c r="L21" s="49">
        <v>750000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430</v>
      </c>
      <c r="L22" s="49">
        <v>5000000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431</v>
      </c>
      <c r="L23" s="49">
        <v>1000000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432</v>
      </c>
      <c r="L24" s="49">
        <v>1775000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433</v>
      </c>
      <c r="L25" s="49">
        <v>2400000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 t="s">
        <v>434</v>
      </c>
      <c r="L26" s="49">
        <v>1800000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147091100</v>
      </c>
      <c r="J27" s="31"/>
      <c r="K27" s="37" t="s">
        <v>435</v>
      </c>
      <c r="L27" s="49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436</v>
      </c>
      <c r="L28" s="49">
        <v>2000000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437</v>
      </c>
      <c r="L29" s="49">
        <v>850000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438</v>
      </c>
      <c r="L30" s="196">
        <v>-2775000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JAn '!I56</f>
        <v>179920100</v>
      </c>
      <c r="J31" s="31"/>
      <c r="K31" s="37" t="s">
        <v>439</v>
      </c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440</v>
      </c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441</v>
      </c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442</v>
      </c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443</v>
      </c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444</v>
      </c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445</v>
      </c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 t="s">
        <v>446</v>
      </c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447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448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 t="s">
        <v>449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450</v>
      </c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451</v>
      </c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80330000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80330000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44650000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2775000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76000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47501000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147091100</v>
      </c>
      <c r="J56" s="99">
        <f>SUM(M13:M55)</f>
        <v>80330000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147091100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26000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44650000</v>
      </c>
      <c r="M122" s="151">
        <f t="shared" si="1"/>
        <v>80330000</v>
      </c>
      <c r="N122" s="151">
        <f t="shared" si="1"/>
        <v>0</v>
      </c>
      <c r="O122" s="151">
        <f t="shared" si="1"/>
        <v>0</v>
      </c>
      <c r="P122" s="151">
        <f>SUM(P13:P121)</f>
        <v>2775000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C46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98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452</v>
      </c>
      <c r="C3" s="9"/>
      <c r="D3" s="7"/>
      <c r="E3" s="7"/>
      <c r="F3" s="7"/>
      <c r="G3" s="7"/>
      <c r="H3" s="7" t="s">
        <v>3</v>
      </c>
      <c r="I3" s="11">
        <v>43489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1213+297-800+166</f>
        <v>876</v>
      </c>
      <c r="F8" s="21"/>
      <c r="G8" s="16">
        <f t="shared" ref="G8:G16" si="0">C8*E8</f>
        <v>87600000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1170+337</f>
        <v>1507</v>
      </c>
      <c r="F9" s="21"/>
      <c r="G9" s="16">
        <f t="shared" si="0"/>
        <v>75350000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30</v>
      </c>
      <c r="F10" s="21"/>
      <c r="G10" s="16">
        <f t="shared" si="0"/>
        <v>600000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11</v>
      </c>
      <c r="F13" s="21"/>
      <c r="G13" s="16">
        <f t="shared" si="0"/>
        <v>22000</v>
      </c>
      <c r="H13" s="8"/>
      <c r="I13" s="7"/>
      <c r="J13" s="31"/>
      <c r="K13" s="37" t="s">
        <v>438</v>
      </c>
      <c r="L13" s="49">
        <v>900000</v>
      </c>
      <c r="M13" s="174">
        <v>150000</v>
      </c>
      <c r="N13" s="174"/>
      <c r="O13" s="164"/>
      <c r="P13" s="42">
        <v>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439</v>
      </c>
      <c r="L14" s="49">
        <v>2400000</v>
      </c>
      <c r="M14" s="174">
        <v>100000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440</v>
      </c>
      <c r="L15" s="49">
        <v>800000</v>
      </c>
      <c r="M15" s="174">
        <v>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441</v>
      </c>
      <c r="L16" s="49">
        <v>5000000</v>
      </c>
      <c r="M16" s="174">
        <v>600000</v>
      </c>
      <c r="N16" s="174"/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163683000</v>
      </c>
      <c r="I17" s="9"/>
      <c r="J17" s="31"/>
      <c r="K17" s="37" t="s">
        <v>442</v>
      </c>
      <c r="L17" s="49">
        <v>2500000</v>
      </c>
      <c r="M17" s="174"/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443</v>
      </c>
      <c r="L18" s="49">
        <v>900000</v>
      </c>
      <c r="M18" s="178"/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444</v>
      </c>
      <c r="L19" s="49">
        <v>5000000</v>
      </c>
      <c r="M19" s="178"/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445</v>
      </c>
      <c r="L20" s="49"/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446</v>
      </c>
      <c r="L21" s="49"/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447</v>
      </c>
      <c r="L22" s="49"/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49">
        <v>-900000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49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49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8100</v>
      </c>
      <c r="I26" s="8"/>
      <c r="J26" s="31"/>
      <c r="K26" s="37"/>
      <c r="L26" s="49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163691100</v>
      </c>
      <c r="J27" s="31"/>
      <c r="K27" s="37"/>
      <c r="L27" s="49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49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'23 Jan  '!I27</f>
        <v>147091100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900000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900000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16600000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900000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17500000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163691100</v>
      </c>
      <c r="J56" s="99">
        <f>SUM(M13:M55)</f>
        <v>900000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163691100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453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50000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26000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16600000</v>
      </c>
      <c r="M122" s="151">
        <f t="shared" si="1"/>
        <v>900000</v>
      </c>
      <c r="N122" s="151">
        <f t="shared" si="1"/>
        <v>0</v>
      </c>
      <c r="O122" s="151">
        <f t="shared" si="1"/>
        <v>0</v>
      </c>
      <c r="P122" s="151">
        <f>SUM(P13:P121)</f>
        <v>900000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680</v>
      </c>
      <c r="F8" s="21"/>
      <c r="G8" s="16">
        <f t="shared" ref="G8:G16" si="0">C8*E8</f>
        <v>68000000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778</v>
      </c>
      <c r="F9" s="21"/>
      <c r="G9" s="16">
        <f t="shared" si="0"/>
        <v>38900000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216" t="s">
        <v>12</v>
      </c>
      <c r="M11" s="217"/>
      <c r="N11" s="218" t="s">
        <v>13</v>
      </c>
      <c r="O11" s="219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17</v>
      </c>
      <c r="F12" s="21"/>
      <c r="G12" s="16">
        <f t="shared" si="0"/>
        <v>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25</v>
      </c>
      <c r="F13" s="21"/>
      <c r="G13" s="16">
        <f t="shared" si="0"/>
        <v>50000</v>
      </c>
      <c r="H13" s="8"/>
      <c r="I13" s="7"/>
      <c r="K13" s="38">
        <v>49897</v>
      </c>
      <c r="L13" s="53">
        <v>5000000</v>
      </c>
      <c r="M13" s="174">
        <v>2500000</v>
      </c>
      <c r="N13" s="164"/>
      <c r="O13" s="42">
        <v>40875000</v>
      </c>
      <c r="P13" s="159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8">
        <v>49898</v>
      </c>
      <c r="L14" s="53">
        <v>1000000</v>
      </c>
      <c r="M14" s="174">
        <v>83000</v>
      </c>
      <c r="N14" s="164"/>
      <c r="O14" s="53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8">
        <v>49899</v>
      </c>
      <c r="L15" s="53">
        <v>500000</v>
      </c>
      <c r="M15" s="174">
        <v>2440000</v>
      </c>
      <c r="N15" s="164"/>
      <c r="O15" s="53"/>
      <c r="P15" s="50"/>
      <c r="Q15" s="154"/>
      <c r="R15" s="46"/>
      <c r="S15" s="54"/>
      <c r="T15" s="52"/>
      <c r="U15" s="52"/>
    </row>
    <row r="16" spans="1:28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8">
        <v>49900</v>
      </c>
      <c r="L16" s="53">
        <v>900000</v>
      </c>
      <c r="M16" s="174">
        <v>250000</v>
      </c>
      <c r="N16" s="165"/>
      <c r="O16" s="53"/>
      <c r="P16" s="57"/>
      <c r="Q16" s="154"/>
      <c r="R16" s="46"/>
      <c r="S16" s="54"/>
      <c r="T16" s="52">
        <f>SUM(T7:T15)</f>
        <v>0</v>
      </c>
      <c r="U16" s="52">
        <f>SUM(U7:U15)</f>
        <v>0</v>
      </c>
    </row>
    <row r="17" spans="1:21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107275000</v>
      </c>
      <c r="I17" s="9"/>
      <c r="K17" s="38">
        <v>49901</v>
      </c>
      <c r="L17" s="53">
        <v>2400000</v>
      </c>
      <c r="M17" s="174">
        <v>125000</v>
      </c>
      <c r="N17" s="166"/>
      <c r="O17" s="53"/>
      <c r="P17" s="59"/>
      <c r="Q17" s="155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K18" s="38">
        <v>49902</v>
      </c>
      <c r="L18" s="53">
        <v>4200000</v>
      </c>
      <c r="M18" s="178">
        <f>2950000-295000</f>
        <v>2655000</v>
      </c>
      <c r="N18" s="167"/>
      <c r="O18" s="53"/>
      <c r="P18" s="59"/>
      <c r="Q18" s="156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8">
        <v>49903</v>
      </c>
      <c r="L19" s="53">
        <v>2000000</v>
      </c>
      <c r="M19" s="178">
        <v>30000</v>
      </c>
      <c r="N19" s="167"/>
      <c r="O19" s="53"/>
      <c r="P19" s="57"/>
      <c r="Q19" s="157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K20" s="38">
        <v>49904</v>
      </c>
      <c r="L20" s="53">
        <v>750000</v>
      </c>
      <c r="M20" s="178">
        <v>263000</v>
      </c>
      <c r="N20" s="166"/>
      <c r="O20" s="53"/>
      <c r="P20" s="67"/>
      <c r="Q20" s="158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K21" s="38">
        <v>49905</v>
      </c>
      <c r="L21" s="53">
        <v>5000000</v>
      </c>
      <c r="M21" s="178">
        <v>2510000</v>
      </c>
      <c r="N21" s="166"/>
      <c r="O21" s="53"/>
      <c r="P21" s="59"/>
      <c r="Q21" s="154"/>
      <c r="R21" s="63"/>
    </row>
    <row r="22" spans="1:21" x14ac:dyDescent="0.25">
      <c r="A22" s="7"/>
      <c r="B22" s="21"/>
      <c r="C22" s="22">
        <v>200</v>
      </c>
      <c r="D22" s="7"/>
      <c r="E22" s="7">
        <v>7</v>
      </c>
      <c r="F22" s="7"/>
      <c r="G22" s="22">
        <f>C22*E22</f>
        <v>1400</v>
      </c>
      <c r="H22" s="8"/>
      <c r="I22" s="9"/>
      <c r="K22" s="38">
        <v>49906</v>
      </c>
      <c r="L22" s="53">
        <v>3500000</v>
      </c>
      <c r="M22" s="178">
        <v>300000</v>
      </c>
      <c r="N22" s="166"/>
      <c r="O22" s="53"/>
      <c r="P22" s="59"/>
      <c r="Q22" s="154"/>
      <c r="R22" s="63"/>
    </row>
    <row r="23" spans="1:21" x14ac:dyDescent="0.25">
      <c r="A23" s="7"/>
      <c r="B23" s="21"/>
      <c r="C23" s="22">
        <v>100</v>
      </c>
      <c r="D23" s="7"/>
      <c r="E23" s="7">
        <v>9</v>
      </c>
      <c r="F23" s="7"/>
      <c r="G23" s="22">
        <f>C23*E23</f>
        <v>900</v>
      </c>
      <c r="H23" s="8"/>
      <c r="I23" s="9"/>
      <c r="K23" s="38">
        <v>49907</v>
      </c>
      <c r="L23" s="53">
        <v>1200000</v>
      </c>
      <c r="M23" s="178">
        <v>50000</v>
      </c>
      <c r="N23" s="166"/>
      <c r="O23" s="53"/>
      <c r="P23" s="59"/>
      <c r="Q23" s="154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8">
        <v>49908</v>
      </c>
      <c r="L24" s="53">
        <v>3000000</v>
      </c>
      <c r="M24" s="175">
        <v>600000</v>
      </c>
      <c r="N24" s="166"/>
      <c r="O24" s="53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8">
        <v>49909</v>
      </c>
      <c r="L25" s="53">
        <v>2000000</v>
      </c>
      <c r="M25" s="174">
        <v>100000</v>
      </c>
      <c r="N25" s="166"/>
      <c r="O25" s="53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K26" s="38">
        <v>49910</v>
      </c>
      <c r="L26" s="53">
        <v>1000000</v>
      </c>
      <c r="M26" s="174">
        <v>18000</v>
      </c>
      <c r="N26" s="166"/>
      <c r="O26" s="53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107284300</v>
      </c>
      <c r="K27" s="38">
        <v>49911</v>
      </c>
      <c r="L27" s="53">
        <v>1400000</v>
      </c>
      <c r="M27" s="174">
        <v>1300000</v>
      </c>
      <c r="N27" s="166"/>
      <c r="O27" s="53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K28" s="38">
        <v>49912</v>
      </c>
      <c r="L28" s="53">
        <v>1000000</v>
      </c>
      <c r="M28" s="174">
        <v>150000</v>
      </c>
      <c r="N28" s="166"/>
      <c r="O28" s="53"/>
      <c r="P28" s="74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8">
        <v>49913</v>
      </c>
      <c r="L29" s="53">
        <v>2000000</v>
      </c>
      <c r="M29" s="174">
        <v>3782000</v>
      </c>
      <c r="N29" s="166"/>
      <c r="O29" s="53"/>
      <c r="P29" s="83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907406289-75000000</f>
        <v>832406289</v>
      </c>
      <c r="K30" s="38">
        <v>49914</v>
      </c>
      <c r="L30" s="53">
        <v>5000000</v>
      </c>
      <c r="M30" s="174">
        <v>2925000</v>
      </c>
      <c r="N30" s="166"/>
      <c r="O30" s="53"/>
      <c r="P30" s="83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+'28 Des'!I57</f>
        <v>39876200</v>
      </c>
      <c r="K31" s="38">
        <v>49915</v>
      </c>
      <c r="L31" s="53">
        <v>1000000</v>
      </c>
      <c r="M31" s="174">
        <v>4476900</v>
      </c>
      <c r="N31" s="166"/>
      <c r="O31" s="53"/>
      <c r="P31" s="83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K32" s="38">
        <v>49916</v>
      </c>
      <c r="L32" s="53">
        <v>3500000</v>
      </c>
      <c r="M32" s="174">
        <v>915000</v>
      </c>
      <c r="N32" s="166"/>
      <c r="O32" s="53"/>
      <c r="P32" s="83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>
        <v>49917</v>
      </c>
      <c r="L33" s="53">
        <v>900000</v>
      </c>
      <c r="M33" s="174">
        <v>6750000</v>
      </c>
      <c r="N33" s="166"/>
      <c r="O33" s="53"/>
      <c r="P33" s="83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>
        <v>49918</v>
      </c>
      <c r="L34" s="53">
        <v>4000000</v>
      </c>
      <c r="M34" s="174">
        <v>60000</v>
      </c>
      <c r="N34" s="166"/>
      <c r="O34" s="53"/>
      <c r="P34" s="83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>
        <v>49919</v>
      </c>
      <c r="L35" s="53">
        <v>4200000</v>
      </c>
      <c r="M35" s="174">
        <v>500000</v>
      </c>
      <c r="N35" s="166"/>
      <c r="O35" s="53"/>
      <c r="P35" s="160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>
        <v>49920</v>
      </c>
      <c r="L36" s="53">
        <v>5000000</v>
      </c>
      <c r="M36" s="176">
        <v>175000</v>
      </c>
      <c r="N36" s="166"/>
      <c r="O36" s="53"/>
      <c r="P36" s="160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147510000</v>
      </c>
      <c r="I37" s="7" t="s">
        <v>7</v>
      </c>
      <c r="K37" s="38">
        <v>49921</v>
      </c>
      <c r="L37" s="53">
        <v>1000000</v>
      </c>
      <c r="M37" s="174">
        <v>1900000</v>
      </c>
      <c r="N37" s="166"/>
      <c r="O37" s="53">
        <f>SUM(O13:O36)</f>
        <v>40875000</v>
      </c>
      <c r="P37" s="160"/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>
        <v>49922</v>
      </c>
      <c r="L38" s="53">
        <v>1500000</v>
      </c>
      <c r="M38" s="174">
        <v>620000</v>
      </c>
      <c r="N38" s="166"/>
      <c r="O38" s="53"/>
      <c r="P38" s="160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K39" s="38">
        <v>49923</v>
      </c>
      <c r="L39" s="53">
        <v>1000000</v>
      </c>
      <c r="M39" s="174">
        <v>650000</v>
      </c>
      <c r="N39" s="166"/>
      <c r="O39" s="53"/>
      <c r="P39" s="160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>
        <v>49924</v>
      </c>
      <c r="L40" s="53">
        <v>2000000</v>
      </c>
      <c r="M40" s="174">
        <v>300000</v>
      </c>
      <c r="N40" s="166"/>
      <c r="O40" s="53"/>
      <c r="P40" s="160"/>
      <c r="Q40" s="44"/>
      <c r="S40" s="54"/>
      <c r="T40" s="2"/>
      <c r="U40" s="2"/>
    </row>
    <row r="41" spans="1:21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>
        <v>49925</v>
      </c>
      <c r="L41" s="53">
        <v>4500000</v>
      </c>
      <c r="M41" s="174">
        <v>500000</v>
      </c>
      <c r="N41" s="166"/>
      <c r="O41" s="53"/>
      <c r="P41" s="160"/>
      <c r="Q41" s="44"/>
      <c r="S41" s="54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>
        <v>49926</v>
      </c>
      <c r="L42" s="53">
        <v>1000000</v>
      </c>
      <c r="M42" s="174">
        <v>350000</v>
      </c>
      <c r="N42" s="166"/>
      <c r="O42" s="53"/>
      <c r="P42" s="160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>
        <v>49927</v>
      </c>
      <c r="L43" s="53">
        <v>650000</v>
      </c>
      <c r="M43" s="174">
        <v>50000</v>
      </c>
      <c r="N43" s="168"/>
      <c r="O43" s="42"/>
      <c r="P43" s="160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>
        <v>49928</v>
      </c>
      <c r="L44" s="53">
        <v>2000000</v>
      </c>
      <c r="M44" s="174">
        <v>85000</v>
      </c>
      <c r="N44" s="166"/>
      <c r="O44" s="42"/>
      <c r="P44" s="160"/>
      <c r="Q44" s="44"/>
      <c r="R44" s="45"/>
      <c r="S44" s="46"/>
      <c r="T44" s="45"/>
      <c r="U44" s="47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>
        <v>49929</v>
      </c>
      <c r="L45" s="53">
        <v>750000</v>
      </c>
      <c r="M45" s="174">
        <v>100000</v>
      </c>
      <c r="N45" s="168"/>
      <c r="O45" s="42"/>
      <c r="P45" s="160"/>
      <c r="Q45" s="44"/>
      <c r="R45" s="45"/>
      <c r="S45" s="47"/>
      <c r="T45" s="45"/>
      <c r="U45" s="47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>
        <v>49930</v>
      </c>
      <c r="L46" s="53">
        <v>300000</v>
      </c>
      <c r="M46" s="59">
        <v>119000</v>
      </c>
      <c r="N46" s="166"/>
      <c r="O46" s="42"/>
      <c r="P46" s="160"/>
      <c r="Q46" s="44"/>
      <c r="R46" s="89"/>
      <c r="S46" s="89">
        <f>SUM(S12:S44)</f>
        <v>0</v>
      </c>
      <c r="T46" s="45"/>
      <c r="U46" s="47"/>
    </row>
    <row r="47" spans="1:21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52601900</v>
      </c>
      <c r="I47" s="8"/>
      <c r="K47" s="38">
        <v>49931</v>
      </c>
      <c r="L47" s="53">
        <v>800000</v>
      </c>
      <c r="M47" s="59">
        <v>140500</v>
      </c>
      <c r="N47" s="166"/>
      <c r="O47" s="42"/>
      <c r="P47" s="162"/>
      <c r="Q47" s="44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>
        <v>49932</v>
      </c>
      <c r="L48" s="53">
        <v>500000</v>
      </c>
      <c r="M48" s="59">
        <v>80000</v>
      </c>
      <c r="N48" s="166"/>
      <c r="O48" s="53"/>
      <c r="P48" s="162"/>
      <c r="Q48" s="44"/>
      <c r="R48" s="9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52601900</v>
      </c>
      <c r="K49" s="38">
        <v>49933</v>
      </c>
      <c r="L49" s="53">
        <v>900000</v>
      </c>
      <c r="M49" s="59">
        <v>8490000</v>
      </c>
      <c r="N49" s="166"/>
      <c r="O49" s="53"/>
      <c r="P49" s="162"/>
      <c r="Q49" s="44"/>
      <c r="R49" s="9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>
        <v>49934</v>
      </c>
      <c r="L50" s="53">
        <v>4000000</v>
      </c>
      <c r="M50" s="174">
        <v>800000</v>
      </c>
      <c r="N50" s="169"/>
      <c r="O50" s="53"/>
      <c r="P50" s="160"/>
      <c r="Q50" s="44"/>
      <c r="S50" s="93"/>
    </row>
    <row r="51" spans="1:21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>
        <v>49935</v>
      </c>
      <c r="L51" s="53">
        <v>1000000</v>
      </c>
      <c r="M51" s="174">
        <v>50000</v>
      </c>
      <c r="N51" s="166"/>
      <c r="O51" s="53"/>
      <c r="P51" s="162"/>
      <c r="Q51" s="44"/>
      <c r="R51" s="93"/>
      <c r="S51" s="2"/>
      <c r="U51" s="2"/>
    </row>
    <row r="52" spans="1:21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79135000</v>
      </c>
      <c r="I52" s="8"/>
      <c r="K52" s="38">
        <v>49936</v>
      </c>
      <c r="L52" s="53">
        <v>1700000</v>
      </c>
      <c r="M52" s="59">
        <v>400000</v>
      </c>
      <c r="N52" s="169"/>
      <c r="O52" s="53"/>
      <c r="P52" s="160"/>
      <c r="Q52" s="44"/>
    </row>
    <row r="53" spans="1:21" x14ac:dyDescent="0.25">
      <c r="A53" s="7"/>
      <c r="B53" s="7"/>
      <c r="C53" s="97" t="s">
        <v>43</v>
      </c>
      <c r="D53" s="7"/>
      <c r="E53" s="7"/>
      <c r="F53" s="7"/>
      <c r="G53" s="16"/>
      <c r="H53" s="73">
        <f>SUM(O13:O23)</f>
        <v>40875000</v>
      </c>
      <c r="I53" s="8"/>
      <c r="K53" s="38">
        <v>49937</v>
      </c>
      <c r="L53" s="53">
        <v>1000000</v>
      </c>
      <c r="M53" s="59">
        <v>2100000</v>
      </c>
      <c r="N53" s="166"/>
      <c r="O53" s="53"/>
      <c r="P53" s="162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K54" s="38">
        <v>49938</v>
      </c>
      <c r="L54" s="53">
        <v>2000000</v>
      </c>
      <c r="M54" s="177">
        <v>50000</v>
      </c>
      <c r="N54" s="166"/>
      <c r="O54" s="53"/>
      <c r="P54" s="162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120010000</v>
      </c>
      <c r="K55" s="38">
        <v>49939</v>
      </c>
      <c r="L55" s="53">
        <v>1600000</v>
      </c>
      <c r="M55" s="177">
        <v>750000</v>
      </c>
      <c r="N55" s="166"/>
      <c r="O55" s="53"/>
      <c r="P55" s="162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107284300</v>
      </c>
      <c r="J56" s="99">
        <f>SUM(M13:M55)</f>
        <v>50492400</v>
      </c>
      <c r="K56" s="38">
        <v>49940</v>
      </c>
      <c r="L56" s="53">
        <v>1950000</v>
      </c>
      <c r="M56" s="162">
        <v>2000000</v>
      </c>
      <c r="N56" s="166"/>
      <c r="O56" s="53"/>
      <c r="P56" s="162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107284300</v>
      </c>
      <c r="J57" s="98"/>
      <c r="K57" s="38">
        <v>49941</v>
      </c>
      <c r="L57" s="53">
        <v>1800000</v>
      </c>
      <c r="M57" s="160">
        <v>109500</v>
      </c>
      <c r="N57" s="166"/>
      <c r="O57" s="53"/>
      <c r="P57" s="160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>
        <v>49942</v>
      </c>
      <c r="L58" s="53">
        <v>1000000</v>
      </c>
      <c r="M58" s="160"/>
      <c r="N58" s="166"/>
      <c r="O58" s="53"/>
      <c r="P58" s="160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>
        <v>49943</v>
      </c>
      <c r="L59" s="53">
        <v>750000</v>
      </c>
      <c r="M59" s="163"/>
      <c r="N59" s="166"/>
      <c r="O59" s="53"/>
      <c r="P59" s="163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>
        <v>49944</v>
      </c>
      <c r="L60" s="53">
        <v>60000</v>
      </c>
      <c r="M60" s="162"/>
      <c r="N60" s="166"/>
      <c r="O60" s="53"/>
      <c r="P60" s="162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>
        <v>49945</v>
      </c>
      <c r="L61" s="53">
        <v>50000</v>
      </c>
      <c r="M61" s="163"/>
      <c r="N61" s="166"/>
      <c r="O61" s="53"/>
      <c r="P61" s="163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>
        <v>49946</v>
      </c>
      <c r="L62" s="173">
        <v>850000</v>
      </c>
      <c r="M62" s="163"/>
      <c r="N62" s="166"/>
      <c r="O62" s="53"/>
      <c r="P62" s="163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>
        <v>49947</v>
      </c>
      <c r="L63" s="173">
        <v>4500000</v>
      </c>
      <c r="M63" s="163"/>
      <c r="N63" s="170"/>
      <c r="O63" s="53"/>
      <c r="P63" s="163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>
        <v>49948</v>
      </c>
      <c r="L64" s="173">
        <v>700000</v>
      </c>
      <c r="M64" s="160"/>
      <c r="N64" s="169"/>
      <c r="O64" s="148"/>
      <c r="P64" s="160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38"/>
      <c r="K65" s="38">
        <v>49949</v>
      </c>
      <c r="L65" s="173">
        <v>1000000</v>
      </c>
      <c r="M65" s="160"/>
      <c r="N65" s="169"/>
      <c r="O65" s="53"/>
      <c r="P65" s="160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>
        <v>49950</v>
      </c>
      <c r="L66" s="173">
        <v>1575000</v>
      </c>
      <c r="M66" s="163"/>
      <c r="N66" s="166"/>
      <c r="O66" s="53"/>
      <c r="P66" s="163"/>
      <c r="Q66" s="44"/>
      <c r="R66" s="101"/>
      <c r="S66" s="78"/>
      <c r="T66" s="101"/>
      <c r="U66" s="101"/>
    </row>
    <row r="67" spans="1:21" x14ac:dyDescent="0.25">
      <c r="J67" s="31"/>
      <c r="K67" s="38">
        <v>49951</v>
      </c>
      <c r="L67" s="173">
        <v>4750000</v>
      </c>
      <c r="M67" s="163"/>
      <c r="N67" s="166"/>
      <c r="O67" s="53"/>
      <c r="P67" s="163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>
        <v>49952</v>
      </c>
      <c r="L68" s="173">
        <v>2000000</v>
      </c>
      <c r="M68" s="160"/>
      <c r="N68" s="169"/>
      <c r="O68" s="53"/>
      <c r="P68" s="160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38"/>
      <c r="K69" s="38">
        <v>49953</v>
      </c>
      <c r="L69" s="173">
        <v>2500000</v>
      </c>
      <c r="M69" s="160"/>
      <c r="N69" s="166"/>
      <c r="O69" s="53"/>
      <c r="P69" s="160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>
        <v>49954</v>
      </c>
      <c r="L70" s="173">
        <v>950000</v>
      </c>
      <c r="M70" s="160"/>
      <c r="N70" s="166"/>
      <c r="O70" s="53"/>
      <c r="P70" s="160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>
        <v>49955</v>
      </c>
      <c r="L71" s="173">
        <v>3000000</v>
      </c>
      <c r="M71" s="160"/>
      <c r="N71" s="169"/>
      <c r="O71" s="53"/>
      <c r="P71" s="160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>
        <v>49956</v>
      </c>
      <c r="L72" s="173">
        <v>575000</v>
      </c>
      <c r="M72" s="160"/>
      <c r="N72" s="168"/>
      <c r="O72" s="42"/>
      <c r="P72" s="160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>
        <v>49957</v>
      </c>
      <c r="L73" s="173">
        <v>550000</v>
      </c>
      <c r="M73" s="160"/>
      <c r="N73" s="169"/>
      <c r="O73" s="53"/>
      <c r="P73" s="160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>
        <v>49958</v>
      </c>
      <c r="L74" s="173">
        <v>2000000</v>
      </c>
      <c r="M74" s="160"/>
      <c r="N74" s="169"/>
      <c r="O74" s="53"/>
      <c r="P74" s="160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>
        <v>49959</v>
      </c>
      <c r="L75" s="173">
        <v>800000</v>
      </c>
      <c r="M75" s="160"/>
      <c r="N75" s="169"/>
      <c r="O75" s="53"/>
      <c r="P75" s="160"/>
      <c r="Q75" s="127"/>
    </row>
    <row r="76" spans="1:21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>
        <v>-40875000</v>
      </c>
      <c r="M76" s="160"/>
      <c r="N76" s="169"/>
      <c r="O76" s="53"/>
      <c r="P76" s="160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9"/>
      <c r="O77" s="53"/>
      <c r="P77" s="160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9"/>
      <c r="O78" s="53"/>
      <c r="P78" s="160"/>
      <c r="Q78" s="127"/>
    </row>
    <row r="79" spans="1:21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9"/>
      <c r="O79" s="53"/>
      <c r="P79" s="160"/>
      <c r="Q79" s="127"/>
    </row>
    <row r="80" spans="1:21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9"/>
      <c r="O80" s="53"/>
      <c r="P80" s="160"/>
      <c r="Q80" s="142"/>
    </row>
    <row r="81" spans="1:17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9"/>
      <c r="O81" s="53"/>
      <c r="P81" s="160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9"/>
      <c r="O82" s="53"/>
      <c r="P82" s="160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9"/>
      <c r="O83" s="53"/>
      <c r="P83" s="160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9"/>
      <c r="O84" s="53"/>
      <c r="P84" s="160"/>
      <c r="Q84" s="142"/>
    </row>
    <row r="85" spans="1:17" x14ac:dyDescent="0.25">
      <c r="A85" s="145"/>
      <c r="E85" s="101"/>
      <c r="H85" s="101"/>
      <c r="J85" s="38"/>
      <c r="K85" s="144"/>
      <c r="L85" s="53"/>
      <c r="M85" s="160"/>
      <c r="N85" s="169"/>
      <c r="O85" s="53"/>
      <c r="P85" s="160"/>
      <c r="Q85" s="142"/>
    </row>
    <row r="86" spans="1:17" x14ac:dyDescent="0.25">
      <c r="J86" s="38"/>
      <c r="K86" s="144"/>
      <c r="L86" s="53"/>
      <c r="M86" s="160"/>
      <c r="N86" s="169"/>
      <c r="O86" s="53"/>
      <c r="P86" s="160"/>
      <c r="Q86" s="127"/>
    </row>
    <row r="87" spans="1:17" x14ac:dyDescent="0.25">
      <c r="J87" s="38"/>
      <c r="K87" s="144"/>
      <c r="L87" s="53"/>
      <c r="M87" s="160"/>
      <c r="N87" s="169"/>
      <c r="O87" s="53"/>
      <c r="P87" s="160"/>
      <c r="Q87" s="127"/>
    </row>
    <row r="88" spans="1:17" x14ac:dyDescent="0.25">
      <c r="J88" s="38"/>
      <c r="K88" s="144"/>
      <c r="L88" s="53"/>
      <c r="M88" s="160"/>
      <c r="N88" s="169"/>
      <c r="O88" s="53"/>
      <c r="P88" s="160"/>
      <c r="Q88" s="127"/>
    </row>
    <row r="89" spans="1:17" x14ac:dyDescent="0.25">
      <c r="J89" s="38"/>
      <c r="K89" s="144"/>
      <c r="L89" s="53"/>
      <c r="M89" s="160"/>
      <c r="N89" s="169"/>
      <c r="O89" s="53"/>
      <c r="P89" s="160"/>
      <c r="Q89" s="127"/>
    </row>
    <row r="90" spans="1:17" x14ac:dyDescent="0.25">
      <c r="J90" s="38"/>
      <c r="K90" s="144"/>
      <c r="L90" s="53"/>
      <c r="M90" s="160"/>
      <c r="N90" s="169"/>
      <c r="O90" s="53"/>
      <c r="P90" s="160"/>
      <c r="Q90" s="127"/>
    </row>
    <row r="91" spans="1:17" x14ac:dyDescent="0.25">
      <c r="J91" s="38"/>
      <c r="K91" s="144"/>
      <c r="L91" s="53"/>
      <c r="M91" s="160"/>
      <c r="N91" s="169"/>
      <c r="O91" s="53"/>
      <c r="P91" s="160"/>
      <c r="Q91" s="127"/>
    </row>
    <row r="92" spans="1:17" x14ac:dyDescent="0.2">
      <c r="J92" s="31"/>
      <c r="K92" s="144"/>
      <c r="L92" s="53"/>
      <c r="M92" s="160"/>
      <c r="N92" s="169"/>
      <c r="O92" s="53"/>
      <c r="P92" s="160"/>
      <c r="Q92" s="127"/>
    </row>
    <row r="93" spans="1:17" x14ac:dyDescent="0.2">
      <c r="J93" s="31"/>
      <c r="K93" s="144"/>
      <c r="L93" s="53"/>
      <c r="M93" s="160"/>
      <c r="N93" s="169"/>
      <c r="O93" s="53"/>
      <c r="P93" s="160"/>
      <c r="Q93" s="127"/>
    </row>
    <row r="94" spans="1:17" x14ac:dyDescent="0.2">
      <c r="J94" s="31"/>
      <c r="K94" s="144"/>
      <c r="L94" s="53"/>
      <c r="M94" s="160"/>
      <c r="N94" s="169"/>
      <c r="O94" s="53"/>
      <c r="P94" s="160"/>
      <c r="Q94" s="127"/>
    </row>
    <row r="95" spans="1:17" x14ac:dyDescent="0.2">
      <c r="J95" s="31"/>
      <c r="K95" s="144"/>
      <c r="L95" s="53"/>
      <c r="M95" s="160"/>
      <c r="N95" s="169"/>
      <c r="O95" s="53"/>
      <c r="P95" s="160"/>
      <c r="Q95" s="127"/>
    </row>
    <row r="96" spans="1:17" x14ac:dyDescent="0.2">
      <c r="J96" s="31"/>
      <c r="K96" s="144"/>
      <c r="L96" s="53"/>
      <c r="M96" s="160"/>
      <c r="N96" s="169"/>
      <c r="O96" s="53"/>
      <c r="P96" s="160"/>
      <c r="Q96" s="127"/>
    </row>
    <row r="97" spans="1:21" x14ac:dyDescent="0.2">
      <c r="J97" s="31"/>
      <c r="K97" s="144"/>
      <c r="L97" s="53"/>
      <c r="M97" s="160"/>
      <c r="N97" s="169"/>
      <c r="O97" s="53"/>
      <c r="P97" s="160"/>
      <c r="Q97" s="127"/>
    </row>
    <row r="98" spans="1:21" x14ac:dyDescent="0.25">
      <c r="J98" s="31"/>
      <c r="K98" s="144"/>
      <c r="L98" s="161"/>
      <c r="M98" s="160"/>
      <c r="N98" s="169"/>
      <c r="O98" s="161"/>
      <c r="P98" s="160"/>
      <c r="Q98" s="127"/>
    </row>
    <row r="99" spans="1:21" x14ac:dyDescent="0.25">
      <c r="J99" s="31"/>
      <c r="K99" s="144"/>
      <c r="L99" s="161"/>
      <c r="M99" s="160"/>
      <c r="N99" s="169"/>
      <c r="O99" s="161"/>
      <c r="P99" s="160"/>
      <c r="Q99" s="127"/>
    </row>
    <row r="100" spans="1:21" x14ac:dyDescent="0.25">
      <c r="J100" s="31"/>
      <c r="K100" s="144"/>
      <c r="L100" s="148"/>
      <c r="M100" s="160"/>
      <c r="N100" s="169"/>
      <c r="O100" s="148"/>
      <c r="P100" s="160"/>
      <c r="Q100" s="127"/>
    </row>
    <row r="101" spans="1:21" x14ac:dyDescent="0.25">
      <c r="J101" s="31"/>
      <c r="K101" s="144"/>
      <c r="L101" s="148"/>
      <c r="M101" s="160"/>
      <c r="N101" s="169"/>
      <c r="O101" s="148"/>
      <c r="P101" s="160"/>
      <c r="Q101" s="127"/>
    </row>
    <row r="102" spans="1:21" x14ac:dyDescent="0.25">
      <c r="J102" s="31"/>
      <c r="K102" s="144"/>
      <c r="L102" s="148"/>
      <c r="M102" s="160"/>
      <c r="N102" s="169"/>
      <c r="O102" s="148"/>
      <c r="P102" s="160"/>
      <c r="Q102" s="127"/>
    </row>
    <row r="103" spans="1:21" x14ac:dyDescent="0.25">
      <c r="J103" s="31"/>
      <c r="K103" s="144"/>
      <c r="L103" s="148"/>
      <c r="M103" s="160"/>
      <c r="N103" s="169"/>
      <c r="O103" s="148"/>
      <c r="P103" s="160"/>
      <c r="Q103" s="127"/>
    </row>
    <row r="104" spans="1:21" x14ac:dyDescent="0.25">
      <c r="J104" s="31"/>
      <c r="K104" s="144"/>
      <c r="L104" s="148"/>
      <c r="M104" s="160"/>
      <c r="N104" s="169"/>
      <c r="O104" s="148"/>
      <c r="P104" s="160"/>
      <c r="Q104" s="127"/>
    </row>
    <row r="105" spans="1:21" x14ac:dyDescent="0.25">
      <c r="J105" s="31"/>
      <c r="K105" s="144"/>
      <c r="L105" s="148"/>
      <c r="M105" s="160"/>
      <c r="N105" s="169"/>
      <c r="O105" s="148"/>
      <c r="P105" s="160"/>
      <c r="Q105" s="127"/>
    </row>
    <row r="106" spans="1:21" x14ac:dyDescent="0.25">
      <c r="J106" s="31"/>
      <c r="K106" s="144"/>
      <c r="L106" s="148"/>
      <c r="M106" s="160"/>
      <c r="N106" s="169"/>
      <c r="O106" s="148"/>
      <c r="P106" s="160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9"/>
      <c r="O107" s="148"/>
      <c r="P107" s="160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9"/>
      <c r="O108" s="148"/>
      <c r="P108" s="160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9"/>
      <c r="O109" s="148"/>
      <c r="P109" s="160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9"/>
      <c r="O110" s="148"/>
      <c r="P110" s="160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9"/>
      <c r="O111" s="148"/>
      <c r="P111" s="160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9"/>
      <c r="O112" s="148"/>
      <c r="P112" s="160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9"/>
      <c r="O113" s="148"/>
      <c r="P113" s="160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9"/>
      <c r="O114" s="148"/>
      <c r="P114" s="160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9"/>
      <c r="O115" s="148"/>
      <c r="P115" s="160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9"/>
      <c r="O116" s="148"/>
      <c r="P116" s="160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9"/>
      <c r="O117" s="148"/>
      <c r="P117" s="160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9"/>
      <c r="O118" s="148"/>
      <c r="P118" s="160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71">
        <f>SUM(N13:N118)</f>
        <v>0</v>
      </c>
      <c r="O119" s="148">
        <f>SUM(O13:O118)</f>
        <v>81750000</v>
      </c>
      <c r="P119" s="148">
        <f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9"/>
      <c r="O120" s="148">
        <f>SUM(O13:O119)</f>
        <v>163500000</v>
      </c>
      <c r="P120" s="160"/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9"/>
      <c r="O121" s="148"/>
      <c r="P121" s="160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79135000</v>
      </c>
      <c r="M122" s="151">
        <f>SUM(M13:M121)</f>
        <v>52601900</v>
      </c>
      <c r="N122" s="151">
        <f>SUM(N13:N121)</f>
        <v>0</v>
      </c>
      <c r="O122" s="151">
        <f>SUM(O13:O121)</f>
        <v>327000000</v>
      </c>
      <c r="P122" s="151">
        <f>SUM(P13:P121)</f>
        <v>0</v>
      </c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7" zoomScaleNormal="100" zoomScaleSheetLayoutView="100" workbookViewId="0">
      <selection activeCell="A17" sqref="A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0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43490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486</v>
      </c>
      <c r="F8" s="21"/>
      <c r="G8" s="16">
        <f t="shared" ref="G8:G16" si="0">C8*E8</f>
        <v>48600000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377</v>
      </c>
      <c r="F9" s="21"/>
      <c r="G9" s="16">
        <f t="shared" si="0"/>
        <v>18850000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7"/>
      <c r="J13" s="31"/>
      <c r="K13" s="37" t="s">
        <v>445</v>
      </c>
      <c r="L13" s="49">
        <v>1500000</v>
      </c>
      <c r="M13" s="174">
        <v>1000000</v>
      </c>
      <c r="N13" s="174"/>
      <c r="O13" s="164"/>
      <c r="P13" s="42">
        <v>1500000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446</v>
      </c>
      <c r="L14" s="49">
        <v>1000000</v>
      </c>
      <c r="M14" s="174">
        <v>4000000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447</v>
      </c>
      <c r="L15" s="49">
        <v>2000000</v>
      </c>
      <c r="M15" s="174">
        <v>1550000</v>
      </c>
      <c r="N15" s="174"/>
      <c r="O15" s="166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448</v>
      </c>
      <c r="L16" s="49">
        <v>3000000</v>
      </c>
      <c r="M16" s="174">
        <v>100000000</v>
      </c>
      <c r="N16" s="174" t="s">
        <v>454</v>
      </c>
      <c r="O16" s="166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67552000</v>
      </c>
      <c r="I17" s="9"/>
      <c r="J17" s="31"/>
      <c r="K17" s="37" t="s">
        <v>449</v>
      </c>
      <c r="L17" s="49">
        <v>2400000</v>
      </c>
      <c r="M17" s="174">
        <v>200000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450</v>
      </c>
      <c r="L18" s="49">
        <v>12150000</v>
      </c>
      <c r="M18" s="178">
        <v>25000</v>
      </c>
      <c r="N18" s="178"/>
      <c r="O18" s="166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451</v>
      </c>
      <c r="L19" s="49">
        <v>5000000</v>
      </c>
      <c r="M19" s="178">
        <v>100000</v>
      </c>
      <c r="N19" s="178"/>
      <c r="O19" s="166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455</v>
      </c>
      <c r="L20" s="49">
        <v>5000000</v>
      </c>
      <c r="M20" s="178">
        <v>22156100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456</v>
      </c>
      <c r="L21" s="49">
        <v>900000</v>
      </c>
      <c r="M21" s="178">
        <v>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457</v>
      </c>
      <c r="L22" s="49">
        <v>-1500000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458</v>
      </c>
      <c r="L23" s="49"/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459</v>
      </c>
      <c r="L24" s="49"/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460</v>
      </c>
      <c r="L25" s="49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8000</v>
      </c>
      <c r="I26" s="8"/>
      <c r="J26" s="31"/>
      <c r="K26" s="37" t="s">
        <v>461</v>
      </c>
      <c r="L26" s="49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67560000</v>
      </c>
      <c r="J27" s="31"/>
      <c r="K27" s="37"/>
      <c r="L27" s="49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49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+'24 Jan '!I57</f>
        <v>163691100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129081100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129081100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31450000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1500000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32950000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67560000</v>
      </c>
      <c r="J56" s="99">
        <f>SUM(M13:M55)</f>
        <v>129081100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67560000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462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31450000</v>
      </c>
      <c r="M122" s="151">
        <f t="shared" si="1"/>
        <v>129081100</v>
      </c>
      <c r="N122" s="151">
        <f t="shared" si="1"/>
        <v>0</v>
      </c>
      <c r="O122" s="151">
        <f t="shared" si="1"/>
        <v>0</v>
      </c>
      <c r="P122" s="151">
        <f>SUM(P13:P121)</f>
        <v>1500000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3" zoomScaleNormal="100" zoomScaleSheetLayoutView="100" workbookViewId="0">
      <selection activeCell="G52" sqref="G5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0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43490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486+366</f>
        <v>852</v>
      </c>
      <c r="F8" s="21"/>
      <c r="G8" s="16">
        <f t="shared" ref="G8:G16" si="0">C8*E8</f>
        <v>85200000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377+121</f>
        <v>498</v>
      </c>
      <c r="F9" s="21"/>
      <c r="G9" s="16">
        <f t="shared" si="0"/>
        <v>24900000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f>0+1</f>
        <v>1</v>
      </c>
      <c r="F11" s="21"/>
      <c r="G11" s="16">
        <f t="shared" si="0"/>
        <v>10000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1+1</f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7"/>
      <c r="J13" s="31"/>
      <c r="K13" s="37">
        <v>50348</v>
      </c>
      <c r="L13" s="203">
        <v>1000000</v>
      </c>
      <c r="M13" s="174">
        <v>600000</v>
      </c>
      <c r="N13" s="174"/>
      <c r="O13" s="202">
        <v>50358</v>
      </c>
      <c r="P13" s="42">
        <v>775000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>
        <v>50349</v>
      </c>
      <c r="L14" s="203">
        <v>2000000</v>
      </c>
      <c r="M14" s="174">
        <v>200000</v>
      </c>
      <c r="N14" s="174"/>
      <c r="O14" s="202">
        <v>50356</v>
      </c>
      <c r="P14" s="53">
        <v>975000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>
        <v>50350</v>
      </c>
      <c r="L15" s="203">
        <v>50000</v>
      </c>
      <c r="M15" s="174">
        <v>720000</v>
      </c>
      <c r="N15" s="174"/>
      <c r="O15" s="202">
        <v>50362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>
        <v>50351</v>
      </c>
      <c r="L16" s="203">
        <v>100000</v>
      </c>
      <c r="M16" s="174">
        <v>1500000</v>
      </c>
      <c r="N16" s="174" t="s">
        <v>454</v>
      </c>
      <c r="O16" s="202">
        <v>50366</v>
      </c>
      <c r="P16" s="53">
        <v>725000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110217000</v>
      </c>
      <c r="I17" s="9"/>
      <c r="J17" s="31"/>
      <c r="K17" s="37">
        <v>50352</v>
      </c>
      <c r="L17" s="203">
        <v>950000</v>
      </c>
      <c r="M17" s="174">
        <v>300000</v>
      </c>
      <c r="N17" s="174"/>
      <c r="O17" s="202">
        <v>50368</v>
      </c>
      <c r="P17" s="53">
        <v>650000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>
        <v>50353</v>
      </c>
      <c r="L18" s="203">
        <v>3600000</v>
      </c>
      <c r="M18" s="204">
        <v>360000</v>
      </c>
      <c r="N18" s="178"/>
      <c r="O18" s="202">
        <v>50369</v>
      </c>
      <c r="P18" s="53">
        <v>1700000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202">
        <v>50354</v>
      </c>
      <c r="L19" s="203">
        <v>5000000</v>
      </c>
      <c r="M19" s="204">
        <v>530000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202">
        <v>50355</v>
      </c>
      <c r="L20" s="203">
        <v>5000000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>
        <v>50357</v>
      </c>
      <c r="L21" s="203">
        <v>800000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>
        <v>50359</v>
      </c>
      <c r="L22" s="203">
        <v>800000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>
        <v>50360</v>
      </c>
      <c r="L23" s="203">
        <v>4500000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>
        <v>50361</v>
      </c>
      <c r="L24" s="203">
        <v>1700000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>
        <v>50363</v>
      </c>
      <c r="L25" s="203">
        <v>2700000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8000</v>
      </c>
      <c r="I26" s="8"/>
      <c r="J26" s="31"/>
      <c r="K26" s="202">
        <v>50364</v>
      </c>
      <c r="L26" s="203">
        <v>5000000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110225000</v>
      </c>
      <c r="J27" s="31"/>
      <c r="K27" s="37">
        <v>50365</v>
      </c>
      <c r="L27" s="203">
        <v>5000000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>
        <v>50367</v>
      </c>
      <c r="L28" s="203">
        <v>2850000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'25 JAN'!I57</f>
        <v>67560000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4210000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4210000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210">
        <f>+I55-I49</f>
        <v>42665000</v>
      </c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41050000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5825000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46875000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110225000</v>
      </c>
      <c r="J56" s="99">
        <f>SUM(M13:M55)</f>
        <v>4210000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110225000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41050000</v>
      </c>
      <c r="M122" s="151">
        <f t="shared" si="1"/>
        <v>4210000</v>
      </c>
      <c r="N122" s="151">
        <f t="shared" si="1"/>
        <v>0</v>
      </c>
      <c r="O122" s="151"/>
      <c r="P122" s="151">
        <f>SUM(P13:P121)</f>
        <v>5825000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18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3" zoomScaleNormal="100" zoomScaleSheetLayoutView="100" workbookViewId="0">
      <selection activeCell="E56" sqref="E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0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479</v>
      </c>
      <c r="C3" s="9"/>
      <c r="D3" s="7"/>
      <c r="E3" s="7"/>
      <c r="F3" s="7"/>
      <c r="G3" s="7"/>
      <c r="H3" s="7" t="s">
        <v>3</v>
      </c>
      <c r="I3" s="11">
        <v>43491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486+366+281+8</f>
        <v>1141</v>
      </c>
      <c r="F8" s="21"/>
      <c r="G8" s="16">
        <f t="shared" ref="G8:G16" si="0">C8*E8</f>
        <v>114100000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377+121+96+7</f>
        <v>601</v>
      </c>
      <c r="F9" s="21"/>
      <c r="G9" s="16">
        <f t="shared" si="0"/>
        <v>30050000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f>1+4</f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f>0+1+1</f>
        <v>2</v>
      </c>
      <c r="F11" s="21"/>
      <c r="G11" s="16">
        <f t="shared" si="0"/>
        <v>20000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f>1+1</f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f>8+1</f>
        <v>9</v>
      </c>
      <c r="F13" s="21"/>
      <c r="G13" s="16">
        <f t="shared" si="0"/>
        <v>18000</v>
      </c>
      <c r="H13" s="8"/>
      <c r="I13" s="7"/>
      <c r="J13" s="31"/>
      <c r="K13" s="37" t="s">
        <v>463</v>
      </c>
      <c r="L13" s="53">
        <v>750000</v>
      </c>
      <c r="M13" s="174"/>
      <c r="N13" s="174"/>
      <c r="O13" s="202"/>
      <c r="P13" s="42"/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f>1+1</f>
        <v>2</v>
      </c>
      <c r="F14" s="21"/>
      <c r="G14" s="16">
        <f t="shared" si="0"/>
        <v>2000</v>
      </c>
      <c r="H14" s="8"/>
      <c r="I14" s="7"/>
      <c r="J14" s="31"/>
      <c r="K14" s="37" t="s">
        <v>464</v>
      </c>
      <c r="L14" s="53">
        <v>2500000</v>
      </c>
      <c r="M14" s="174"/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465</v>
      </c>
      <c r="L15" s="53">
        <v>1000000</v>
      </c>
      <c r="M15" s="174"/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466</v>
      </c>
      <c r="L16" s="53">
        <v>4500000</v>
      </c>
      <c r="M16" s="174"/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144300000</v>
      </c>
      <c r="I17" s="9"/>
      <c r="J17" s="31"/>
      <c r="K17" s="37" t="s">
        <v>467</v>
      </c>
      <c r="L17" s="53">
        <v>12150000</v>
      </c>
      <c r="M17" s="174"/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468</v>
      </c>
      <c r="L18" s="53">
        <v>900000</v>
      </c>
      <c r="M18" s="204"/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469</v>
      </c>
      <c r="L19" s="53">
        <v>2000000</v>
      </c>
      <c r="M19" s="204"/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1"/>
      <c r="K20" s="37" t="s">
        <v>470</v>
      </c>
      <c r="L20" s="207">
        <v>650000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J21" s="31"/>
      <c r="K21" s="37" t="s">
        <v>471</v>
      </c>
      <c r="L21" s="207">
        <v>1550000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472</v>
      </c>
      <c r="L22" s="53">
        <v>3250000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473</v>
      </c>
      <c r="L23" s="53">
        <v>1063000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474</v>
      </c>
      <c r="L24" s="208">
        <v>500000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475</v>
      </c>
      <c r="L25" s="208">
        <v>1200000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8000</v>
      </c>
      <c r="I26" s="8"/>
      <c r="J26" s="31"/>
      <c r="K26" s="37" t="s">
        <v>476</v>
      </c>
      <c r="L26" s="208">
        <v>900000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144308000</v>
      </c>
      <c r="J27" s="31"/>
      <c r="K27" s="37" t="s">
        <v>477</v>
      </c>
      <c r="L27" s="197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478</v>
      </c>
      <c r="L28" s="197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+'26 JAN'!I56</f>
        <v>110225000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32913000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+SUM(A77:A91)</f>
        <v>1170000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34083000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144308000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144308000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1170000</v>
      </c>
      <c r="B77" s="131">
        <v>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32913000</v>
      </c>
      <c r="M122" s="151">
        <f t="shared" si="1"/>
        <v>0</v>
      </c>
      <c r="N122" s="151">
        <f t="shared" si="1"/>
        <v>0</v>
      </c>
      <c r="O122" s="151"/>
      <c r="P122" s="151">
        <f>SUM(P13:P121)</f>
        <v>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0" zoomScaleNormal="100" zoomScaleSheetLayoutView="100" workbookViewId="0">
      <selection activeCell="G23" sqref="G2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0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479</v>
      </c>
      <c r="C3" s="9"/>
      <c r="D3" s="7"/>
      <c r="E3" s="7"/>
      <c r="F3" s="7"/>
      <c r="G3" s="7"/>
      <c r="H3" s="7" t="s">
        <v>3</v>
      </c>
      <c r="I3" s="11">
        <v>43491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1271</v>
      </c>
      <c r="F8" s="21"/>
      <c r="G8" s="16">
        <f t="shared" ref="G8:G16" si="0">C8*E8</f>
        <v>127100000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900</v>
      </c>
      <c r="F9" s="21"/>
      <c r="G9" s="16">
        <f t="shared" si="0"/>
        <v>45000000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7"/>
      <c r="J13" s="31"/>
      <c r="K13" s="37" t="s">
        <v>477</v>
      </c>
      <c r="L13" s="53">
        <v>2000000</v>
      </c>
      <c r="M13" s="174">
        <v>450000</v>
      </c>
      <c r="N13" s="174"/>
      <c r="O13" s="202"/>
      <c r="P13" s="42"/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478</v>
      </c>
      <c r="L14" s="53">
        <v>2000000</v>
      </c>
      <c r="M14" s="174">
        <v>250000</v>
      </c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480</v>
      </c>
      <c r="L15" s="53">
        <v>12150000</v>
      </c>
      <c r="M15" s="174">
        <v>50000</v>
      </c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481</v>
      </c>
      <c r="L16" s="53">
        <v>3000000</v>
      </c>
      <c r="M16" s="174">
        <v>100000</v>
      </c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172281000</v>
      </c>
      <c r="I17" s="9"/>
      <c r="J17" s="31"/>
      <c r="K17" s="37" t="s">
        <v>482</v>
      </c>
      <c r="L17" s="53">
        <v>1500000</v>
      </c>
      <c r="M17" s="174">
        <v>100000</v>
      </c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483</v>
      </c>
      <c r="L18" s="53">
        <v>2400000</v>
      </c>
      <c r="M18" s="204">
        <v>150000</v>
      </c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484</v>
      </c>
      <c r="L19" s="53">
        <v>500000</v>
      </c>
      <c r="M19" s="204">
        <v>80000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37" t="s">
        <v>485</v>
      </c>
      <c r="L20" s="53">
        <v>1575000</v>
      </c>
      <c r="M20" s="178">
        <v>8250000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1"/>
      <c r="K21" s="37" t="s">
        <v>486</v>
      </c>
      <c r="L21" s="53">
        <v>2000000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487</v>
      </c>
      <c r="L22" s="53">
        <v>5000000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488</v>
      </c>
      <c r="L23" s="53">
        <v>2400000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489</v>
      </c>
      <c r="L24" s="53">
        <v>2600000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490</v>
      </c>
      <c r="L25" s="197"/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</v>
      </c>
      <c r="I26" s="8"/>
      <c r="J26" s="31"/>
      <c r="K26" s="37" t="s">
        <v>491</v>
      </c>
      <c r="L26" s="197"/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172281800</v>
      </c>
      <c r="J27" s="31"/>
      <c r="K27" s="37" t="s">
        <v>492</v>
      </c>
      <c r="L27" s="197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493</v>
      </c>
      <c r="L28" s="197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+'27 Jan '!I56</f>
        <v>144308000</v>
      </c>
      <c r="J31" s="31"/>
      <c r="K31" s="37"/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90606041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508283198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1373179487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9430000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227700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9657700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37125000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+SUM(A77:A91)</f>
        <v>506500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37631500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172281800</v>
      </c>
      <c r="J56" s="99">
        <f>SUM(M13:M55)</f>
        <v>9430000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172281800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506500</v>
      </c>
      <c r="B77" s="131">
        <v>227700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37125000</v>
      </c>
      <c r="M122" s="151">
        <f t="shared" si="1"/>
        <v>9430000</v>
      </c>
      <c r="N122" s="151">
        <f t="shared" si="1"/>
        <v>0</v>
      </c>
      <c r="O122" s="151"/>
      <c r="P122" s="151">
        <f>SUM(P13:P121)</f>
        <v>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53" zoomScaleNormal="100" zoomScaleSheetLayoutView="100" workbookViewId="0">
      <selection activeCell="G56" sqref="G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11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3</v>
      </c>
      <c r="I3" s="11">
        <v>43494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1288</v>
      </c>
      <c r="F8" s="21"/>
      <c r="G8" s="16">
        <f t="shared" ref="G8:G16" si="0">C8*E8</f>
        <v>128800000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992</v>
      </c>
      <c r="F9" s="21"/>
      <c r="G9" s="16">
        <f t="shared" si="0"/>
        <v>49600000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1"/>
      <c r="K13" s="37" t="s">
        <v>490</v>
      </c>
      <c r="L13" s="49">
        <v>900000</v>
      </c>
      <c r="M13" s="174">
        <v>122000</v>
      </c>
      <c r="N13" s="174"/>
      <c r="O13" s="202"/>
      <c r="P13" s="42">
        <v>2250000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491</v>
      </c>
      <c r="L14" s="49">
        <v>550000</v>
      </c>
      <c r="M14" s="174">
        <v>266000</v>
      </c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492</v>
      </c>
      <c r="L15" s="49">
        <v>400000</v>
      </c>
      <c r="M15" s="174">
        <v>250000</v>
      </c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493</v>
      </c>
      <c r="L16" s="49">
        <v>1600000</v>
      </c>
      <c r="M16" s="174">
        <v>313000</v>
      </c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178411000</v>
      </c>
      <c r="I17" s="9"/>
      <c r="J17" s="31"/>
      <c r="K17" s="37" t="s">
        <v>494</v>
      </c>
      <c r="L17" s="49">
        <v>1800000</v>
      </c>
      <c r="M17" s="174">
        <v>7500000</v>
      </c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495</v>
      </c>
      <c r="L18" s="49">
        <v>12150000</v>
      </c>
      <c r="M18" s="204">
        <v>750000</v>
      </c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496</v>
      </c>
      <c r="L19" s="49">
        <v>2250000</v>
      </c>
      <c r="M19" s="204">
        <v>300000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1"/>
      <c r="K20" s="37" t="s">
        <v>497</v>
      </c>
      <c r="L20" s="49">
        <v>1000000</v>
      </c>
      <c r="M20" s="178">
        <v>400000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1"/>
      <c r="K21" s="37" t="s">
        <v>498</v>
      </c>
      <c r="L21" s="49">
        <v>1200000</v>
      </c>
      <c r="M21" s="178">
        <v>13768000</v>
      </c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499</v>
      </c>
      <c r="L22" s="49">
        <v>1000000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500</v>
      </c>
      <c r="L23" s="49">
        <v>900000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501</v>
      </c>
      <c r="L24" s="49">
        <v>5000000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502</v>
      </c>
      <c r="L25" s="49">
        <v>850000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1800</v>
      </c>
      <c r="I26" s="8"/>
      <c r="J26" s="31"/>
      <c r="K26" s="37" t="s">
        <v>503</v>
      </c>
      <c r="L26" s="197">
        <v>-2250000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178412800</v>
      </c>
      <c r="J27" s="31"/>
      <c r="K27" s="37" t="s">
        <v>504</v>
      </c>
      <c r="L27" s="197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505</v>
      </c>
      <c r="L28" s="197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506</v>
      </c>
      <c r="L29" s="49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507</v>
      </c>
      <c r="L30" s="196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+'28 Jan'!I57</f>
        <v>172281800</v>
      </c>
      <c r="J31" s="31"/>
      <c r="K31" s="37" t="s">
        <v>508</v>
      </c>
      <c r="L31" s="196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196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196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196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22093540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174443544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223140662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494677746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1359574035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23669000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23669000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27350000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2250000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+SUM(A77:A91)</f>
        <v>200000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29800000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178412800</v>
      </c>
      <c r="J56" s="99">
        <f>SUM(M13:M55)</f>
        <v>23669000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178412800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200000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27350000</v>
      </c>
      <c r="M122" s="151">
        <f t="shared" si="1"/>
        <v>23669000</v>
      </c>
      <c r="N122" s="151">
        <f t="shared" si="1"/>
        <v>0</v>
      </c>
      <c r="O122" s="151"/>
      <c r="P122" s="151">
        <f>SUM(P13:P121)</f>
        <v>2250000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0" zoomScaleNormal="100" zoomScaleSheetLayoutView="100" workbookViewId="0">
      <selection activeCell="H53" sqref="H5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1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43495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1288+290</f>
        <v>1578</v>
      </c>
      <c r="F8" s="21"/>
      <c r="G8" s="16">
        <f t="shared" ref="G8:G16" si="0">C8*E8</f>
        <v>157800000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992+438</f>
        <v>1430</v>
      </c>
      <c r="F9" s="21"/>
      <c r="G9" s="16">
        <f t="shared" si="0"/>
        <v>71500000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1"/>
      <c r="K13" s="37" t="s">
        <v>503</v>
      </c>
      <c r="L13" s="49">
        <v>827000</v>
      </c>
      <c r="M13" s="174">
        <v>205000</v>
      </c>
      <c r="N13" s="174"/>
      <c r="O13" s="202"/>
      <c r="P13" s="42">
        <v>500000</v>
      </c>
      <c r="Q13" s="159"/>
      <c r="R13" s="44"/>
      <c r="S13" s="45"/>
      <c r="T13" s="46"/>
      <c r="U13" s="47"/>
      <c r="V13" s="47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504</v>
      </c>
      <c r="L14" s="49">
        <v>1300000</v>
      </c>
      <c r="M14" s="174">
        <v>24000</v>
      </c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505</v>
      </c>
      <c r="L15" s="49">
        <v>2000000</v>
      </c>
      <c r="M15" s="174"/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506</v>
      </c>
      <c r="L16" s="49">
        <v>1080000</v>
      </c>
      <c r="M16" s="174"/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229364000</v>
      </c>
      <c r="I17" s="9"/>
      <c r="J17" s="31"/>
      <c r="K17" s="37" t="s">
        <v>507</v>
      </c>
      <c r="L17" s="49">
        <v>900000</v>
      </c>
      <c r="M17" s="174"/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508</v>
      </c>
      <c r="L18" s="49">
        <v>1800000</v>
      </c>
      <c r="M18" s="204"/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509</v>
      </c>
      <c r="L19" s="49">
        <v>850000</v>
      </c>
      <c r="M19" s="204"/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1"/>
      <c r="K20" s="37" t="s">
        <v>510</v>
      </c>
      <c r="L20" s="49">
        <v>2325000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1"/>
      <c r="K21" s="37" t="s">
        <v>511</v>
      </c>
      <c r="L21" s="49">
        <v>12150000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512</v>
      </c>
      <c r="L22" s="49">
        <v>1000000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513</v>
      </c>
      <c r="L23" s="49">
        <v>1750000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514</v>
      </c>
      <c r="L24" s="49">
        <v>5000000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515</v>
      </c>
      <c r="L25" s="49">
        <v>5000000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1800</v>
      </c>
      <c r="I26" s="8"/>
      <c r="J26" s="31"/>
      <c r="K26" s="37" t="s">
        <v>516</v>
      </c>
      <c r="L26" s="49">
        <v>2400000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229365800</v>
      </c>
      <c r="J27" s="31"/>
      <c r="K27" s="37" t="s">
        <v>517</v>
      </c>
      <c r="L27" s="49">
        <v>5000000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518</v>
      </c>
      <c r="L28" s="49">
        <v>900000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519</v>
      </c>
      <c r="L29" s="49">
        <v>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520</v>
      </c>
      <c r="L30" s="49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+'29 Jan '!I57</f>
        <v>178412800</v>
      </c>
      <c r="J31" s="31"/>
      <c r="K31" s="37" t="s">
        <v>521</v>
      </c>
      <c r="L31" s="49">
        <v>2300000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522</v>
      </c>
      <c r="L32" s="49">
        <v>1600000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523</v>
      </c>
      <c r="L33" s="49">
        <v>1600000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524</v>
      </c>
      <c r="L34" s="196">
        <v>-500000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525</v>
      </c>
      <c r="L35" s="197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22093540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174443544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223140662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494677746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1359574035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229000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229000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50682000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500000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+SUM(A77:A91)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51182000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229365800</v>
      </c>
      <c r="J56" s="99">
        <f>SUM(M13:M55)</f>
        <v>229000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229365800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50682000</v>
      </c>
      <c r="M122" s="151">
        <f t="shared" si="1"/>
        <v>229000</v>
      </c>
      <c r="N122" s="151">
        <f t="shared" si="1"/>
        <v>0</v>
      </c>
      <c r="O122" s="151"/>
      <c r="P122" s="151">
        <f>SUM(P13:P121)</f>
        <v>500000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49" zoomScaleNormal="100" zoomScaleSheetLayoutView="100" workbookViewId="0">
      <selection activeCell="G49" sqref="G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13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43496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1881</v>
      </c>
      <c r="F8" s="21"/>
      <c r="G8" s="16">
        <f t="shared" ref="G8:G16" si="0">C8*E8</f>
        <v>188100000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1582</v>
      </c>
      <c r="F9" s="21"/>
      <c r="G9" s="16">
        <f t="shared" si="0"/>
        <v>79100000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81</v>
      </c>
      <c r="F11" s="21"/>
      <c r="G11" s="16">
        <f t="shared" si="0"/>
        <v>810000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90</v>
      </c>
      <c r="F12" s="21"/>
      <c r="G12" s="16">
        <f t="shared" si="0"/>
        <v>450000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67</v>
      </c>
      <c r="F13" s="21"/>
      <c r="G13" s="16">
        <f t="shared" si="0"/>
        <v>134000</v>
      </c>
      <c r="H13" s="8"/>
      <c r="I13" s="7"/>
      <c r="J13" s="31"/>
      <c r="K13" s="37" t="s">
        <v>524</v>
      </c>
      <c r="L13" s="49">
        <v>2485000</v>
      </c>
      <c r="M13" s="174">
        <v>20000</v>
      </c>
      <c r="N13" s="174"/>
      <c r="O13" s="202"/>
      <c r="P13" s="42">
        <v>20400000</v>
      </c>
      <c r="Q13" s="159"/>
      <c r="R13" s="44"/>
      <c r="S13" s="45"/>
      <c r="T13" s="46"/>
      <c r="U13" s="47"/>
      <c r="V13" s="47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525</v>
      </c>
      <c r="L14" s="49">
        <v>5000000</v>
      </c>
      <c r="M14" s="174">
        <v>28000000</v>
      </c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526</v>
      </c>
      <c r="L15" s="49">
        <v>800000</v>
      </c>
      <c r="M15" s="174">
        <v>110000</v>
      </c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527</v>
      </c>
      <c r="L16" s="49">
        <v>2500000</v>
      </c>
      <c r="M16" s="174">
        <v>1000000</v>
      </c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270114000</v>
      </c>
      <c r="I17" s="9"/>
      <c r="J17" s="31"/>
      <c r="K17" s="37" t="s">
        <v>528</v>
      </c>
      <c r="L17" s="49">
        <v>4800000</v>
      </c>
      <c r="M17" s="174">
        <v>500000</v>
      </c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529</v>
      </c>
      <c r="L18" s="49">
        <v>3600000</v>
      </c>
      <c r="M18" s="204">
        <v>3400000</v>
      </c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530</v>
      </c>
      <c r="L19" s="49">
        <v>5000000</v>
      </c>
      <c r="M19" s="204">
        <v>550000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1"/>
      <c r="K20" s="37" t="s">
        <v>531</v>
      </c>
      <c r="L20" s="49">
        <v>1000000</v>
      </c>
      <c r="M20" s="178"/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1"/>
      <c r="K21" s="37" t="s">
        <v>532</v>
      </c>
      <c r="L21" s="49">
        <v>850000</v>
      </c>
      <c r="M21" s="178"/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533</v>
      </c>
      <c r="L22" s="49">
        <v>850000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534</v>
      </c>
      <c r="L23" s="49">
        <v>800000</v>
      </c>
      <c r="M23" s="174"/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535</v>
      </c>
      <c r="L24" s="49">
        <v>2500000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536</v>
      </c>
      <c r="L25" s="49">
        <v>5000000</v>
      </c>
      <c r="M25" s="174"/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251800</v>
      </c>
      <c r="I26" s="8"/>
      <c r="J26" s="31"/>
      <c r="K26" s="37" t="s">
        <v>537</v>
      </c>
      <c r="L26" s="49">
        <v>10000000</v>
      </c>
      <c r="M26" s="174"/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270365800</v>
      </c>
      <c r="J27" s="31"/>
      <c r="K27" s="37" t="s">
        <v>538</v>
      </c>
      <c r="L27" s="49">
        <v>2500000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539</v>
      </c>
      <c r="L28" s="49">
        <v>1500000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540</v>
      </c>
      <c r="L29" s="49">
        <v>600000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 t="s">
        <v>541</v>
      </c>
      <c r="L30" s="49">
        <v>2400000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Jan'!I56</f>
        <v>229365800</v>
      </c>
      <c r="J31" s="31"/>
      <c r="K31" s="37" t="s">
        <v>542</v>
      </c>
      <c r="L31" s="49">
        <v>5000000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543</v>
      </c>
      <c r="L32" s="49">
        <v>2400000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544</v>
      </c>
      <c r="L33" s="49">
        <v>12150000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545</v>
      </c>
      <c r="L34" s="49">
        <v>1500000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546</v>
      </c>
      <c r="L35" s="49">
        <v>1000000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>
        <v>-20400000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22093540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174443544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f>223140662-22161042</f>
        <v>200979620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472516704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1337412993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33580000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33580000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53835000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20400000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+SUM(A77:A98)</f>
        <v>345000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74580000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270365800</v>
      </c>
      <c r="J56" s="99">
        <f>SUM(M13:M55)</f>
        <v>33580000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270365800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256500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88500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53835000</v>
      </c>
      <c r="M122" s="151">
        <f t="shared" si="1"/>
        <v>33580000</v>
      </c>
      <c r="N122" s="151">
        <f t="shared" si="1"/>
        <v>0</v>
      </c>
      <c r="O122" s="151"/>
      <c r="P122" s="151">
        <f>SUM(P13:P121)</f>
        <v>20400000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tabSelected="1" view="pageBreakPreview" zoomScaleNormal="100" zoomScaleSheetLayoutView="100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1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547</v>
      </c>
      <c r="C3" s="9"/>
      <c r="D3" s="7"/>
      <c r="E3" s="7"/>
      <c r="F3" s="7"/>
      <c r="G3" s="7"/>
      <c r="H3" s="7" t="s">
        <v>3</v>
      </c>
      <c r="I3" s="11">
        <v>43497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0.64583333333333337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263</v>
      </c>
      <c r="F9" s="21"/>
      <c r="G9" s="16">
        <f t="shared" si="0"/>
        <v>13150000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13</v>
      </c>
      <c r="F10" s="21"/>
      <c r="G10" s="16">
        <f t="shared" si="0"/>
        <v>260000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50</v>
      </c>
      <c r="F11" s="21"/>
      <c r="G11" s="16">
        <f t="shared" si="0"/>
        <v>500000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1"/>
      <c r="K12" s="32" t="s">
        <v>15</v>
      </c>
      <c r="L12" s="33" t="s">
        <v>16</v>
      </c>
      <c r="M12" s="205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1"/>
      <c r="K13" s="58">
        <v>50453</v>
      </c>
      <c r="L13" s="49">
        <v>5000000</v>
      </c>
      <c r="M13" s="174">
        <v>2440000</v>
      </c>
      <c r="N13" s="174"/>
      <c r="O13" s="202"/>
      <c r="P13" s="42">
        <v>5750000</v>
      </c>
      <c r="Q13" s="159"/>
      <c r="R13" s="44"/>
      <c r="S13" s="45"/>
      <c r="T13" s="46"/>
      <c r="U13" s="47"/>
      <c r="V13" s="47"/>
    </row>
    <row r="14" spans="1:29" x14ac:dyDescent="0.2">
      <c r="A14" s="6" t="s">
        <v>7</v>
      </c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58">
        <v>50454</v>
      </c>
      <c r="L14" s="49">
        <v>2550000</v>
      </c>
      <c r="M14" s="174">
        <v>500000</v>
      </c>
      <c r="N14" s="174"/>
      <c r="O14" s="202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58">
        <v>50455</v>
      </c>
      <c r="L15" s="49">
        <v>5000000</v>
      </c>
      <c r="M15" s="174">
        <v>100000</v>
      </c>
      <c r="N15" s="174"/>
      <c r="O15" s="202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58">
        <v>50456</v>
      </c>
      <c r="L16" s="49">
        <v>500000</v>
      </c>
      <c r="M16" s="174">
        <v>9733600</v>
      </c>
      <c r="N16" s="174"/>
      <c r="O16" s="202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97067000</v>
      </c>
      <c r="I17" s="9"/>
      <c r="J17" s="31"/>
      <c r="K17" s="58">
        <v>50457</v>
      </c>
      <c r="L17" s="49">
        <v>2500000</v>
      </c>
      <c r="M17" s="174">
        <v>12500000</v>
      </c>
      <c r="N17" s="174"/>
      <c r="O17" s="202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58">
        <v>50458</v>
      </c>
      <c r="L18" s="49">
        <v>750000</v>
      </c>
      <c r="M18" s="204">
        <v>112571000</v>
      </c>
      <c r="N18" s="178"/>
      <c r="O18" s="202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58">
        <v>50459</v>
      </c>
      <c r="L19" s="49">
        <v>1000000</v>
      </c>
      <c r="M19" s="204">
        <v>3847500</v>
      </c>
      <c r="N19" s="178"/>
      <c r="O19" s="164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58">
        <v>50460</v>
      </c>
      <c r="L20" s="49">
        <v>3000000</v>
      </c>
      <c r="M20" s="178">
        <v>50000000</v>
      </c>
      <c r="N20" s="178"/>
      <c r="O20" s="164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1"/>
      <c r="K21" s="58">
        <v>50461</v>
      </c>
      <c r="L21" s="49">
        <v>3000000</v>
      </c>
      <c r="M21" s="178">
        <v>10000</v>
      </c>
      <c r="N21" s="178"/>
      <c r="O21" s="164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58">
        <v>50462</v>
      </c>
      <c r="L22" s="49">
        <v>2000000</v>
      </c>
      <c r="M22" s="174">
        <v>3200000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58">
        <v>50463</v>
      </c>
      <c r="L23" s="49">
        <v>980000</v>
      </c>
      <c r="M23" s="174">
        <v>2500000</v>
      </c>
      <c r="N23" s="178"/>
      <c r="O23" s="165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58">
        <v>50464</v>
      </c>
      <c r="L24" s="49">
        <v>900000</v>
      </c>
      <c r="M24" s="174">
        <v>250000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85"/>
      <c r="L25" s="49">
        <v>-5750000</v>
      </c>
      <c r="M25" s="174">
        <v>90000</v>
      </c>
      <c r="N25" s="174"/>
      <c r="O25" s="167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252700</v>
      </c>
      <c r="I26" s="8"/>
      <c r="J26" s="31"/>
      <c r="K26" s="37"/>
      <c r="L26" s="49"/>
      <c r="M26" s="174">
        <v>30000</v>
      </c>
      <c r="N26" s="174"/>
      <c r="O26" s="167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97319700</v>
      </c>
      <c r="J27" s="31"/>
      <c r="K27" s="37"/>
      <c r="L27" s="49"/>
      <c r="M27" s="174">
        <v>120000</v>
      </c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49"/>
      <c r="M28" s="174">
        <v>2280000</v>
      </c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49"/>
      <c r="M29" s="174">
        <v>24000</v>
      </c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+'15 Jan '!I38</f>
        <v>864896289</v>
      </c>
      <c r="J30" s="31"/>
      <c r="K30" s="37"/>
      <c r="L30" s="49"/>
      <c r="M30" s="174">
        <v>30000</v>
      </c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+'31 Jan '!I56</f>
        <v>270365800</v>
      </c>
      <c r="J31" s="31"/>
      <c r="K31" s="37"/>
      <c r="L31" s="49"/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49"/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49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49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49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197"/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197"/>
      <c r="M37" s="174"/>
      <c r="N37" s="174"/>
      <c r="O37" s="166"/>
      <c r="P37" s="53"/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864896289</v>
      </c>
      <c r="J38" s="31"/>
      <c r="K38" s="37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22093540</v>
      </c>
      <c r="J41" s="31"/>
      <c r="K41" s="37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174443544</v>
      </c>
      <c r="I42" s="8"/>
      <c r="J42" s="31"/>
      <c r="K42" s="37"/>
      <c r="L42" s="183"/>
      <c r="M42" s="174"/>
      <c r="N42" s="174"/>
      <c r="O42" s="168"/>
      <c r="P42" s="42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f>223140662-22161042</f>
        <v>200979620</v>
      </c>
      <c r="I43" s="8"/>
      <c r="J43" s="31"/>
      <c r="K43" s="37"/>
      <c r="L43" s="183"/>
      <c r="M43" s="174"/>
      <c r="N43" s="174"/>
      <c r="O43" s="166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472516704</v>
      </c>
      <c r="J44" s="31"/>
      <c r="K44" s="37"/>
      <c r="L44" s="53"/>
      <c r="M44" s="174"/>
      <c r="N44" s="174"/>
      <c r="O44" s="168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1337412993</v>
      </c>
      <c r="J45" s="31"/>
      <c r="K45" s="37"/>
      <c r="L45" s="53"/>
      <c r="M45" s="174"/>
      <c r="N45" s="174"/>
      <c r="O45" s="166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200226100</v>
      </c>
      <c r="I47" s="8"/>
      <c r="J47" s="31"/>
      <c r="K47" s="37"/>
      <c r="L47" s="53"/>
      <c r="M47" s="59"/>
      <c r="N47" s="59"/>
      <c r="O47" s="166"/>
      <c r="P47" s="53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200226100</v>
      </c>
      <c r="J49" s="31"/>
      <c r="K49" s="37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21430000</v>
      </c>
      <c r="I52" s="8"/>
      <c r="J52" s="31"/>
      <c r="K52" s="37"/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+P122</f>
        <v>5750000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+SUM(A77:A98)</f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27180000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97319700</v>
      </c>
      <c r="J56" s="99">
        <f>SUM(M13:M55)</f>
        <v>200226100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97319700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/>
      <c r="P119" s="148"/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/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 t="shared" ref="L122:Q122" si="1">SUM(L13:L121)</f>
        <v>21430000</v>
      </c>
      <c r="M122" s="151">
        <f t="shared" si="1"/>
        <v>200226100</v>
      </c>
      <c r="N122" s="151">
        <f t="shared" si="1"/>
        <v>0</v>
      </c>
      <c r="O122" s="151"/>
      <c r="P122" s="151">
        <f>SUM(P13:P121)</f>
        <v>5750000</v>
      </c>
      <c r="Q122" s="151">
        <f t="shared" si="1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hyperlinks>
    <hyperlink ref="K13" r:id="rId1" display="cetak-kwitansi.php%3fid=1900564"/>
    <hyperlink ref="K14" r:id="rId2" display="cetak-kwitansi.php%3fid=1900565"/>
    <hyperlink ref="K19" r:id="rId3" display="cetak-kwitansi.php%3fid=1900571"/>
    <hyperlink ref="K20" r:id="rId4" display="cetak-kwitansi.php%3fid=1900573"/>
    <hyperlink ref="K21" r:id="rId5" display="cetak-kwitansi.php%3fid=1900574"/>
    <hyperlink ref="K23" r:id="rId6" display="cetak-kwitansi.php%3fid=1900576"/>
    <hyperlink ref="K24" r:id="rId7" display="cetak-kwitansi.php%3fid=1900577"/>
    <hyperlink ref="K16" r:id="rId8" display="cetak-kwitansi.php%3fid=1900568"/>
    <hyperlink ref="K17" r:id="rId9" display="cetak-kwitansi.php%3fid=1900569"/>
    <hyperlink ref="K18" r:id="rId10" display="cetak-kwitansi.php%3fid=1900570"/>
    <hyperlink ref="K22" r:id="rId11" display="cetak-kwitansi.php%3fid=1900575"/>
    <hyperlink ref="K15" r:id="rId12" display="cetak-kwitansi.php%3fid=1900566"/>
  </hyperlinks>
  <pageMargins left="0.7" right="0.7" top="0.75" bottom="0.75" header="0.3" footer="0.3"/>
  <pageSetup scale="62" orientation="portrait" horizontalDpi="0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75" zoomScaleNormal="100" zoomScaleSheetLayoutView="100" workbookViewId="0">
      <selection activeCell="A76" sqref="A76:B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7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680-2-32-2-2-4+206-15</f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701+126</f>
        <v>827</v>
      </c>
      <c r="F9" s="21"/>
      <c r="G9" s="16">
        <f t="shared" si="0"/>
        <v>41350000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K13" s="37" t="s">
        <v>66</v>
      </c>
      <c r="L13" s="53">
        <v>1000000</v>
      </c>
      <c r="M13" s="174">
        <v>135000</v>
      </c>
      <c r="N13" s="174" t="s">
        <v>63</v>
      </c>
      <c r="O13" s="164"/>
      <c r="P13" s="42">
        <v>11550000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7" t="s">
        <v>67</v>
      </c>
      <c r="L14" s="53">
        <v>850000</v>
      </c>
      <c r="M14" s="174">
        <v>100000</v>
      </c>
      <c r="N14" s="174" t="s">
        <v>64</v>
      </c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7" t="s">
        <v>68</v>
      </c>
      <c r="L15" s="53">
        <v>1700000</v>
      </c>
      <c r="M15" s="174">
        <f>7449500+178000</f>
        <v>7627500</v>
      </c>
      <c r="N15" s="174" t="s">
        <v>65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7" t="s">
        <v>69</v>
      </c>
      <c r="L16" s="53">
        <v>2000000</v>
      </c>
      <c r="M16" s="174">
        <v>200000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124276000</v>
      </c>
      <c r="I17" s="9"/>
      <c r="K17" s="37" t="s">
        <v>70</v>
      </c>
      <c r="L17" s="53">
        <v>1000000</v>
      </c>
      <c r="M17" s="174">
        <v>350000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K18" s="37" t="s">
        <v>71</v>
      </c>
      <c r="L18" s="53">
        <v>2500000</v>
      </c>
      <c r="M18" s="178">
        <v>1300000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7" t="s">
        <v>72</v>
      </c>
      <c r="L19" s="53">
        <v>1000000</v>
      </c>
      <c r="M19" s="178">
        <v>260000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K20" s="37" t="s">
        <v>73</v>
      </c>
      <c r="L20" s="53">
        <v>1500000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K21" s="37" t="s">
        <v>74</v>
      </c>
      <c r="L21" s="53">
        <v>900000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K22" s="37" t="s">
        <v>75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K23" s="37" t="s">
        <v>76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7" t="s">
        <v>77</v>
      </c>
      <c r="L24" s="53">
        <v>3200000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7" t="s">
        <v>78</v>
      </c>
      <c r="L25" s="53">
        <v>900000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</v>
      </c>
      <c r="I26" s="8"/>
      <c r="K26" s="37" t="s">
        <v>79</v>
      </c>
      <c r="L26" s="53">
        <v>1500000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124276800</v>
      </c>
      <c r="K27" s="37" t="s">
        <v>80</v>
      </c>
      <c r="L27" s="53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K28" s="37" t="s">
        <v>81</v>
      </c>
      <c r="L28" s="53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7" t="s">
        <v>82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K30" s="37" t="s">
        <v>83</v>
      </c>
      <c r="L30" s="53">
        <v>1500000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+'05 Jan '!I56</f>
        <v>107284300</v>
      </c>
      <c r="K31" s="37" t="s">
        <v>84</v>
      </c>
      <c r="L31" s="53">
        <v>2000000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K32" s="38"/>
      <c r="L32" s="53">
        <v>-11550000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/>
      <c r="L36" s="53"/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K37" s="38"/>
      <c r="L37" s="53"/>
      <c r="M37" s="174"/>
      <c r="N37" s="174"/>
      <c r="O37" s="166"/>
      <c r="P37" s="53">
        <f>SUM(P13:P36)</f>
        <v>11550000</v>
      </c>
      <c r="Q37" s="160"/>
      <c r="R37" s="44"/>
      <c r="T37" s="54"/>
      <c r="U37" s="2"/>
      <c r="V37" s="2"/>
    </row>
    <row r="38" spans="1:22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K39" s="38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/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/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/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/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9972500</v>
      </c>
      <c r="I47" s="8"/>
      <c r="K47" s="38"/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9972500</v>
      </c>
      <c r="K49" s="38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/>
      <c r="L50" s="53"/>
      <c r="M50" s="174"/>
      <c r="N50" s="174"/>
      <c r="O50" s="169"/>
      <c r="P50" s="53"/>
      <c r="Q50" s="160"/>
      <c r="R50" s="44"/>
      <c r="T50" s="93"/>
    </row>
    <row r="51" spans="1:22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15350000</v>
      </c>
      <c r="I52" s="8"/>
      <c r="K52" s="38"/>
      <c r="L52" s="53"/>
      <c r="M52" s="59"/>
      <c r="N52" s="59"/>
      <c r="O52" s="169"/>
      <c r="P52" s="53"/>
      <c r="Q52" s="160"/>
      <c r="R52" s="44"/>
    </row>
    <row r="53" spans="1:22" x14ac:dyDescent="0.25">
      <c r="A53" s="7"/>
      <c r="B53" s="7"/>
      <c r="C53" s="97" t="s">
        <v>43</v>
      </c>
      <c r="D53" s="7"/>
      <c r="E53" s="7"/>
      <c r="F53" s="7"/>
      <c r="G53" s="16"/>
      <c r="H53" s="73">
        <f>SUM(P13:P23)</f>
        <v>11550000</v>
      </c>
      <c r="I53" s="8"/>
      <c r="K53" s="38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65000</v>
      </c>
      <c r="I54" s="8"/>
      <c r="K54" s="38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26965000</v>
      </c>
      <c r="K55" s="38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124276800</v>
      </c>
      <c r="J56" s="99">
        <f>SUM(M13:M55)</f>
        <v>9972500</v>
      </c>
      <c r="K56" s="38"/>
      <c r="L56" s="5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124276800</v>
      </c>
      <c r="J57" s="98"/>
      <c r="K57" s="38"/>
      <c r="L57" s="5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/>
      <c r="L58" s="5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/>
      <c r="L59" s="5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55000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23100000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46200000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15350000</v>
      </c>
      <c r="M122" s="151">
        <f>SUM(M13:M121)</f>
        <v>9972500</v>
      </c>
      <c r="N122" s="151"/>
      <c r="O122" s="151">
        <f>SUM(O13:O121)</f>
        <v>0</v>
      </c>
      <c r="P122" s="151">
        <f>SUM(P13:P121)</f>
        <v>92400000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6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3</v>
      </c>
      <c r="I3" s="11">
        <v>43473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793+27</f>
        <v>820</v>
      </c>
      <c r="F8" s="21"/>
      <c r="G8" s="16">
        <f t="shared" ref="G8:G16" si="0">C8*E8</f>
        <v>82000000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408+265+54</f>
        <v>727</v>
      </c>
      <c r="F9" s="21"/>
      <c r="G9" s="16">
        <f t="shared" si="0"/>
        <v>36350000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92</v>
      </c>
      <c r="L13" s="53">
        <v>1000000</v>
      </c>
      <c r="M13" s="174">
        <v>40000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93</v>
      </c>
      <c r="L14" s="53">
        <v>3600000</v>
      </c>
      <c r="M14" s="174">
        <v>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94</v>
      </c>
      <c r="L15" s="53">
        <v>1580000</v>
      </c>
      <c r="M15" s="174">
        <v>1256500</v>
      </c>
      <c r="N15" s="174" t="s">
        <v>91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95</v>
      </c>
      <c r="L16" s="53">
        <v>3500000</v>
      </c>
      <c r="M16" s="174">
        <v>1650000</v>
      </c>
      <c r="N16" s="174" t="s">
        <v>86</v>
      </c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118412000</v>
      </c>
      <c r="I17" s="9"/>
      <c r="J17" s="31"/>
      <c r="K17" s="37" t="s">
        <v>96</v>
      </c>
      <c r="L17" s="53">
        <v>2750000</v>
      </c>
      <c r="M17" s="174">
        <v>8863500</v>
      </c>
      <c r="N17" s="174" t="s">
        <v>87</v>
      </c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97</v>
      </c>
      <c r="L18" s="53">
        <v>1600000</v>
      </c>
      <c r="M18" s="178">
        <v>2954500</v>
      </c>
      <c r="N18" s="178" t="s">
        <v>88</v>
      </c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98</v>
      </c>
      <c r="L19" s="53">
        <v>825000</v>
      </c>
      <c r="M19" s="178">
        <v>3905200</v>
      </c>
      <c r="N19" s="178" t="s">
        <v>89</v>
      </c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37" t="s">
        <v>99</v>
      </c>
      <c r="L20" s="53">
        <v>825000</v>
      </c>
      <c r="M20" s="178">
        <v>40077500</v>
      </c>
      <c r="N20" s="178" t="s">
        <v>90</v>
      </c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</v>
      </c>
      <c r="F21" s="7"/>
      <c r="G21" s="22">
        <f>C21*E21</f>
        <v>1000</v>
      </c>
      <c r="H21" s="8"/>
      <c r="I21" s="22"/>
      <c r="J21" s="31"/>
      <c r="K21" s="37" t="s">
        <v>100</v>
      </c>
      <c r="L21" s="53">
        <v>200000</v>
      </c>
      <c r="M21" s="178">
        <v>45000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101</v>
      </c>
      <c r="L22" s="53">
        <v>1800000</v>
      </c>
      <c r="M22" s="178">
        <v>600000</v>
      </c>
      <c r="N22" s="178" t="s">
        <v>111</v>
      </c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102</v>
      </c>
      <c r="L23" s="53">
        <v>1800000</v>
      </c>
      <c r="M23" s="178">
        <v>8000000</v>
      </c>
      <c r="N23" s="178" t="s">
        <v>138</v>
      </c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103</v>
      </c>
      <c r="L24" s="53">
        <v>3000000</v>
      </c>
      <c r="M24" s="175">
        <v>850000</v>
      </c>
      <c r="N24" s="175" t="s">
        <v>139</v>
      </c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104</v>
      </c>
      <c r="L25" s="53">
        <v>800000</v>
      </c>
      <c r="M25" s="174">
        <v>180300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</v>
      </c>
      <c r="I26" s="8"/>
      <c r="J26" s="31"/>
      <c r="K26" s="37" t="s">
        <v>105</v>
      </c>
      <c r="L26" s="53">
        <v>1600000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118413300</v>
      </c>
      <c r="J27" s="31"/>
      <c r="K27" s="37" t="s">
        <v>106</v>
      </c>
      <c r="L27" s="53">
        <v>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107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108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109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+'07 Jan '!I56</f>
        <v>124276800</v>
      </c>
      <c r="J31" s="31"/>
      <c r="K31" s="37" t="s">
        <v>110</v>
      </c>
      <c r="L31" s="53">
        <v>800000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112</v>
      </c>
      <c r="L32" s="53">
        <v>750000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113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114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115</v>
      </c>
      <c r="L35" s="53">
        <v>850000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116</v>
      </c>
      <c r="L36" s="53">
        <v>500000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117</v>
      </c>
      <c r="L37" s="53">
        <v>900000</v>
      </c>
      <c r="M37" s="174"/>
      <c r="N37" s="174"/>
      <c r="O37" s="166"/>
      <c r="P37" s="53">
        <f>SUM(P13:P36)</f>
        <v>10900000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118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119</v>
      </c>
      <c r="L39" s="53">
        <v>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120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121</v>
      </c>
      <c r="L41" s="53">
        <v>850000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122</v>
      </c>
      <c r="L42" s="53">
        <v>900000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123</v>
      </c>
      <c r="L43" s="53">
        <v>900000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124</v>
      </c>
      <c r="L44" s="53">
        <v>1600000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125</v>
      </c>
      <c r="L45" s="53">
        <v>800000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126</v>
      </c>
      <c r="L46" s="53">
        <v>1800000</v>
      </c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68482500</v>
      </c>
      <c r="I47" s="8"/>
      <c r="J47" s="31"/>
      <c r="K47" s="37" t="s">
        <v>127</v>
      </c>
      <c r="L47" s="53">
        <v>1000000</v>
      </c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166500</v>
      </c>
      <c r="I48" s="8" t="s">
        <v>7</v>
      </c>
      <c r="J48" s="31"/>
      <c r="K48" s="37" t="s">
        <v>128</v>
      </c>
      <c r="L48" s="53">
        <v>1000000</v>
      </c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68649000</v>
      </c>
      <c r="J49" s="31"/>
      <c r="K49" s="37" t="s">
        <v>129</v>
      </c>
      <c r="L49" s="53">
        <v>434000</v>
      </c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130</v>
      </c>
      <c r="L50" s="53">
        <v>750000</v>
      </c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131</v>
      </c>
      <c r="L51" s="53">
        <v>650000</v>
      </c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47109000</v>
      </c>
      <c r="I52" s="8"/>
      <c r="J52" s="31"/>
      <c r="K52" s="37" t="s">
        <v>132</v>
      </c>
      <c r="L52" s="53">
        <v>1000000</v>
      </c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10900000</v>
      </c>
      <c r="I53" s="8"/>
      <c r="J53" s="31"/>
      <c r="K53" s="37" t="s">
        <v>133</v>
      </c>
      <c r="L53" s="53">
        <v>1600000</v>
      </c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4776500</v>
      </c>
      <c r="I54" s="8"/>
      <c r="J54" s="31"/>
      <c r="K54" s="37" t="s">
        <v>134</v>
      </c>
      <c r="L54" s="53">
        <v>900000</v>
      </c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62785500</v>
      </c>
      <c r="J55" s="31"/>
      <c r="K55" s="37" t="s">
        <v>135</v>
      </c>
      <c r="L55" s="53">
        <v>775000</v>
      </c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118413300</v>
      </c>
      <c r="J56" s="99">
        <f>SUM(M13:M55)</f>
        <v>68482500</v>
      </c>
      <c r="K56" s="37" t="s">
        <v>136</v>
      </c>
      <c r="L56" s="183">
        <v>1000000</v>
      </c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118413300</v>
      </c>
      <c r="J57" s="98"/>
      <c r="K57" s="37" t="s">
        <v>137</v>
      </c>
      <c r="L57" s="183">
        <v>850000</v>
      </c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141</v>
      </c>
      <c r="L58" s="183">
        <v>570000</v>
      </c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142</v>
      </c>
      <c r="L59" s="183">
        <v>3000000</v>
      </c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143</v>
      </c>
      <c r="L60" s="53">
        <v>1000000</v>
      </c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>
        <v>-6550000</v>
      </c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>
        <v>-4350000</v>
      </c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4776500</v>
      </c>
      <c r="B77" s="131">
        <v>166500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21800000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43600000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47109000</v>
      </c>
      <c r="M122" s="151">
        <f>SUM(M13:M121)</f>
        <v>68482500</v>
      </c>
      <c r="N122" s="151"/>
      <c r="O122" s="151">
        <f>SUM(O13:O121)</f>
        <v>0</v>
      </c>
      <c r="P122" s="151">
        <f>SUM(P13:P121)</f>
        <v>87200000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0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43474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966</v>
      </c>
      <c r="F8" s="21"/>
      <c r="G8" s="16">
        <f t="shared" ref="G8:G16" si="0">C8*E8</f>
        <v>96600000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667</v>
      </c>
      <c r="F9" s="21"/>
      <c r="G9" s="16">
        <f t="shared" si="0"/>
        <v>33350000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14</v>
      </c>
      <c r="F12" s="21"/>
      <c r="G12" s="16">
        <f t="shared" si="0"/>
        <v>70000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7"/>
      <c r="J13" s="31"/>
      <c r="K13" s="37" t="s">
        <v>143</v>
      </c>
      <c r="L13" s="53">
        <v>1000000</v>
      </c>
      <c r="M13" s="174">
        <v>13950000</v>
      </c>
      <c r="N13" s="174"/>
      <c r="O13" s="164"/>
      <c r="P13" s="42">
        <v>2740000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144</v>
      </c>
      <c r="L14" s="53">
        <v>1800000</v>
      </c>
      <c r="M14" s="174">
        <v>700000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145</v>
      </c>
      <c r="L15" s="53">
        <v>1300000</v>
      </c>
      <c r="M15" s="174">
        <v>335000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146</v>
      </c>
      <c r="L16" s="53">
        <v>700000</v>
      </c>
      <c r="M16" s="174">
        <v>600000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130645000</v>
      </c>
      <c r="I17" s="9"/>
      <c r="J17" s="31"/>
      <c r="K17" s="37" t="s">
        <v>147</v>
      </c>
      <c r="L17" s="53">
        <v>825000</v>
      </c>
      <c r="M17" s="174">
        <v>1450000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148</v>
      </c>
      <c r="L18" s="53">
        <v>900000</v>
      </c>
      <c r="M18" s="178">
        <v>295000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149</v>
      </c>
      <c r="L19" s="53">
        <v>900000</v>
      </c>
      <c r="M19" s="178">
        <v>25000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150</v>
      </c>
      <c r="L20" s="53">
        <v>800000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22</v>
      </c>
      <c r="F21" s="7"/>
      <c r="G21" s="22">
        <f>C21*E21</f>
        <v>11000</v>
      </c>
      <c r="H21" s="8"/>
      <c r="I21" s="22"/>
      <c r="J21" s="31"/>
      <c r="K21" s="37" t="s">
        <v>151</v>
      </c>
      <c r="L21" s="53">
        <v>1025000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152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153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154</v>
      </c>
      <c r="L24" s="53">
        <v>900000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155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16200</v>
      </c>
      <c r="I26" s="8"/>
      <c r="J26" s="31"/>
      <c r="K26" s="37" t="s">
        <v>156</v>
      </c>
      <c r="L26" s="53">
        <v>1000000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130661200</v>
      </c>
      <c r="J27" s="31"/>
      <c r="K27" s="37" t="s">
        <v>157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158</v>
      </c>
      <c r="L28" s="53">
        <v>650000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159</v>
      </c>
      <c r="L29" s="53">
        <v>4000000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160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Jan '!I56</f>
        <v>118413300</v>
      </c>
      <c r="J31" s="31"/>
      <c r="K31" s="37" t="s">
        <v>161</v>
      </c>
      <c r="L31" s="53">
        <v>1000000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162</v>
      </c>
      <c r="L32" s="53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163</v>
      </c>
      <c r="L33" s="53">
        <v>1090000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164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165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166</v>
      </c>
      <c r="L36" s="53">
        <v>1000000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167</v>
      </c>
      <c r="L37" s="53">
        <v>900000</v>
      </c>
      <c r="M37" s="174"/>
      <c r="N37" s="174"/>
      <c r="O37" s="166"/>
      <c r="P37" s="53">
        <f>SUM(P13:P36)</f>
        <v>2740000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168</v>
      </c>
      <c r="L38" s="53">
        <v>690000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169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170</v>
      </c>
      <c r="L40" s="53">
        <v>-2740000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171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172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173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174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175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176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17355000</v>
      </c>
      <c r="I47" s="8"/>
      <c r="J47" s="31"/>
      <c r="K47" s="37" t="s">
        <v>177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277100</v>
      </c>
      <c r="I48" s="8" t="s">
        <v>7</v>
      </c>
      <c r="J48" s="31"/>
      <c r="K48" s="37" t="s">
        <v>178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17632100</v>
      </c>
      <c r="J49" s="31"/>
      <c r="K49" s="37" t="s">
        <v>179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180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181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27140000</v>
      </c>
      <c r="I52" s="8"/>
      <c r="J52" s="31"/>
      <c r="K52" s="37" t="s">
        <v>182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2740000</v>
      </c>
      <c r="I53" s="8"/>
      <c r="J53" s="31"/>
      <c r="K53" s="37" t="s">
        <v>183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 t="s">
        <v>184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29880000</v>
      </c>
      <c r="J55" s="31"/>
      <c r="K55" s="37" t="s">
        <v>185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130661200</v>
      </c>
      <c r="J56" s="99">
        <f>SUM(M13:M55)</f>
        <v>17355000</v>
      </c>
      <c r="K56" s="37" t="s">
        <v>186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130661200</v>
      </c>
      <c r="J57" s="98"/>
      <c r="K57" s="37" t="s">
        <v>187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188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189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190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277100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5480000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10960000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27140000</v>
      </c>
      <c r="M122" s="151">
        <f>SUM(M13:M121)</f>
        <v>17355000</v>
      </c>
      <c r="N122" s="151"/>
      <c r="O122" s="151">
        <f>SUM(O13:O121)</f>
        <v>0</v>
      </c>
      <c r="P122" s="151">
        <f>SUM(P13:P121)</f>
        <v>21920000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7" zoomScaleNormal="100" zoomScaleSheetLayoutView="100" workbookViewId="0">
      <selection activeCell="A81" sqref="A8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43475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931+140</f>
        <v>1071</v>
      </c>
      <c r="F8" s="21"/>
      <c r="G8" s="16">
        <f t="shared" ref="G8:G16" si="0">C8*E8</f>
        <v>107100000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665+264</f>
        <v>929</v>
      </c>
      <c r="F9" s="21"/>
      <c r="G9" s="16">
        <f t="shared" si="0"/>
        <v>46450000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1"/>
      <c r="K13" s="37" t="s">
        <v>171</v>
      </c>
      <c r="L13" s="53">
        <v>900000</v>
      </c>
      <c r="M13" s="174">
        <v>3792000</v>
      </c>
      <c r="N13" s="174"/>
      <c r="O13" s="164"/>
      <c r="P13" s="42">
        <v>1700000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172</v>
      </c>
      <c r="L14" s="53">
        <v>950000</v>
      </c>
      <c r="M14" s="174">
        <v>6360500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173</v>
      </c>
      <c r="L15" s="53">
        <v>784000</v>
      </c>
      <c r="M15" s="174">
        <v>2035000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174</v>
      </c>
      <c r="L16" s="53">
        <v>550000</v>
      </c>
      <c r="M16" s="174">
        <v>1790000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154039000</v>
      </c>
      <c r="I17" s="9"/>
      <c r="J17" s="31"/>
      <c r="K17" s="37" t="s">
        <v>175</v>
      </c>
      <c r="L17" s="53">
        <v>800000</v>
      </c>
      <c r="M17" s="174">
        <v>202500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176</v>
      </c>
      <c r="L18" s="53">
        <v>1000000</v>
      </c>
      <c r="M18" s="174">
        <v>110000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177</v>
      </c>
      <c r="L19" s="53">
        <v>700000</v>
      </c>
      <c r="M19" s="174">
        <v>150000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178</v>
      </c>
      <c r="L20" s="53">
        <v>1000000</v>
      </c>
      <c r="M20" s="174">
        <v>75000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179</v>
      </c>
      <c r="L21" s="53">
        <v>2000000</v>
      </c>
      <c r="M21" s="174">
        <v>8000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180</v>
      </c>
      <c r="L22" s="53">
        <v>800000</v>
      </c>
      <c r="M22" s="174">
        <v>150000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181</v>
      </c>
      <c r="L23" s="53">
        <v>750000</v>
      </c>
      <c r="M23" s="174">
        <v>250000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182</v>
      </c>
      <c r="L24" s="53">
        <v>950000</v>
      </c>
      <c r="M24" s="174">
        <v>100000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183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13000</v>
      </c>
      <c r="I26" s="8"/>
      <c r="J26" s="31"/>
      <c r="K26" s="37" t="s">
        <v>184</v>
      </c>
      <c r="L26" s="53">
        <v>3500000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154052000</v>
      </c>
      <c r="J27" s="31"/>
      <c r="K27" s="37" t="s">
        <v>185</v>
      </c>
      <c r="L27" s="53">
        <v>1800000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186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187</v>
      </c>
      <c r="L29" s="53">
        <v>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188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Jan'!I57</f>
        <v>130661200</v>
      </c>
      <c r="J31" s="31"/>
      <c r="K31" s="37" t="s">
        <v>189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190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191</v>
      </c>
      <c r="L33" s="53">
        <v>875000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192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193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194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195</v>
      </c>
      <c r="L37" s="53">
        <v>8232000</v>
      </c>
      <c r="M37" s="174"/>
      <c r="N37" s="174"/>
      <c r="O37" s="166"/>
      <c r="P37" s="53">
        <f>SUM(P13:P36)</f>
        <v>1700000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196</v>
      </c>
      <c r="L38" s="53">
        <v>-1700000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197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198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199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200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201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202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203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204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15023000</v>
      </c>
      <c r="I47" s="8"/>
      <c r="J47" s="31"/>
      <c r="K47" s="37" t="s">
        <v>205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25000</v>
      </c>
      <c r="I48" s="8" t="s">
        <v>7</v>
      </c>
      <c r="J48" s="31"/>
      <c r="K48" s="37" t="s">
        <v>206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15048000</v>
      </c>
      <c r="J49" s="31"/>
      <c r="K49" s="37" t="s">
        <v>207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208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209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33841000</v>
      </c>
      <c r="I52" s="8"/>
      <c r="J52" s="31"/>
      <c r="K52" s="37" t="s">
        <v>210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1700000</v>
      </c>
      <c r="I53" s="8"/>
      <c r="J53" s="31"/>
      <c r="K53" s="37" t="s">
        <v>211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2897800</v>
      </c>
      <c r="I54" s="8"/>
      <c r="J54" s="31"/>
      <c r="K54" s="37" t="s">
        <v>212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38438800</v>
      </c>
      <c r="J55" s="31"/>
      <c r="K55" s="37" t="s">
        <v>213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154052000</v>
      </c>
      <c r="J56" s="99">
        <f>SUM(M13:M55)</f>
        <v>15023000</v>
      </c>
      <c r="K56" s="37" t="s">
        <v>214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154052000</v>
      </c>
      <c r="J57" s="98"/>
      <c r="K57" s="37" t="s">
        <v>215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216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217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218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2034500</v>
      </c>
      <c r="B77" s="131">
        <v>25000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349500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480000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20000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6">
        <v>3800</v>
      </c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3400000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6800000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33841000</v>
      </c>
      <c r="M122" s="151">
        <f>SUM(M13:M121)</f>
        <v>15023000</v>
      </c>
      <c r="N122" s="151"/>
      <c r="O122" s="151">
        <f>SUM(O13:O121)</f>
        <v>0</v>
      </c>
      <c r="P122" s="151">
        <f>SUM(P13:P121)</f>
        <v>13600000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4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43476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</f>
        <v>1138</v>
      </c>
      <c r="F8" s="21"/>
      <c r="G8" s="16">
        <f t="shared" ref="G8:G16" si="0">C8*E8</f>
        <v>113800000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</f>
        <v>989</v>
      </c>
      <c r="F9" s="21"/>
      <c r="G9" s="16">
        <f t="shared" si="0"/>
        <v>49450000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1"/>
      <c r="K13" s="37" t="s">
        <v>195</v>
      </c>
      <c r="L13" s="53">
        <v>800000</v>
      </c>
      <c r="M13" s="174">
        <v>300000</v>
      </c>
      <c r="N13" s="174"/>
      <c r="O13" s="164"/>
      <c r="P13" s="42">
        <v>3500000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196</v>
      </c>
      <c r="L14" s="53">
        <v>1200000</v>
      </c>
      <c r="M14" s="174">
        <v>2000000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197</v>
      </c>
      <c r="L15" s="53">
        <v>1595000</v>
      </c>
      <c r="M15" s="174">
        <v>3750000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198</v>
      </c>
      <c r="L16" s="53">
        <v>1900000</v>
      </c>
      <c r="M16" s="174">
        <v>880000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163329000</v>
      </c>
      <c r="I17" s="9"/>
      <c r="J17" s="31"/>
      <c r="K17" s="37" t="s">
        <v>199</v>
      </c>
      <c r="L17" s="53"/>
      <c r="M17" s="174">
        <v>375000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200</v>
      </c>
      <c r="L18" s="53"/>
      <c r="M18" s="174">
        <v>220000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201</v>
      </c>
      <c r="L19" s="53"/>
      <c r="M19" s="174">
        <v>100000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202</v>
      </c>
      <c r="L20" s="53"/>
      <c r="M20" s="174">
        <v>50000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203</v>
      </c>
      <c r="L21" s="53"/>
      <c r="M21" s="174">
        <v>650000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204</v>
      </c>
      <c r="L22" s="53"/>
      <c r="M22" s="174">
        <v>200000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205</v>
      </c>
      <c r="L23" s="53"/>
      <c r="M23" s="174">
        <v>65000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206</v>
      </c>
      <c r="L24" s="53"/>
      <c r="M24" s="174">
        <v>403800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207</v>
      </c>
      <c r="L25" s="53"/>
      <c r="M25" s="174">
        <v>900000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208</v>
      </c>
      <c r="L26" s="53"/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163343300</v>
      </c>
      <c r="J27" s="31"/>
      <c r="K27" s="37" t="s">
        <v>209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210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211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212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Jan '!I56</f>
        <v>154052000</v>
      </c>
      <c r="J31" s="31"/>
      <c r="K31" s="37" t="s">
        <v>213</v>
      </c>
      <c r="L31" s="53">
        <v>875000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214</v>
      </c>
      <c r="L32" s="53">
        <v>1500000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215</v>
      </c>
      <c r="L33" s="53">
        <v>1000000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216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217</v>
      </c>
      <c r="L35" s="53">
        <v>1000000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218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220</v>
      </c>
      <c r="L37" s="53">
        <v>300000</v>
      </c>
      <c r="M37" s="174"/>
      <c r="N37" s="174"/>
      <c r="O37" s="166"/>
      <c r="P37" s="53">
        <f>SUM(P13:P36)</f>
        <v>3500000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221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222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223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224</v>
      </c>
      <c r="L41" s="53">
        <v>1000000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225</v>
      </c>
      <c r="L42" s="183">
        <v>500000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226</v>
      </c>
      <c r="L43" s="183">
        <v>1600000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227</v>
      </c>
      <c r="L44" s="53">
        <v>100000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228</v>
      </c>
      <c r="L45" s="53">
        <v>-3500000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229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9893800</v>
      </c>
      <c r="I47" s="8"/>
      <c r="J47" s="31"/>
      <c r="K47" s="37" t="s">
        <v>230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231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9893800</v>
      </c>
      <c r="J49" s="31"/>
      <c r="K49" s="37" t="s">
        <v>232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233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234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15670000</v>
      </c>
      <c r="I52" s="8"/>
      <c r="J52" s="31"/>
      <c r="K52" s="37" t="s">
        <v>235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3500000</v>
      </c>
      <c r="I53" s="8"/>
      <c r="J53" s="31"/>
      <c r="K53" s="37" t="s">
        <v>236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15100</v>
      </c>
      <c r="I54" s="8"/>
      <c r="J54" s="31"/>
      <c r="K54" s="37" t="s">
        <v>237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19185100</v>
      </c>
      <c r="J55" s="31"/>
      <c r="K55" s="37" t="s">
        <v>238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163343300</v>
      </c>
      <c r="J56" s="99">
        <f>SUM(M13:M55)</f>
        <v>9893800</v>
      </c>
      <c r="K56" s="37" t="s">
        <v>239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163343300</v>
      </c>
      <c r="J57" s="98"/>
      <c r="K57" s="37" t="s">
        <v>240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241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242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243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15100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7000000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15670000</v>
      </c>
      <c r="M122" s="151">
        <f>SUM(M13:M121)</f>
        <v>9893800</v>
      </c>
      <c r="N122" s="151"/>
      <c r="O122" s="151">
        <f>SUM(O13:O121)</f>
        <v>0</v>
      </c>
      <c r="P122" s="151">
        <f>SUM(P13:P121)</f>
        <v>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1" zoomScaleNormal="100" zoomScaleSheetLayoutView="100" workbookViewId="0">
      <selection activeCell="I19" sqref="I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43477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</f>
        <v>1429</v>
      </c>
      <c r="F8" s="21"/>
      <c r="G8" s="16">
        <f t="shared" ref="G8:G16" si="0">C8*E8</f>
        <v>142900000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</f>
        <v>1211</v>
      </c>
      <c r="F9" s="21"/>
      <c r="G9" s="16">
        <f t="shared" si="0"/>
        <v>60550000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228</v>
      </c>
      <c r="L13" s="53">
        <v>900000</v>
      </c>
      <c r="M13" s="174">
        <v>1000000</v>
      </c>
      <c r="N13" s="174"/>
      <c r="O13" s="164"/>
      <c r="P13" s="42">
        <v>6875000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229</v>
      </c>
      <c r="L14" s="53">
        <v>2400000</v>
      </c>
      <c r="M14" s="174">
        <v>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230</v>
      </c>
      <c r="L15" s="53">
        <v>800000</v>
      </c>
      <c r="M15" s="174">
        <v>250000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231</v>
      </c>
      <c r="L16" s="53">
        <v>800000</v>
      </c>
      <c r="M16" s="174">
        <v>100000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203596000</v>
      </c>
      <c r="I17" s="9"/>
      <c r="J17" s="31"/>
      <c r="K17" s="37" t="s">
        <v>232</v>
      </c>
      <c r="L17" s="53">
        <v>900000</v>
      </c>
      <c r="M17" s="174">
        <v>100000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233</v>
      </c>
      <c r="L18" s="53">
        <v>280000</v>
      </c>
      <c r="M18" s="174">
        <v>400000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234</v>
      </c>
      <c r="L19" s="53">
        <v>800000</v>
      </c>
      <c r="M19" s="174"/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235</v>
      </c>
      <c r="L20" s="53">
        <v>5000000</v>
      </c>
      <c r="M20" s="174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236</v>
      </c>
      <c r="L21" s="53">
        <v>850000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237</v>
      </c>
      <c r="L22" s="53">
        <v>600000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238</v>
      </c>
      <c r="L23" s="53">
        <v>800000</v>
      </c>
      <c r="M23" s="174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239</v>
      </c>
      <c r="L24" s="53">
        <v>827000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240</v>
      </c>
      <c r="L25" s="53">
        <v>825000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241</v>
      </c>
      <c r="L26" s="53">
        <v>1800000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203610300</v>
      </c>
      <c r="J27" s="31"/>
      <c r="K27" s="37" t="s">
        <v>242</v>
      </c>
      <c r="L27" s="53">
        <v>2850000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243</v>
      </c>
      <c r="L28" s="53">
        <v>1000000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245</v>
      </c>
      <c r="L29" s="53">
        <v>3500000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246</v>
      </c>
      <c r="L30" s="53">
        <v>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Jan '!I57</f>
        <v>163343300</v>
      </c>
      <c r="J31" s="31"/>
      <c r="K31" s="37" t="s">
        <v>247</v>
      </c>
      <c r="L31" s="53">
        <v>4000000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248</v>
      </c>
      <c r="L32" s="53">
        <v>2500000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249</v>
      </c>
      <c r="L33" s="53">
        <v>775000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250</v>
      </c>
      <c r="L34" s="53">
        <v>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251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252</v>
      </c>
      <c r="L36" s="53">
        <v>1800000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253</v>
      </c>
      <c r="L37" s="53">
        <v>900000</v>
      </c>
      <c r="M37" s="174"/>
      <c r="N37" s="174"/>
      <c r="O37" s="166"/>
      <c r="P37" s="53">
        <f>SUM(P13:P36)</f>
        <v>6875000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254</v>
      </c>
      <c r="L38" s="53">
        <v>3500000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255</v>
      </c>
      <c r="L39" s="53">
        <v>1800000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>
        <v>-6875000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256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257</v>
      </c>
      <c r="L42" s="18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258</v>
      </c>
      <c r="L43" s="18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259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260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261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2200000</v>
      </c>
      <c r="I47" s="8"/>
      <c r="J47" s="31"/>
      <c r="K47" s="37" t="s">
        <v>262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263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2200000</v>
      </c>
      <c r="J49" s="31"/>
      <c r="K49" s="37" t="s">
        <v>264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265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266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35532000</v>
      </c>
      <c r="I52" s="8"/>
      <c r="J52" s="31"/>
      <c r="K52" s="37" t="s">
        <v>267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6875000</v>
      </c>
      <c r="I53" s="8"/>
      <c r="J53" s="31"/>
      <c r="K53" s="37" t="s">
        <v>268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60000</v>
      </c>
      <c r="I54" s="8"/>
      <c r="J54" s="31"/>
      <c r="K54" s="37" t="s">
        <v>269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42467000</v>
      </c>
      <c r="J55" s="31"/>
      <c r="K55" s="37" t="s">
        <v>270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203610300</v>
      </c>
      <c r="J56" s="99">
        <f>SUM(M13:M55)</f>
        <v>2200000</v>
      </c>
      <c r="K56" s="37" t="s">
        <v>271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203610300</v>
      </c>
      <c r="J57" s="98"/>
      <c r="K57" s="37" t="s">
        <v>272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273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274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275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 t="s">
        <v>276</v>
      </c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13750000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27500000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35532000</v>
      </c>
      <c r="M122" s="151">
        <f>SUM(M13:M121)</f>
        <v>2200000</v>
      </c>
      <c r="N122" s="151"/>
      <c r="O122" s="151">
        <f>SUM(O13:O121)</f>
        <v>0</v>
      </c>
      <c r="P122" s="151">
        <f>SUM(P13:P121)</f>
        <v>55000000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F16" zoomScaleNormal="100" zoomScaleSheetLayoutView="100" workbookViewId="0">
      <selection activeCell="H53" sqref="H5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18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278</v>
      </c>
      <c r="C3" s="9"/>
      <c r="D3" s="7"/>
      <c r="E3" s="7"/>
      <c r="F3" s="7"/>
      <c r="G3" s="7"/>
      <c r="H3" s="7" t="s">
        <v>3</v>
      </c>
      <c r="I3" s="11">
        <v>43478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1028+110+291+275</f>
        <v>1704</v>
      </c>
      <c r="F8" s="21"/>
      <c r="G8" s="16">
        <f t="shared" ref="G8:G16" si="0">C8*E8</f>
        <v>170400000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910+79+221+1+270</f>
        <v>1481</v>
      </c>
      <c r="F9" s="21"/>
      <c r="G9" s="16">
        <f t="shared" si="0"/>
        <v>74050000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216" t="s">
        <v>12</v>
      </c>
      <c r="M11" s="217"/>
      <c r="N11" s="181"/>
      <c r="O11" s="218" t="s">
        <v>13</v>
      </c>
      <c r="P11" s="219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/>
      <c r="L13" s="53"/>
      <c r="M13" s="174"/>
      <c r="N13" s="174"/>
      <c r="O13" s="164">
        <v>50137</v>
      </c>
      <c r="P13" s="42">
        <v>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/>
      <c r="L14" s="53"/>
      <c r="M14" s="174"/>
      <c r="N14" s="174"/>
      <c r="O14" s="164">
        <v>50138</v>
      </c>
      <c r="P14" s="53">
        <v>1000000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/>
      <c r="L15" s="53"/>
      <c r="M15" s="174"/>
      <c r="N15" s="174"/>
      <c r="O15" s="166">
        <v>50139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/>
      <c r="L16" s="53"/>
      <c r="M16" s="174"/>
      <c r="N16" s="174"/>
      <c r="O16" s="166">
        <v>50140</v>
      </c>
      <c r="P16" s="53">
        <v>525000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244596000</v>
      </c>
      <c r="I17" s="9"/>
      <c r="J17" s="31"/>
      <c r="K17" s="37"/>
      <c r="L17" s="53"/>
      <c r="M17" s="174"/>
      <c r="N17" s="174"/>
      <c r="O17" s="166">
        <v>50141</v>
      </c>
      <c r="P17" s="53">
        <v>1175000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/>
      <c r="L18" s="53"/>
      <c r="M18" s="174"/>
      <c r="N18" s="178"/>
      <c r="O18" s="166">
        <v>50142</v>
      </c>
      <c r="P18" s="53">
        <v>1000000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/>
      <c r="L19" s="53"/>
      <c r="M19" s="174"/>
      <c r="N19" s="178"/>
      <c r="O19" s="166">
        <v>50143</v>
      </c>
      <c r="P19" s="53">
        <v>2500000</v>
      </c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/>
      <c r="L20" s="53"/>
      <c r="M20" s="174"/>
      <c r="N20" s="178"/>
      <c r="O20" s="164">
        <v>50144</v>
      </c>
      <c r="P20" s="53">
        <v>750000</v>
      </c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/>
      <c r="L21" s="53"/>
      <c r="M21" s="174"/>
      <c r="N21" s="178"/>
      <c r="O21" s="166">
        <v>50145</v>
      </c>
      <c r="P21" s="53">
        <v>500000</v>
      </c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/>
      <c r="L22" s="53"/>
      <c r="M22" s="174"/>
      <c r="N22" s="178"/>
      <c r="O22" s="166">
        <v>50146</v>
      </c>
      <c r="P22" s="53">
        <v>1000000</v>
      </c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53"/>
      <c r="M23" s="174"/>
      <c r="N23" s="178"/>
      <c r="O23" s="165">
        <v>50147</v>
      </c>
      <c r="P23" s="53">
        <v>500000</v>
      </c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53"/>
      <c r="M24" s="174"/>
      <c r="N24" s="175"/>
      <c r="O24" s="166">
        <v>50148</v>
      </c>
      <c r="P24" s="53">
        <v>800000</v>
      </c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53"/>
      <c r="M25" s="174"/>
      <c r="N25" s="174"/>
      <c r="O25" s="167">
        <v>50149</v>
      </c>
      <c r="P25" s="53">
        <v>1550000</v>
      </c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/>
      <c r="L26" s="53"/>
      <c r="M26" s="174"/>
      <c r="N26" s="174"/>
      <c r="O26" s="167">
        <v>50150</v>
      </c>
      <c r="P26" s="53">
        <v>750000</v>
      </c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244610300</v>
      </c>
      <c r="J27" s="31"/>
      <c r="K27" s="37"/>
      <c r="L27" s="53"/>
      <c r="M27" s="174"/>
      <c r="N27" s="174"/>
      <c r="O27" s="166">
        <v>50151</v>
      </c>
      <c r="P27" s="53">
        <v>725000</v>
      </c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53"/>
      <c r="M28" s="174"/>
      <c r="N28" s="174"/>
      <c r="O28" s="166">
        <v>50152</v>
      </c>
      <c r="P28" s="53">
        <v>2000000</v>
      </c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53"/>
      <c r="M29" s="174"/>
      <c r="N29" s="174"/>
      <c r="O29" s="166">
        <v>50153</v>
      </c>
      <c r="P29" s="53">
        <v>775000</v>
      </c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/>
      <c r="L30" s="53"/>
      <c r="M30" s="174"/>
      <c r="N30" s="174"/>
      <c r="O30" s="166">
        <v>50154</v>
      </c>
      <c r="P30" s="53">
        <v>1000000</v>
      </c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'12 Jan  '!I57</f>
        <v>203610300</v>
      </c>
      <c r="J31" s="31"/>
      <c r="K31" s="37"/>
      <c r="L31" s="53"/>
      <c r="M31" s="174"/>
      <c r="N31" s="174"/>
      <c r="O31" s="166">
        <v>50155</v>
      </c>
      <c r="P31" s="53">
        <v>1000000</v>
      </c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>
        <v>50156</v>
      </c>
      <c r="P32" s="53">
        <v>650000</v>
      </c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>
        <v>50157</v>
      </c>
      <c r="P33" s="53">
        <v>900000</v>
      </c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>
        <v>50158</v>
      </c>
      <c r="P34" s="53">
        <v>750000</v>
      </c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>
        <v>50159</v>
      </c>
      <c r="P35" s="53">
        <v>750000</v>
      </c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>
        <v>50160</v>
      </c>
      <c r="P36" s="53">
        <v>800000</v>
      </c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>
        <v>50161</v>
      </c>
      <c r="P37" s="53">
        <v>1500000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/>
      <c r="L38" s="53"/>
      <c r="M38" s="174"/>
      <c r="N38" s="174"/>
      <c r="O38" s="166">
        <v>50162</v>
      </c>
      <c r="P38" s="53">
        <v>850000</v>
      </c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>
        <v>50163</v>
      </c>
      <c r="P39" s="53">
        <v>700000</v>
      </c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/>
      <c r="M40" s="174"/>
      <c r="N40" s="174"/>
      <c r="O40" s="166">
        <v>50164</v>
      </c>
      <c r="P40" s="53">
        <v>2000000</v>
      </c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>
        <v>50165</v>
      </c>
      <c r="P41" s="53">
        <v>2000000</v>
      </c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>
        <v>50166</v>
      </c>
      <c r="P42" s="42">
        <v>700000</v>
      </c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>
        <v>50167</v>
      </c>
      <c r="P43" s="42">
        <v>650000</v>
      </c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>
        <v>50168</v>
      </c>
      <c r="P44" s="42">
        <v>750000</v>
      </c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>
        <v>50169</v>
      </c>
      <c r="P45" s="42">
        <v>1000000</v>
      </c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>
        <v>50170</v>
      </c>
      <c r="P46" s="42">
        <v>1000000</v>
      </c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v>0</v>
      </c>
      <c r="I47" s="8"/>
      <c r="J47" s="31"/>
      <c r="K47" s="37"/>
      <c r="L47" s="53"/>
      <c r="M47" s="59"/>
      <c r="N47" s="59"/>
      <c r="O47" s="166">
        <v>50171</v>
      </c>
      <c r="P47" s="53">
        <v>1600000</v>
      </c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>
        <v>50172</v>
      </c>
      <c r="P48" s="53">
        <v>1600000</v>
      </c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31"/>
      <c r="K49" s="37"/>
      <c r="L49" s="53"/>
      <c r="M49" s="59"/>
      <c r="N49" s="59"/>
      <c r="O49" s="166">
        <v>50173</v>
      </c>
      <c r="P49" s="53">
        <v>1250000</v>
      </c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>
        <v>50174</v>
      </c>
      <c r="P50" s="53">
        <v>50000</v>
      </c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>
        <v>50175</v>
      </c>
      <c r="P51" s="53">
        <v>1400000</v>
      </c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0</v>
      </c>
      <c r="I52" s="8"/>
      <c r="J52" s="31"/>
      <c r="K52" s="37"/>
      <c r="L52" s="53"/>
      <c r="M52" s="59"/>
      <c r="N52" s="59"/>
      <c r="O52" s="169"/>
      <c r="P52" s="53">
        <f>SUM(P13:P51)</f>
        <v>41000000</v>
      </c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P52</f>
        <v>41000000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41000000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244610300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244610300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1956084</v>
      </c>
      <c r="P119" s="148">
        <f>SUM(P13:P118)</f>
        <v>82000000</v>
      </c>
      <c r="Q119" s="148">
        <f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164000000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0</v>
      </c>
      <c r="M122" s="151">
        <f>SUM(M13:M121)</f>
        <v>0</v>
      </c>
      <c r="N122" s="151"/>
      <c r="O122" s="151">
        <f>SUM(O13:O121)</f>
        <v>3912168</v>
      </c>
      <c r="P122" s="151">
        <f>SUM(P13:P121)</f>
        <v>328000000</v>
      </c>
      <c r="Q122" s="151">
        <f>SUM(Q13:Q121)</f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51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28 Des</vt:lpstr>
      <vt:lpstr>05 Jan </vt:lpstr>
      <vt:lpstr>07 Jan </vt:lpstr>
      <vt:lpstr>8 Jan </vt:lpstr>
      <vt:lpstr>9 Jan</vt:lpstr>
      <vt:lpstr>10 Jan </vt:lpstr>
      <vt:lpstr>11 Jan </vt:lpstr>
      <vt:lpstr>12 Jan  </vt:lpstr>
      <vt:lpstr>13 Jan </vt:lpstr>
      <vt:lpstr>14 JAN</vt:lpstr>
      <vt:lpstr>15 Jan </vt:lpstr>
      <vt:lpstr>16 Jun</vt:lpstr>
      <vt:lpstr>17 Jan </vt:lpstr>
      <vt:lpstr>18 Jan </vt:lpstr>
      <vt:lpstr>19 Jan</vt:lpstr>
      <vt:lpstr>21 Jan </vt:lpstr>
      <vt:lpstr>22 JAn </vt:lpstr>
      <vt:lpstr>23 Jan  </vt:lpstr>
      <vt:lpstr>24 Jan </vt:lpstr>
      <vt:lpstr>25 JAN</vt:lpstr>
      <vt:lpstr>26 JAN</vt:lpstr>
      <vt:lpstr>27 Jan </vt:lpstr>
      <vt:lpstr>28 Jan</vt:lpstr>
      <vt:lpstr>29 Jan </vt:lpstr>
      <vt:lpstr>30 Jan</vt:lpstr>
      <vt:lpstr>31 Jan </vt:lpstr>
      <vt:lpstr>1 Peb</vt:lpstr>
      <vt:lpstr>'05 Jan '!Print_Area</vt:lpstr>
      <vt:lpstr>'07 Jan '!Print_Area</vt:lpstr>
      <vt:lpstr>'1 Peb'!Print_Area</vt:lpstr>
      <vt:lpstr>'10 Jan '!Print_Area</vt:lpstr>
      <vt:lpstr>'11 Jan '!Print_Area</vt:lpstr>
      <vt:lpstr>'12 Jan  '!Print_Area</vt:lpstr>
      <vt:lpstr>'13 Jan '!Print_Area</vt:lpstr>
      <vt:lpstr>'14 JAN'!Print_Area</vt:lpstr>
      <vt:lpstr>'15 Jan '!Print_Area</vt:lpstr>
      <vt:lpstr>'16 Jun'!Print_Area</vt:lpstr>
      <vt:lpstr>'17 Jan '!Print_Area</vt:lpstr>
      <vt:lpstr>'18 Jan '!Print_Area</vt:lpstr>
      <vt:lpstr>'19 Jan'!Print_Area</vt:lpstr>
      <vt:lpstr>'21 Jan '!Print_Area</vt:lpstr>
      <vt:lpstr>'22 JAn '!Print_Area</vt:lpstr>
      <vt:lpstr>'23 Jan  '!Print_Area</vt:lpstr>
      <vt:lpstr>'24 Jan '!Print_Area</vt:lpstr>
      <vt:lpstr>'25 JAN'!Print_Area</vt:lpstr>
      <vt:lpstr>'26 JAN'!Print_Area</vt:lpstr>
      <vt:lpstr>'27 Jan '!Print_Area</vt:lpstr>
      <vt:lpstr>'28 Des'!Print_Area</vt:lpstr>
      <vt:lpstr>'28 Jan'!Print_Area</vt:lpstr>
      <vt:lpstr>'29 Jan '!Print_Area</vt:lpstr>
      <vt:lpstr>'30 Jan'!Print_Area</vt:lpstr>
      <vt:lpstr>'31 Jan '!Print_Area</vt:lpstr>
      <vt:lpstr>'8 Jan '!Print_Area</vt:lpstr>
      <vt:lpstr>'9 Jan'!Print_Area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2019-02-01T09:28:51Z</cp:lastPrinted>
  <dcterms:created xsi:type="dcterms:W3CDTF">2019-01-05T01:59:40Z</dcterms:created>
  <dcterms:modified xsi:type="dcterms:W3CDTF">2019-02-01T09:33:08Z</dcterms:modified>
</cp:coreProperties>
</file>