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 UNTUK RIRIN\2. CASH OF NAME DAILY\2019\"/>
    </mc:Choice>
  </mc:AlternateContent>
  <bookViews>
    <workbookView xWindow="360" yWindow="915" windowWidth="15000" windowHeight="6600" firstSheet="20" activeTab="26"/>
  </bookViews>
  <sheets>
    <sheet name="28 Feb" sheetId="28" r:id="rId1"/>
    <sheet name="1 Mar" sheetId="29" r:id="rId2"/>
    <sheet name="2 Mar" sheetId="30" r:id="rId3"/>
    <sheet name="4 Mar" sheetId="31" r:id="rId4"/>
    <sheet name="5 Mar" sheetId="32" r:id="rId5"/>
    <sheet name="6 Mar" sheetId="33" r:id="rId6"/>
    <sheet name="8 Mar" sheetId="34" r:id="rId7"/>
    <sheet name="9 Mar" sheetId="35" r:id="rId8"/>
    <sheet name="11 Mar" sheetId="36" r:id="rId9"/>
    <sheet name="12 Mar" sheetId="37" r:id="rId10"/>
    <sheet name="13 Mar" sheetId="38" r:id="rId11"/>
    <sheet name="14 Mar" sheetId="39" r:id="rId12"/>
    <sheet name="15 Mar" sheetId="40" r:id="rId13"/>
    <sheet name="16 Mar" sheetId="41" r:id="rId14"/>
    <sheet name="18 Mar" sheetId="42" r:id="rId15"/>
    <sheet name="19 Mar" sheetId="43" r:id="rId16"/>
    <sheet name="20 Mar" sheetId="44" r:id="rId17"/>
    <sheet name="21 Maret" sheetId="45" r:id="rId18"/>
    <sheet name="22 Maret" sheetId="46" r:id="rId19"/>
    <sheet name="23 Maret" sheetId="47" r:id="rId20"/>
    <sheet name="25 Maret" sheetId="48" r:id="rId21"/>
    <sheet name="26 Maret" sheetId="49" r:id="rId22"/>
    <sheet name="27 Maret" sheetId="50" r:id="rId23"/>
    <sheet name="28 Maret" sheetId="51" r:id="rId24"/>
    <sheet name="29 Maret" sheetId="52" r:id="rId25"/>
    <sheet name="30 Maret" sheetId="53" r:id="rId26"/>
    <sheet name="01 April blm str" sheetId="54" r:id="rId27"/>
  </sheets>
  <definedNames>
    <definedName name="_xlnm.Print_Area" localSheetId="26">'01 April blm str'!$A$1:$I$75</definedName>
    <definedName name="_xlnm.Print_Area" localSheetId="1">'1 Mar'!$A$1:$I$75</definedName>
    <definedName name="_xlnm.Print_Area" localSheetId="8">'11 Mar'!$A$1:$I$75</definedName>
    <definedName name="_xlnm.Print_Area" localSheetId="9">'12 Mar'!$A$1:$I$75</definedName>
    <definedName name="_xlnm.Print_Area" localSheetId="10">'13 Mar'!$A$1:$I$75</definedName>
    <definedName name="_xlnm.Print_Area" localSheetId="11">'14 Mar'!$A$1:$I$75</definedName>
    <definedName name="_xlnm.Print_Area" localSheetId="12">'15 Mar'!$A$1:$I$75</definedName>
    <definedName name="_xlnm.Print_Area" localSheetId="13">'16 Mar'!$A$1:$I$75</definedName>
    <definedName name="_xlnm.Print_Area" localSheetId="14">'18 Mar'!$A$1:$I$75</definedName>
    <definedName name="_xlnm.Print_Area" localSheetId="15">'19 Mar'!$A$1:$I$75</definedName>
    <definedName name="_xlnm.Print_Area" localSheetId="2">'2 Mar'!$A$1:$I$75</definedName>
    <definedName name="_xlnm.Print_Area" localSheetId="16">'20 Mar'!$A$1:$I$75</definedName>
    <definedName name="_xlnm.Print_Area" localSheetId="17">'21 Maret'!$A$1:$I$75</definedName>
    <definedName name="_xlnm.Print_Area" localSheetId="18">'22 Maret'!$A$1:$I$75</definedName>
    <definedName name="_xlnm.Print_Area" localSheetId="19">'23 Maret'!$A$1:$I$75</definedName>
    <definedName name="_xlnm.Print_Area" localSheetId="20">'25 Maret'!$A$1:$I$75</definedName>
    <definedName name="_xlnm.Print_Area" localSheetId="21">'26 Maret'!$A$1:$I$75</definedName>
    <definedName name="_xlnm.Print_Area" localSheetId="22">'27 Maret'!$A$1:$I$75</definedName>
    <definedName name="_xlnm.Print_Area" localSheetId="0">'28 Feb'!$A$1:$I$75</definedName>
    <definedName name="_xlnm.Print_Area" localSheetId="23">'28 Maret'!$A$1:$I$75</definedName>
    <definedName name="_xlnm.Print_Area" localSheetId="24">'29 Maret'!$A$1:$I$75</definedName>
    <definedName name="_xlnm.Print_Area" localSheetId="25">'30 Maret'!$A$1:$I$75</definedName>
    <definedName name="_xlnm.Print_Area" localSheetId="3">'4 Mar'!$A$1:$I$75</definedName>
    <definedName name="_xlnm.Print_Area" localSheetId="4">'5 Mar'!$A$1:$I$75</definedName>
    <definedName name="_xlnm.Print_Area" localSheetId="5">'6 Mar'!$A$1:$I$75</definedName>
    <definedName name="_xlnm.Print_Area" localSheetId="6">'8 Mar'!$A$1:$I$75</definedName>
    <definedName name="_xlnm.Print_Area" localSheetId="7">'9 Mar'!$A$1:$I$75</definedName>
  </definedNames>
  <calcPr calcId="162913"/>
</workbook>
</file>

<file path=xl/calcChain.xml><?xml version="1.0" encoding="utf-8"?>
<calcChain xmlns="http://schemas.openxmlformats.org/spreadsheetml/2006/main">
  <c r="I31" i="54" l="1"/>
  <c r="P121" i="54"/>
  <c r="N121" i="54"/>
  <c r="M121" i="54"/>
  <c r="H47" i="54" s="1"/>
  <c r="I49" i="54" s="1"/>
  <c r="L121" i="54"/>
  <c r="H52" i="54" s="1"/>
  <c r="Q118" i="54"/>
  <c r="Q121" i="54" s="1"/>
  <c r="R110" i="54"/>
  <c r="J56" i="54"/>
  <c r="H54" i="54"/>
  <c r="H53" i="54"/>
  <c r="H48" i="54"/>
  <c r="T46" i="54"/>
  <c r="I44" i="54"/>
  <c r="I30" i="54"/>
  <c r="I38" i="54" s="1"/>
  <c r="I45" i="54" s="1"/>
  <c r="G24" i="54"/>
  <c r="G23" i="54"/>
  <c r="G22" i="54"/>
  <c r="G21" i="54"/>
  <c r="G20" i="54"/>
  <c r="H26" i="54" s="1"/>
  <c r="V16" i="54"/>
  <c r="U16" i="54"/>
  <c r="G16" i="54"/>
  <c r="G15" i="54"/>
  <c r="G14" i="54"/>
  <c r="G13" i="54"/>
  <c r="G12" i="54"/>
  <c r="G11" i="54"/>
  <c r="H17" i="54" s="1"/>
  <c r="I27" i="54" s="1"/>
  <c r="I57" i="54" s="1"/>
  <c r="G10" i="54"/>
  <c r="G9" i="54"/>
  <c r="G8" i="54"/>
  <c r="I55" i="54" l="1"/>
  <c r="I56" i="54" s="1"/>
  <c r="I59" i="54" s="1"/>
  <c r="P121" i="53" l="1"/>
  <c r="H53" i="53" s="1"/>
  <c r="N121" i="53"/>
  <c r="M121" i="53"/>
  <c r="H47" i="53" s="1"/>
  <c r="L121" i="53"/>
  <c r="H52" i="53" s="1"/>
  <c r="Q118" i="53"/>
  <c r="Q121" i="53" s="1"/>
  <c r="R110" i="53"/>
  <c r="J56" i="53"/>
  <c r="H54" i="53"/>
  <c r="H48" i="53"/>
  <c r="T46" i="53"/>
  <c r="I44" i="53"/>
  <c r="I30" i="53"/>
  <c r="I38" i="53" s="1"/>
  <c r="I45" i="53" s="1"/>
  <c r="G24" i="53"/>
  <c r="G23" i="53"/>
  <c r="G22" i="53"/>
  <c r="G21" i="53"/>
  <c r="G20" i="53"/>
  <c r="V16" i="53"/>
  <c r="U16" i="53"/>
  <c r="G16" i="53"/>
  <c r="G15" i="53"/>
  <c r="G14" i="53"/>
  <c r="G13" i="53"/>
  <c r="G12" i="53"/>
  <c r="G11" i="53"/>
  <c r="G10" i="53"/>
  <c r="G9" i="53"/>
  <c r="G8" i="53"/>
  <c r="H26" i="53" l="1"/>
  <c r="I49" i="53"/>
  <c r="H17" i="53"/>
  <c r="I27" i="53" s="1"/>
  <c r="I57" i="53" s="1"/>
  <c r="I55" i="53"/>
  <c r="I30" i="52" l="1"/>
  <c r="P121" i="52" l="1"/>
  <c r="H53" i="52" s="1"/>
  <c r="N121" i="52"/>
  <c r="M121" i="52"/>
  <c r="H47" i="52" s="1"/>
  <c r="L121" i="52"/>
  <c r="H52" i="52" s="1"/>
  <c r="Q118" i="52"/>
  <c r="Q121" i="52" s="1"/>
  <c r="R110" i="52"/>
  <c r="J56" i="52"/>
  <c r="H54" i="52"/>
  <c r="H48" i="52"/>
  <c r="T46" i="52"/>
  <c r="I44" i="52"/>
  <c r="I38" i="52"/>
  <c r="G24" i="52"/>
  <c r="G23" i="52"/>
  <c r="G22" i="52"/>
  <c r="G21" i="52"/>
  <c r="G20" i="52"/>
  <c r="V16" i="52"/>
  <c r="U16" i="52"/>
  <c r="G16" i="52"/>
  <c r="G15" i="52"/>
  <c r="G14" i="52"/>
  <c r="G13" i="52"/>
  <c r="G12" i="52"/>
  <c r="G11" i="52"/>
  <c r="G10" i="52"/>
  <c r="G9" i="52"/>
  <c r="G8" i="52"/>
  <c r="H17" i="52" l="1"/>
  <c r="I49" i="52"/>
  <c r="H26" i="52"/>
  <c r="I27" i="52" s="1"/>
  <c r="I57" i="52" s="1"/>
  <c r="I31" i="53" s="1"/>
  <c r="I56" i="53" s="1"/>
  <c r="I59" i="53" s="1"/>
  <c r="I45" i="52"/>
  <c r="I55" i="52"/>
  <c r="P121" i="51"/>
  <c r="H53" i="51" s="1"/>
  <c r="N121" i="51"/>
  <c r="M121" i="51"/>
  <c r="H47" i="51" s="1"/>
  <c r="L121" i="51"/>
  <c r="H52" i="51" s="1"/>
  <c r="Q118" i="51"/>
  <c r="Q121" i="51" s="1"/>
  <c r="R110" i="51"/>
  <c r="J56" i="51"/>
  <c r="H54" i="51"/>
  <c r="H48" i="51"/>
  <c r="T46" i="51"/>
  <c r="H42" i="51"/>
  <c r="I44" i="51" s="1"/>
  <c r="I38" i="51"/>
  <c r="G24" i="51"/>
  <c r="G23" i="51"/>
  <c r="G22" i="51"/>
  <c r="G21" i="51"/>
  <c r="G20" i="51"/>
  <c r="V16" i="51"/>
  <c r="U16" i="51"/>
  <c r="G16" i="51"/>
  <c r="G15" i="51"/>
  <c r="G14" i="51"/>
  <c r="G13" i="51"/>
  <c r="G12" i="51"/>
  <c r="G11" i="51"/>
  <c r="G10" i="51"/>
  <c r="G9" i="51"/>
  <c r="G8" i="51"/>
  <c r="H26" i="51" l="1"/>
  <c r="I45" i="51"/>
  <c r="H17" i="51"/>
  <c r="I55" i="51"/>
  <c r="I49" i="51"/>
  <c r="I27" i="51" l="1"/>
  <c r="I57" i="51" s="1"/>
  <c r="I31" i="52" s="1"/>
  <c r="I56" i="52" s="1"/>
  <c r="I59" i="52" s="1"/>
  <c r="P121" i="50" l="1"/>
  <c r="N121" i="50"/>
  <c r="M121" i="50"/>
  <c r="H47" i="50" s="1"/>
  <c r="L121" i="50"/>
  <c r="H52" i="50" s="1"/>
  <c r="Q118" i="50"/>
  <c r="Q121" i="50" s="1"/>
  <c r="R110" i="50"/>
  <c r="J56" i="50"/>
  <c r="H54" i="50"/>
  <c r="H53" i="50"/>
  <c r="H48" i="50"/>
  <c r="T46" i="50"/>
  <c r="H42" i="50"/>
  <c r="I44" i="50" s="1"/>
  <c r="I38" i="50"/>
  <c r="G24" i="50"/>
  <c r="G23" i="50"/>
  <c r="G22" i="50"/>
  <c r="G21" i="50"/>
  <c r="G20" i="50"/>
  <c r="V16" i="50"/>
  <c r="U16" i="50"/>
  <c r="G16" i="50"/>
  <c r="G15" i="50"/>
  <c r="G14" i="50"/>
  <c r="G13" i="50"/>
  <c r="G12" i="50"/>
  <c r="G11" i="50"/>
  <c r="G10" i="50"/>
  <c r="G9" i="50"/>
  <c r="G8" i="50"/>
  <c r="I45" i="50" l="1"/>
  <c r="H26" i="50"/>
  <c r="I49" i="50"/>
  <c r="H17" i="50"/>
  <c r="I55" i="50"/>
  <c r="I27" i="50" l="1"/>
  <c r="I57" i="50" s="1"/>
  <c r="I31" i="51" s="1"/>
  <c r="I56" i="51" s="1"/>
  <c r="I59" i="51" s="1"/>
  <c r="P121" i="49" l="1"/>
  <c r="H53" i="49" s="1"/>
  <c r="N121" i="49"/>
  <c r="M121" i="49"/>
  <c r="H47" i="49" s="1"/>
  <c r="L121" i="49"/>
  <c r="H52" i="49" s="1"/>
  <c r="Q118" i="49"/>
  <c r="Q121" i="49" s="1"/>
  <c r="R110" i="49"/>
  <c r="J56" i="49"/>
  <c r="H54" i="49"/>
  <c r="H48" i="49"/>
  <c r="T46" i="49"/>
  <c r="H42" i="49"/>
  <c r="I44" i="49" s="1"/>
  <c r="I38" i="49"/>
  <c r="G24" i="49"/>
  <c r="G23" i="49"/>
  <c r="G22" i="49"/>
  <c r="G21" i="49"/>
  <c r="G20" i="49"/>
  <c r="V16" i="49"/>
  <c r="U16" i="49"/>
  <c r="G16" i="49"/>
  <c r="G15" i="49"/>
  <c r="G14" i="49"/>
  <c r="G13" i="49"/>
  <c r="G12" i="49"/>
  <c r="G11" i="49"/>
  <c r="G10" i="49"/>
  <c r="G9" i="49"/>
  <c r="G8" i="49"/>
  <c r="H26" i="49" l="1"/>
  <c r="I45" i="49"/>
  <c r="I49" i="49"/>
  <c r="I55" i="49"/>
  <c r="H17" i="49"/>
  <c r="I27" i="49" s="1"/>
  <c r="I57" i="49" s="1"/>
  <c r="I31" i="50" s="1"/>
  <c r="I56" i="50" s="1"/>
  <c r="I59" i="50" s="1"/>
  <c r="P121" i="48"/>
  <c r="H53" i="48" s="1"/>
  <c r="N121" i="48"/>
  <c r="M121" i="48"/>
  <c r="H47" i="48" s="1"/>
  <c r="L121" i="48"/>
  <c r="H52" i="48" s="1"/>
  <c r="Q118" i="48"/>
  <c r="Q121" i="48" s="1"/>
  <c r="R110" i="48"/>
  <c r="J56" i="48"/>
  <c r="H54" i="48"/>
  <c r="H48" i="48"/>
  <c r="T46" i="48"/>
  <c r="H42" i="48"/>
  <c r="I44" i="48" s="1"/>
  <c r="I38" i="48"/>
  <c r="G24" i="48"/>
  <c r="G23" i="48"/>
  <c r="G22" i="48"/>
  <c r="G21" i="48"/>
  <c r="G20" i="48"/>
  <c r="V16" i="48"/>
  <c r="U16" i="48"/>
  <c r="G16" i="48"/>
  <c r="G15" i="48"/>
  <c r="G14" i="48"/>
  <c r="G13" i="48"/>
  <c r="G12" i="48"/>
  <c r="G11" i="48"/>
  <c r="G10" i="48"/>
  <c r="G9" i="48"/>
  <c r="G8" i="48"/>
  <c r="I45" i="48" l="1"/>
  <c r="I49" i="48"/>
  <c r="I55" i="48"/>
  <c r="H26" i="48"/>
  <c r="H17" i="48"/>
  <c r="P121" i="47"/>
  <c r="N121" i="47"/>
  <c r="M121" i="47"/>
  <c r="H47" i="47" s="1"/>
  <c r="L121" i="47"/>
  <c r="H52" i="47" s="1"/>
  <c r="Q118" i="47"/>
  <c r="Q121" i="47" s="1"/>
  <c r="R110" i="47"/>
  <c r="J56" i="47"/>
  <c r="H54" i="47"/>
  <c r="H53" i="47"/>
  <c r="H48" i="47"/>
  <c r="T46" i="47"/>
  <c r="H42" i="47"/>
  <c r="I44" i="47" s="1"/>
  <c r="I38" i="47"/>
  <c r="G24" i="47"/>
  <c r="G23" i="47"/>
  <c r="G22" i="47"/>
  <c r="G21" i="47"/>
  <c r="G20" i="47"/>
  <c r="V16" i="47"/>
  <c r="U16" i="47"/>
  <c r="G16" i="47"/>
  <c r="G15" i="47"/>
  <c r="G14" i="47"/>
  <c r="G13" i="47"/>
  <c r="G12" i="47"/>
  <c r="G11" i="47"/>
  <c r="G10" i="47"/>
  <c r="G9" i="47"/>
  <c r="G8" i="47"/>
  <c r="I27" i="48" l="1"/>
  <c r="I57" i="48" s="1"/>
  <c r="H26" i="47"/>
  <c r="I49" i="47"/>
  <c r="I45" i="47"/>
  <c r="H17" i="47"/>
  <c r="I55" i="47"/>
  <c r="I27" i="47" l="1"/>
  <c r="I57" i="47" s="1"/>
  <c r="I31" i="48" s="1"/>
  <c r="I56" i="48" s="1"/>
  <c r="I59" i="48"/>
  <c r="I31" i="49"/>
  <c r="I56" i="49" s="1"/>
  <c r="I59" i="49" s="1"/>
  <c r="P121" i="46"/>
  <c r="N121" i="46"/>
  <c r="M121" i="46"/>
  <c r="H47" i="46" s="1"/>
  <c r="L121" i="46"/>
  <c r="H52" i="46" s="1"/>
  <c r="Q118" i="46"/>
  <c r="Q121" i="46" s="1"/>
  <c r="R110" i="46"/>
  <c r="J56" i="46"/>
  <c r="H54" i="46"/>
  <c r="H53" i="46"/>
  <c r="H48" i="46"/>
  <c r="T46" i="46"/>
  <c r="H42" i="46"/>
  <c r="I44" i="46" s="1"/>
  <c r="I38" i="46"/>
  <c r="G24" i="46"/>
  <c r="G23" i="46"/>
  <c r="G22" i="46"/>
  <c r="G21" i="46"/>
  <c r="G20" i="46"/>
  <c r="V16" i="46"/>
  <c r="U16" i="46"/>
  <c r="G16" i="46"/>
  <c r="G15" i="46"/>
  <c r="G14" i="46"/>
  <c r="G13" i="46"/>
  <c r="G12" i="46"/>
  <c r="G11" i="46"/>
  <c r="G10" i="46"/>
  <c r="G9" i="46"/>
  <c r="G8" i="46"/>
  <c r="I49" i="46" l="1"/>
  <c r="H26" i="46"/>
  <c r="I45" i="46"/>
  <c r="H17" i="46"/>
  <c r="I55" i="46"/>
  <c r="I27" i="46" l="1"/>
  <c r="I57" i="46" s="1"/>
  <c r="I31" i="47" s="1"/>
  <c r="I56" i="47" s="1"/>
  <c r="I59" i="47" s="1"/>
  <c r="G9" i="45"/>
  <c r="P121" i="45"/>
  <c r="H53" i="45" s="1"/>
  <c r="N121" i="45"/>
  <c r="M121" i="45"/>
  <c r="H47" i="45" s="1"/>
  <c r="L121" i="45"/>
  <c r="H52" i="45" s="1"/>
  <c r="Q118" i="45"/>
  <c r="Q121" i="45" s="1"/>
  <c r="R110" i="45"/>
  <c r="J56" i="45"/>
  <c r="H54" i="45"/>
  <c r="H48" i="45"/>
  <c r="T46" i="45"/>
  <c r="H42" i="45"/>
  <c r="I44" i="45" s="1"/>
  <c r="I38" i="45"/>
  <c r="G24" i="45"/>
  <c r="G23" i="45"/>
  <c r="G22" i="45"/>
  <c r="G21" i="45"/>
  <c r="G20" i="45"/>
  <c r="V16" i="45"/>
  <c r="U16" i="45"/>
  <c r="G16" i="45"/>
  <c r="G15" i="45"/>
  <c r="G14" i="45"/>
  <c r="G13" i="45"/>
  <c r="G12" i="45"/>
  <c r="G11" i="45"/>
  <c r="G10" i="45"/>
  <c r="G8" i="45"/>
  <c r="H26" i="45" l="1"/>
  <c r="I49" i="45"/>
  <c r="I45" i="45"/>
  <c r="H17" i="45"/>
  <c r="I55" i="45"/>
  <c r="P121" i="44"/>
  <c r="N121" i="44"/>
  <c r="M121" i="44"/>
  <c r="H47" i="44" s="1"/>
  <c r="L121" i="44"/>
  <c r="Q118" i="44"/>
  <c r="Q121" i="44" s="1"/>
  <c r="R110" i="44"/>
  <c r="J56" i="44"/>
  <c r="H54" i="44"/>
  <c r="H53" i="44"/>
  <c r="H52" i="44"/>
  <c r="H48" i="44"/>
  <c r="T46" i="44"/>
  <c r="H42" i="44"/>
  <c r="I44" i="44" s="1"/>
  <c r="I38" i="44"/>
  <c r="G24" i="44"/>
  <c r="G23" i="44"/>
  <c r="G22" i="44"/>
  <c r="G21" i="44"/>
  <c r="G20" i="44"/>
  <c r="V16" i="44"/>
  <c r="U16" i="44"/>
  <c r="G16" i="44"/>
  <c r="G15" i="44"/>
  <c r="G14" i="44"/>
  <c r="G13" i="44"/>
  <c r="G12" i="44"/>
  <c r="G11" i="44"/>
  <c r="G10" i="44"/>
  <c r="G9" i="44"/>
  <c r="G8" i="44"/>
  <c r="I27" i="45" l="1"/>
  <c r="I57" i="45" s="1"/>
  <c r="I31" i="46" s="1"/>
  <c r="I56" i="46" s="1"/>
  <c r="I59" i="46" s="1"/>
  <c r="H26" i="44"/>
  <c r="I45" i="44"/>
  <c r="I49" i="44"/>
  <c r="H17" i="44"/>
  <c r="I55" i="44"/>
  <c r="I27" i="44" l="1"/>
  <c r="I57" i="44" s="1"/>
  <c r="I31" i="45" s="1"/>
  <c r="I56" i="45" s="1"/>
  <c r="I59" i="45" s="1"/>
  <c r="P121" i="43"/>
  <c r="H53" i="43" s="1"/>
  <c r="N121" i="43"/>
  <c r="M121" i="43"/>
  <c r="H47" i="43" s="1"/>
  <c r="L121" i="43"/>
  <c r="H52" i="43" s="1"/>
  <c r="Q118" i="43"/>
  <c r="Q121" i="43" s="1"/>
  <c r="R110" i="43"/>
  <c r="J56" i="43"/>
  <c r="H54" i="43"/>
  <c r="H48" i="43"/>
  <c r="T46" i="43"/>
  <c r="H42" i="43"/>
  <c r="I44" i="43" s="1"/>
  <c r="I38" i="43"/>
  <c r="G24" i="43"/>
  <c r="G23" i="43"/>
  <c r="G22" i="43"/>
  <c r="G21" i="43"/>
  <c r="G20" i="43"/>
  <c r="V16" i="43"/>
  <c r="U16" i="43"/>
  <c r="G16" i="43"/>
  <c r="G15" i="43"/>
  <c r="G14" i="43"/>
  <c r="G13" i="43"/>
  <c r="G12" i="43"/>
  <c r="G11" i="43"/>
  <c r="G10" i="43"/>
  <c r="G9" i="43"/>
  <c r="G8" i="43"/>
  <c r="H26" i="43" l="1"/>
  <c r="I45" i="43"/>
  <c r="I49" i="43"/>
  <c r="H17" i="43"/>
  <c r="I55" i="43"/>
  <c r="P121" i="42"/>
  <c r="H53" i="42" s="1"/>
  <c r="N121" i="42"/>
  <c r="M121" i="42"/>
  <c r="H47" i="42" s="1"/>
  <c r="L121" i="42"/>
  <c r="H52" i="42" s="1"/>
  <c r="Q118" i="42"/>
  <c r="Q121" i="42" s="1"/>
  <c r="R110" i="42"/>
  <c r="J56" i="42"/>
  <c r="H54" i="42"/>
  <c r="H48" i="42"/>
  <c r="T46" i="42"/>
  <c r="H42" i="42"/>
  <c r="I44" i="42" s="1"/>
  <c r="I38" i="42"/>
  <c r="G24" i="42"/>
  <c r="G23" i="42"/>
  <c r="G22" i="42"/>
  <c r="G21" i="42"/>
  <c r="G20" i="42"/>
  <c r="V16" i="42"/>
  <c r="U16" i="42"/>
  <c r="G16" i="42"/>
  <c r="G15" i="42"/>
  <c r="G14" i="42"/>
  <c r="G13" i="42"/>
  <c r="G12" i="42"/>
  <c r="G11" i="42"/>
  <c r="G10" i="42"/>
  <c r="G9" i="42"/>
  <c r="G8" i="42"/>
  <c r="I27" i="43" l="1"/>
  <c r="I57" i="43" s="1"/>
  <c r="I31" i="44" s="1"/>
  <c r="I56" i="44" s="1"/>
  <c r="I59" i="44" s="1"/>
  <c r="I45" i="42"/>
  <c r="H17" i="42"/>
  <c r="I49" i="42"/>
  <c r="H26" i="42"/>
  <c r="I55" i="42"/>
  <c r="E11" i="41"/>
  <c r="E9" i="41"/>
  <c r="E8" i="41"/>
  <c r="I27" i="42" l="1"/>
  <c r="I57" i="42" s="1"/>
  <c r="I31" i="43" s="1"/>
  <c r="I56" i="43" s="1"/>
  <c r="I59" i="43" s="1"/>
  <c r="P121" i="41"/>
  <c r="H53" i="41" s="1"/>
  <c r="N121" i="41"/>
  <c r="M121" i="41"/>
  <c r="H47" i="41" s="1"/>
  <c r="L121" i="41"/>
  <c r="H52" i="41" s="1"/>
  <c r="Q118" i="41"/>
  <c r="Q121" i="41" s="1"/>
  <c r="R110" i="41"/>
  <c r="J56" i="41"/>
  <c r="H54" i="41"/>
  <c r="H48" i="41"/>
  <c r="T46" i="41"/>
  <c r="H42" i="41"/>
  <c r="I44" i="41" s="1"/>
  <c r="I38" i="41"/>
  <c r="G24" i="41"/>
  <c r="G23" i="41"/>
  <c r="G22" i="41"/>
  <c r="G21" i="41"/>
  <c r="G20" i="41"/>
  <c r="V16" i="41"/>
  <c r="U16" i="41"/>
  <c r="G16" i="41"/>
  <c r="G15" i="41"/>
  <c r="G14" i="41"/>
  <c r="G13" i="41"/>
  <c r="G12" i="41"/>
  <c r="G11" i="41"/>
  <c r="G10" i="41"/>
  <c r="G9" i="41"/>
  <c r="G8" i="41"/>
  <c r="H26" i="41" l="1"/>
  <c r="I45" i="41"/>
  <c r="H17" i="41"/>
  <c r="I27" i="41" s="1"/>
  <c r="I57" i="41" s="1"/>
  <c r="I31" i="42" s="1"/>
  <c r="I56" i="42" s="1"/>
  <c r="I59" i="42" s="1"/>
  <c r="I49" i="41"/>
  <c r="I55" i="41"/>
  <c r="H42" i="40"/>
  <c r="P121" i="40" l="1"/>
  <c r="N121" i="40"/>
  <c r="M121" i="40"/>
  <c r="H47" i="40" s="1"/>
  <c r="L121" i="40"/>
  <c r="H52" i="40" s="1"/>
  <c r="Q118" i="40"/>
  <c r="Q121" i="40" s="1"/>
  <c r="R110" i="40"/>
  <c r="J56" i="40"/>
  <c r="H54" i="40"/>
  <c r="H53" i="40"/>
  <c r="H48" i="40"/>
  <c r="T46" i="40"/>
  <c r="I44" i="40"/>
  <c r="I38" i="40"/>
  <c r="G24" i="40"/>
  <c r="G23" i="40"/>
  <c r="G22" i="40"/>
  <c r="G21" i="40"/>
  <c r="G20" i="40"/>
  <c r="V16" i="40"/>
  <c r="U16" i="40"/>
  <c r="G16" i="40"/>
  <c r="G15" i="40"/>
  <c r="G14" i="40"/>
  <c r="G13" i="40"/>
  <c r="G12" i="40"/>
  <c r="G11" i="40"/>
  <c r="G10" i="40"/>
  <c r="G9" i="40"/>
  <c r="G8" i="40"/>
  <c r="I45" i="40" l="1"/>
  <c r="H26" i="40"/>
  <c r="H17" i="40"/>
  <c r="I49" i="40"/>
  <c r="I55" i="40"/>
  <c r="I27" i="40" l="1"/>
  <c r="I57" i="40" s="1"/>
  <c r="P121" i="39" l="1"/>
  <c r="H53" i="39" s="1"/>
  <c r="N121" i="39"/>
  <c r="M121" i="39"/>
  <c r="H47" i="39" s="1"/>
  <c r="L121" i="39"/>
  <c r="H52" i="39" s="1"/>
  <c r="Q118" i="39"/>
  <c r="Q121" i="39" s="1"/>
  <c r="R110" i="39"/>
  <c r="J56" i="39"/>
  <c r="H54" i="39"/>
  <c r="H48" i="39"/>
  <c r="T46" i="39"/>
  <c r="H42" i="39"/>
  <c r="I44" i="39" s="1"/>
  <c r="I38" i="39"/>
  <c r="G24" i="39"/>
  <c r="G23" i="39"/>
  <c r="G22" i="39"/>
  <c r="G21" i="39"/>
  <c r="G20" i="39"/>
  <c r="V16" i="39"/>
  <c r="U16" i="39"/>
  <c r="G16" i="39"/>
  <c r="G15" i="39"/>
  <c r="G14" i="39"/>
  <c r="G13" i="39"/>
  <c r="G12" i="39"/>
  <c r="G11" i="39"/>
  <c r="G10" i="39"/>
  <c r="G9" i="39"/>
  <c r="G8" i="39"/>
  <c r="H26" i="39" l="1"/>
  <c r="I45" i="39"/>
  <c r="H17" i="39"/>
  <c r="I27" i="39" s="1"/>
  <c r="I57" i="39" s="1"/>
  <c r="I31" i="40" s="1"/>
  <c r="I56" i="40" s="1"/>
  <c r="I49" i="39"/>
  <c r="I55" i="39"/>
  <c r="I31" i="41" l="1"/>
  <c r="I56" i="41" s="1"/>
  <c r="I59" i="41" s="1"/>
  <c r="I59" i="40"/>
  <c r="P121" i="38" l="1"/>
  <c r="H53" i="38" s="1"/>
  <c r="N121" i="38"/>
  <c r="M121" i="38"/>
  <c r="H47" i="38" s="1"/>
  <c r="L121" i="38"/>
  <c r="H52" i="38" s="1"/>
  <c r="Q118" i="38"/>
  <c r="Q121" i="38" s="1"/>
  <c r="R110" i="38"/>
  <c r="J56" i="38"/>
  <c r="H54" i="38"/>
  <c r="H48" i="38"/>
  <c r="T46" i="38"/>
  <c r="H43" i="38"/>
  <c r="H42" i="38"/>
  <c r="I38" i="38"/>
  <c r="G24" i="38"/>
  <c r="G23" i="38"/>
  <c r="G22" i="38"/>
  <c r="G21" i="38"/>
  <c r="G20" i="38"/>
  <c r="V16" i="38"/>
  <c r="U16" i="38"/>
  <c r="G16" i="38"/>
  <c r="G15" i="38"/>
  <c r="G14" i="38"/>
  <c r="G13" i="38"/>
  <c r="G12" i="38"/>
  <c r="G11" i="38"/>
  <c r="G10" i="38"/>
  <c r="G9" i="38"/>
  <c r="G8" i="38"/>
  <c r="I44" i="38" l="1"/>
  <c r="I45" i="38" s="1"/>
  <c r="I49" i="38"/>
  <c r="I55" i="38"/>
  <c r="H26" i="38"/>
  <c r="H17" i="38"/>
  <c r="P121" i="37"/>
  <c r="N121" i="37"/>
  <c r="M121" i="37"/>
  <c r="H47" i="37" s="1"/>
  <c r="L121" i="37"/>
  <c r="H52" i="37" s="1"/>
  <c r="Q118" i="37"/>
  <c r="Q121" i="37" s="1"/>
  <c r="R110" i="37"/>
  <c r="J56" i="37"/>
  <c r="H54" i="37"/>
  <c r="H53" i="37"/>
  <c r="H48" i="37"/>
  <c r="T46" i="37"/>
  <c r="H43" i="37"/>
  <c r="H42" i="37"/>
  <c r="I44" i="37" s="1"/>
  <c r="I38" i="37"/>
  <c r="G24" i="37"/>
  <c r="G23" i="37"/>
  <c r="G22" i="37"/>
  <c r="G21" i="37"/>
  <c r="G20" i="37"/>
  <c r="V16" i="37"/>
  <c r="U16" i="37"/>
  <c r="G16" i="37"/>
  <c r="G15" i="37"/>
  <c r="G14" i="37"/>
  <c r="G13" i="37"/>
  <c r="G12" i="37"/>
  <c r="G11" i="37"/>
  <c r="G10" i="37"/>
  <c r="G9" i="37"/>
  <c r="G8" i="37"/>
  <c r="I27" i="38" l="1"/>
  <c r="I57" i="38" s="1"/>
  <c r="I49" i="37"/>
  <c r="H17" i="37"/>
  <c r="H26" i="37"/>
  <c r="I55" i="37"/>
  <c r="I45" i="37"/>
  <c r="I31" i="39" l="1"/>
  <c r="I56" i="39" s="1"/>
  <c r="I59" i="39" s="1"/>
  <c r="I27" i="37"/>
  <c r="I57" i="37" s="1"/>
  <c r="I31" i="38" s="1"/>
  <c r="I56" i="38" s="1"/>
  <c r="I59" i="38" s="1"/>
  <c r="P121" i="36" l="1"/>
  <c r="H53" i="36" s="1"/>
  <c r="N121" i="36"/>
  <c r="M121" i="36"/>
  <c r="H47" i="36" s="1"/>
  <c r="L121" i="36"/>
  <c r="H52" i="36" s="1"/>
  <c r="Q118" i="36"/>
  <c r="Q121" i="36" s="1"/>
  <c r="R110" i="36"/>
  <c r="J56" i="36"/>
  <c r="H54" i="36"/>
  <c r="H48" i="36"/>
  <c r="T46" i="36"/>
  <c r="I44" i="36"/>
  <c r="H43" i="36"/>
  <c r="H42" i="36"/>
  <c r="I38" i="36"/>
  <c r="G24" i="36"/>
  <c r="G23" i="36"/>
  <c r="G22" i="36"/>
  <c r="G21" i="36"/>
  <c r="G20" i="36"/>
  <c r="V16" i="36"/>
  <c r="U16" i="36"/>
  <c r="G16" i="36"/>
  <c r="G15" i="36"/>
  <c r="G14" i="36"/>
  <c r="G13" i="36"/>
  <c r="G12" i="36"/>
  <c r="G11" i="36"/>
  <c r="G10" i="36"/>
  <c r="G9" i="36"/>
  <c r="G8" i="36"/>
  <c r="I45" i="36" l="1"/>
  <c r="I55" i="36"/>
  <c r="H26" i="36"/>
  <c r="I49" i="36"/>
  <c r="H17" i="36"/>
  <c r="G8" i="35"/>
  <c r="H43" i="35"/>
  <c r="H42" i="35"/>
  <c r="P121" i="35"/>
  <c r="N121" i="35"/>
  <c r="M121" i="35"/>
  <c r="H47" i="35" s="1"/>
  <c r="L121" i="35"/>
  <c r="H52" i="35" s="1"/>
  <c r="Q118" i="35"/>
  <c r="Q121" i="35" s="1"/>
  <c r="R110" i="35"/>
  <c r="J56" i="35"/>
  <c r="H54" i="35"/>
  <c r="H53" i="35"/>
  <c r="H48" i="35"/>
  <c r="T46" i="35"/>
  <c r="I38" i="35"/>
  <c r="G24" i="35"/>
  <c r="G23" i="35"/>
  <c r="G22" i="35"/>
  <c r="G21" i="35"/>
  <c r="G20" i="35"/>
  <c r="V16" i="35"/>
  <c r="U16" i="35"/>
  <c r="G16" i="35"/>
  <c r="G15" i="35"/>
  <c r="G14" i="35"/>
  <c r="G13" i="35"/>
  <c r="G12" i="35"/>
  <c r="G11" i="35"/>
  <c r="G10" i="35"/>
  <c r="G9" i="35"/>
  <c r="I55" i="35" l="1"/>
  <c r="I44" i="35"/>
  <c r="I27" i="36"/>
  <c r="I57" i="36" s="1"/>
  <c r="H26" i="35"/>
  <c r="H17" i="35"/>
  <c r="I49" i="35"/>
  <c r="I45" i="35"/>
  <c r="P121" i="34"/>
  <c r="N121" i="34"/>
  <c r="M121" i="34"/>
  <c r="H47" i="34" s="1"/>
  <c r="L121" i="34"/>
  <c r="H52" i="34" s="1"/>
  <c r="Q118" i="34"/>
  <c r="Q121" i="34" s="1"/>
  <c r="R110" i="34"/>
  <c r="J56" i="34"/>
  <c r="H54" i="34"/>
  <c r="H53" i="34"/>
  <c r="H48" i="34"/>
  <c r="T46" i="34"/>
  <c r="I44" i="34"/>
  <c r="I38" i="34"/>
  <c r="G24" i="34"/>
  <c r="G23" i="34"/>
  <c r="G22" i="34"/>
  <c r="G21" i="34"/>
  <c r="G20" i="34"/>
  <c r="V16" i="34"/>
  <c r="U16" i="34"/>
  <c r="G16" i="34"/>
  <c r="G15" i="34"/>
  <c r="G14" i="34"/>
  <c r="G13" i="34"/>
  <c r="G12" i="34"/>
  <c r="G11" i="34"/>
  <c r="G10" i="34"/>
  <c r="G9" i="34"/>
  <c r="G8" i="34"/>
  <c r="I31" i="37" l="1"/>
  <c r="I56" i="37" s="1"/>
  <c r="I59" i="37" s="1"/>
  <c r="I45" i="34"/>
  <c r="I27" i="35"/>
  <c r="I57" i="35" s="1"/>
  <c r="I31" i="36" s="1"/>
  <c r="I56" i="36" s="1"/>
  <c r="I59" i="36" s="1"/>
  <c r="H26" i="34"/>
  <c r="I49" i="34"/>
  <c r="H17" i="34"/>
  <c r="I55" i="34"/>
  <c r="P121" i="33"/>
  <c r="N121" i="33"/>
  <c r="M121" i="33"/>
  <c r="H47" i="33" s="1"/>
  <c r="L121" i="33"/>
  <c r="H52" i="33" s="1"/>
  <c r="Q118" i="33"/>
  <c r="Q121" i="33" s="1"/>
  <c r="R110" i="33"/>
  <c r="J56" i="33"/>
  <c r="H54" i="33"/>
  <c r="H53" i="33"/>
  <c r="H48" i="33"/>
  <c r="T46" i="33"/>
  <c r="I44" i="33"/>
  <c r="I38" i="33"/>
  <c r="G24" i="33"/>
  <c r="G23" i="33"/>
  <c r="G22" i="33"/>
  <c r="G21" i="33"/>
  <c r="G20" i="33"/>
  <c r="V16" i="33"/>
  <c r="U16" i="33"/>
  <c r="G16" i="33"/>
  <c r="G15" i="33"/>
  <c r="G14" i="33"/>
  <c r="G13" i="33"/>
  <c r="G12" i="33"/>
  <c r="G11" i="33"/>
  <c r="G10" i="33"/>
  <c r="G9" i="33"/>
  <c r="G8" i="33"/>
  <c r="I45" i="33" l="1"/>
  <c r="I27" i="34"/>
  <c r="I57" i="34" s="1"/>
  <c r="I31" i="35" s="1"/>
  <c r="I56" i="35" s="1"/>
  <c r="I59" i="35" s="1"/>
  <c r="H26" i="33"/>
  <c r="H17" i="33"/>
  <c r="I49" i="33"/>
  <c r="I55" i="33"/>
  <c r="I27" i="33" l="1"/>
  <c r="I57" i="33" s="1"/>
  <c r="I31" i="34" s="1"/>
  <c r="I56" i="34" s="1"/>
  <c r="I59" i="34" s="1"/>
  <c r="P121" i="32" l="1"/>
  <c r="H53" i="32" s="1"/>
  <c r="N121" i="32"/>
  <c r="M121" i="32"/>
  <c r="H47" i="32" s="1"/>
  <c r="L121" i="32"/>
  <c r="H52" i="32" s="1"/>
  <c r="Q118" i="32"/>
  <c r="Q121" i="32" s="1"/>
  <c r="R110" i="32"/>
  <c r="J56" i="32"/>
  <c r="H54" i="32"/>
  <c r="H48" i="32"/>
  <c r="T46" i="32"/>
  <c r="I44" i="32"/>
  <c r="I38" i="32"/>
  <c r="G24" i="32"/>
  <c r="G23" i="32"/>
  <c r="G22" i="32"/>
  <c r="G21" i="32"/>
  <c r="G20" i="32"/>
  <c r="V16" i="32"/>
  <c r="U16" i="32"/>
  <c r="G16" i="32"/>
  <c r="G15" i="32"/>
  <c r="G14" i="32"/>
  <c r="G13" i="32"/>
  <c r="G12" i="32"/>
  <c r="G11" i="32"/>
  <c r="G10" i="32"/>
  <c r="G9" i="32"/>
  <c r="G8" i="32"/>
  <c r="I49" i="32" l="1"/>
  <c r="H26" i="32"/>
  <c r="I45" i="32"/>
  <c r="H17" i="32"/>
  <c r="I27" i="32" s="1"/>
  <c r="I57" i="32" s="1"/>
  <c r="I31" i="33" s="1"/>
  <c r="I56" i="33" s="1"/>
  <c r="I59" i="33" s="1"/>
  <c r="I55" i="32"/>
  <c r="P121" i="31" l="1"/>
  <c r="H53" i="31" s="1"/>
  <c r="N121" i="31"/>
  <c r="M121" i="31"/>
  <c r="H47" i="31" s="1"/>
  <c r="L121" i="31"/>
  <c r="H52" i="31" s="1"/>
  <c r="Q118" i="31"/>
  <c r="Q121" i="31" s="1"/>
  <c r="R110" i="31"/>
  <c r="J56" i="31"/>
  <c r="H54" i="31"/>
  <c r="H48" i="31"/>
  <c r="T46" i="31"/>
  <c r="I44" i="31"/>
  <c r="I38" i="31"/>
  <c r="I45" i="31" s="1"/>
  <c r="G24" i="31"/>
  <c r="G23" i="31"/>
  <c r="G22" i="31"/>
  <c r="G21" i="31"/>
  <c r="G20" i="31"/>
  <c r="V16" i="31"/>
  <c r="U16" i="31"/>
  <c r="G16" i="31"/>
  <c r="G15" i="31"/>
  <c r="G14" i="31"/>
  <c r="G13" i="31"/>
  <c r="G12" i="31"/>
  <c r="G11" i="31"/>
  <c r="G10" i="31"/>
  <c r="G9" i="31"/>
  <c r="G8" i="31"/>
  <c r="I49" i="31" l="1"/>
  <c r="I55" i="31"/>
  <c r="H26" i="31"/>
  <c r="H17" i="31"/>
  <c r="E8" i="30"/>
  <c r="I27" i="31" l="1"/>
  <c r="I57" i="31" s="1"/>
  <c r="P121" i="30"/>
  <c r="H53" i="30" s="1"/>
  <c r="N121" i="30"/>
  <c r="M121" i="30"/>
  <c r="H47" i="30" s="1"/>
  <c r="L121" i="30"/>
  <c r="H52" i="30" s="1"/>
  <c r="Q118" i="30"/>
  <c r="Q121" i="30" s="1"/>
  <c r="R110" i="30"/>
  <c r="J56" i="30"/>
  <c r="H54" i="30"/>
  <c r="H48" i="30"/>
  <c r="T46" i="30"/>
  <c r="I44" i="30"/>
  <c r="I38" i="30"/>
  <c r="G24" i="30"/>
  <c r="G23" i="30"/>
  <c r="G22" i="30"/>
  <c r="G21" i="30"/>
  <c r="G20" i="30"/>
  <c r="V16" i="30"/>
  <c r="U16" i="30"/>
  <c r="G16" i="30"/>
  <c r="G15" i="30"/>
  <c r="G14" i="30"/>
  <c r="G13" i="30"/>
  <c r="G12" i="30"/>
  <c r="G11" i="30"/>
  <c r="G10" i="30"/>
  <c r="G9" i="30"/>
  <c r="G8" i="30"/>
  <c r="I49" i="30" l="1"/>
  <c r="I31" i="32"/>
  <c r="I56" i="32" s="1"/>
  <c r="I59" i="32" s="1"/>
  <c r="I45" i="30"/>
  <c r="H26" i="30"/>
  <c r="H17" i="30"/>
  <c r="I55" i="30"/>
  <c r="P121" i="29"/>
  <c r="H53" i="29" s="1"/>
  <c r="N121" i="29"/>
  <c r="M121" i="29"/>
  <c r="H47" i="29" s="1"/>
  <c r="L121" i="29"/>
  <c r="H52" i="29" s="1"/>
  <c r="Q118" i="29"/>
  <c r="Q121" i="29" s="1"/>
  <c r="R110" i="29"/>
  <c r="J56" i="29"/>
  <c r="H54" i="29"/>
  <c r="H48" i="29"/>
  <c r="T46" i="29"/>
  <c r="I44" i="29"/>
  <c r="I38" i="29"/>
  <c r="G24" i="29"/>
  <c r="G23" i="29"/>
  <c r="G22" i="29"/>
  <c r="G21" i="29"/>
  <c r="G20" i="29"/>
  <c r="V16" i="29"/>
  <c r="U16" i="29"/>
  <c r="G16" i="29"/>
  <c r="G15" i="29"/>
  <c r="G14" i="29"/>
  <c r="G13" i="29"/>
  <c r="G12" i="29"/>
  <c r="G11" i="29"/>
  <c r="G10" i="29"/>
  <c r="G9" i="29"/>
  <c r="G8" i="29"/>
  <c r="H26" i="29" l="1"/>
  <c r="I27" i="30"/>
  <c r="I57" i="30" s="1"/>
  <c r="I31" i="31" s="1"/>
  <c r="I56" i="31" s="1"/>
  <c r="I59" i="31" s="1"/>
  <c r="I45" i="29"/>
  <c r="H17" i="29"/>
  <c r="I49" i="29"/>
  <c r="I55" i="29"/>
  <c r="I31" i="28"/>
  <c r="P121" i="28"/>
  <c r="H53" i="28" s="1"/>
  <c r="N121" i="28"/>
  <c r="M121" i="28"/>
  <c r="H47" i="28" s="1"/>
  <c r="L121" i="28"/>
  <c r="H52" i="28" s="1"/>
  <c r="Q118" i="28"/>
  <c r="Q121" i="28" s="1"/>
  <c r="R110" i="28"/>
  <c r="J56" i="28"/>
  <c r="H54" i="28"/>
  <c r="H48" i="28"/>
  <c r="T46" i="28"/>
  <c r="I44" i="28"/>
  <c r="I38" i="28"/>
  <c r="G24" i="28"/>
  <c r="G23" i="28"/>
  <c r="G22" i="28"/>
  <c r="G21" i="28"/>
  <c r="G20" i="28"/>
  <c r="V16" i="28"/>
  <c r="U16" i="28"/>
  <c r="G16" i="28"/>
  <c r="G15" i="28"/>
  <c r="G14" i="28"/>
  <c r="G13" i="28"/>
  <c r="G12" i="28"/>
  <c r="G11" i="28"/>
  <c r="G10" i="28"/>
  <c r="G9" i="28"/>
  <c r="G8" i="28"/>
  <c r="I45" i="28" l="1"/>
  <c r="I27" i="29"/>
  <c r="I57" i="29" s="1"/>
  <c r="I31" i="30" s="1"/>
  <c r="I56" i="30" s="1"/>
  <c r="I59" i="30" s="1"/>
  <c r="I49" i="28"/>
  <c r="H26" i="28"/>
  <c r="H17" i="28"/>
  <c r="I55" i="28"/>
  <c r="I56" i="28" l="1"/>
  <c r="I27" i="28"/>
  <c r="I57" i="28" s="1"/>
  <c r="I31" i="29" s="1"/>
  <c r="I56" i="29" s="1"/>
  <c r="I59" i="29" s="1"/>
  <c r="I59" i="28" l="1"/>
</calcChain>
</file>

<file path=xl/sharedStrings.xml><?xml version="1.0" encoding="utf-8"?>
<sst xmlns="http://schemas.openxmlformats.org/spreadsheetml/2006/main" count="2808" uniqueCount="553">
  <si>
    <t>CASH OPNAME</t>
  </si>
  <si>
    <t>Hari              :</t>
  </si>
  <si>
    <t>Tanggal    :</t>
  </si>
  <si>
    <t>Pelaksana    :</t>
  </si>
  <si>
    <t>Keuangan</t>
  </si>
  <si>
    <t>Pukul       :</t>
  </si>
  <si>
    <t xml:space="preserve"> </t>
  </si>
  <si>
    <t>NOMINAL</t>
  </si>
  <si>
    <t>LEMBAR</t>
  </si>
  <si>
    <t>JUMLAH</t>
  </si>
  <si>
    <t xml:space="preserve">  </t>
  </si>
  <si>
    <t>kas Profesi</t>
  </si>
  <si>
    <t>kas kerjasama</t>
  </si>
  <si>
    <t>BPRSA</t>
  </si>
  <si>
    <t>BTK</t>
  </si>
  <si>
    <t>in</t>
  </si>
  <si>
    <t>out</t>
  </si>
  <si>
    <t>ket</t>
  </si>
  <si>
    <t>No Bukti</t>
  </si>
  <si>
    <t>lebih</t>
  </si>
  <si>
    <t>kurang</t>
  </si>
  <si>
    <t>MUTASI</t>
  </si>
  <si>
    <t>Sub Total</t>
  </si>
  <si>
    <t>KEPING</t>
  </si>
  <si>
    <t>penyesuaian</t>
  </si>
  <si>
    <t>Jumlah Kas Sebelumnya :</t>
  </si>
  <si>
    <t>Kas BPRSA</t>
  </si>
  <si>
    <t>Kas</t>
  </si>
  <si>
    <t>Jumlah Kas Hari Ini :</t>
  </si>
  <si>
    <t>Bank:</t>
  </si>
  <si>
    <t>Penerimaan BPRSA</t>
  </si>
  <si>
    <t>,</t>
  </si>
  <si>
    <t>Pengeluaran</t>
  </si>
  <si>
    <t>Jumlah Kas di Bank</t>
  </si>
  <si>
    <t>BPRSA 2</t>
  </si>
  <si>
    <t>BTN</t>
  </si>
  <si>
    <t>BNI</t>
  </si>
  <si>
    <t>BRI Syariah</t>
  </si>
  <si>
    <t>Kas LP3I</t>
  </si>
  <si>
    <t>Realisasi Kurang</t>
  </si>
  <si>
    <t xml:space="preserve">Penyesuaian </t>
  </si>
  <si>
    <t>Penerimaan</t>
  </si>
  <si>
    <t>- Profesi</t>
  </si>
  <si>
    <t>- Kelas Kerjasama</t>
  </si>
  <si>
    <t>Realisasi Lebih</t>
  </si>
  <si>
    <t>Total</t>
  </si>
  <si>
    <t/>
  </si>
  <si>
    <t>Menurut kas hari ini (Kas Ditangan)</t>
  </si>
  <si>
    <t>Selisih</t>
  </si>
  <si>
    <t>Demikian berita acara ini dibuat dan dilaksanakan oleh:</t>
  </si>
  <si>
    <t>LP3I</t>
  </si>
  <si>
    <t>Tanda Tangan</t>
  </si>
  <si>
    <t>1…………………............</t>
  </si>
  <si>
    <t>2. Dheri Febiyani Lestari, S.Pd,MM</t>
  </si>
  <si>
    <t>2.............................</t>
  </si>
  <si>
    <t>Mengetahui,</t>
  </si>
  <si>
    <t xml:space="preserve">                                                                                                                                                                                                    </t>
  </si>
  <si>
    <t>H. Rudi Kurniawan, ST,MM</t>
  </si>
  <si>
    <t xml:space="preserve">Realisasi Kurang </t>
  </si>
  <si>
    <t>1. Ririn Puspita Sari Dewi</t>
  </si>
  <si>
    <t>Kamis</t>
  </si>
  <si>
    <t>Jumat</t>
  </si>
  <si>
    <t>BTK 50961</t>
  </si>
  <si>
    <t>BTK 50962</t>
  </si>
  <si>
    <t>BTK 50963</t>
  </si>
  <si>
    <t>BTK 50964</t>
  </si>
  <si>
    <t>BTK 50965</t>
  </si>
  <si>
    <t>BTK 50966</t>
  </si>
  <si>
    <t>BTK 50967</t>
  </si>
  <si>
    <t>BTK 50968</t>
  </si>
  <si>
    <t>BTK 50969</t>
  </si>
  <si>
    <t>BTK 50970</t>
  </si>
  <si>
    <t>BTK 50971</t>
  </si>
  <si>
    <t>BTK 50972</t>
  </si>
  <si>
    <t>BTK 50973</t>
  </si>
  <si>
    <t>BTK 50974</t>
  </si>
  <si>
    <t>BTK 50975</t>
  </si>
  <si>
    <t>BTK 50976</t>
  </si>
  <si>
    <t>BTK 50977</t>
  </si>
  <si>
    <t>BTK 50978</t>
  </si>
  <si>
    <t>BTK 50979</t>
  </si>
  <si>
    <t>BTK 50980</t>
  </si>
  <si>
    <t>BTK 50981</t>
  </si>
  <si>
    <t>BTK 50982</t>
  </si>
  <si>
    <t>BTK 50983</t>
  </si>
  <si>
    <t>BTK 50984</t>
  </si>
  <si>
    <t>BTK 50985</t>
  </si>
  <si>
    <t>BTK 50986</t>
  </si>
  <si>
    <t>BTK 50987</t>
  </si>
  <si>
    <t>BTK 50988</t>
  </si>
  <si>
    <t>BTK 50989</t>
  </si>
  <si>
    <t>BTK 50990</t>
  </si>
  <si>
    <t>BTK 50991</t>
  </si>
  <si>
    <t>BTK 50992</t>
  </si>
  <si>
    <t>BTK 50993</t>
  </si>
  <si>
    <t>BTK 50994</t>
  </si>
  <si>
    <t>BTK 50995</t>
  </si>
  <si>
    <t>BTK 50996</t>
  </si>
  <si>
    <t>BTK 50997</t>
  </si>
  <si>
    <t>BTK 50998</t>
  </si>
  <si>
    <t>BTK 50999</t>
  </si>
  <si>
    <t>BTK 51000</t>
  </si>
  <si>
    <t>BTK 51001</t>
  </si>
  <si>
    <t>BTK 51002</t>
  </si>
  <si>
    <t>BTK 51003</t>
  </si>
  <si>
    <t>BTK 51004</t>
  </si>
  <si>
    <t>BTK 51005</t>
  </si>
  <si>
    <t>BTK 51006</t>
  </si>
  <si>
    <t>BTK 51007</t>
  </si>
  <si>
    <t>BTK 51008</t>
  </si>
  <si>
    <t>Sabtu</t>
  </si>
  <si>
    <t>BTK 51009</t>
  </si>
  <si>
    <t>BTK 51010</t>
  </si>
  <si>
    <t>BTK 51011</t>
  </si>
  <si>
    <t>BTK 51012</t>
  </si>
  <si>
    <t>BTK 51013</t>
  </si>
  <si>
    <t>BTK 51014</t>
  </si>
  <si>
    <t>BTK 51015</t>
  </si>
  <si>
    <t>BTK 51016</t>
  </si>
  <si>
    <t>BTK 51017</t>
  </si>
  <si>
    <t>BTK 51018</t>
  </si>
  <si>
    <t>BTK 51019</t>
  </si>
  <si>
    <t>BTK 51020</t>
  </si>
  <si>
    <t>BTK 51021</t>
  </si>
  <si>
    <t>BTK 51022</t>
  </si>
  <si>
    <t>BTK 51023</t>
  </si>
  <si>
    <t>BTK 51024</t>
  </si>
  <si>
    <t>BTK 51025</t>
  </si>
  <si>
    <t>BTK 51026</t>
  </si>
  <si>
    <t>BTK 51027</t>
  </si>
  <si>
    <t>BTK 51028</t>
  </si>
  <si>
    <t>BTK 51029</t>
  </si>
  <si>
    <t>BTK 51030</t>
  </si>
  <si>
    <t>BTK 51031</t>
  </si>
  <si>
    <t>BTK 51032</t>
  </si>
  <si>
    <t>BTK 51033</t>
  </si>
  <si>
    <t>BTK 51034</t>
  </si>
  <si>
    <t>BTK 51035</t>
  </si>
  <si>
    <t>BTK 51036</t>
  </si>
  <si>
    <t>BTK 51037</t>
  </si>
  <si>
    <t>BTK 51038</t>
  </si>
  <si>
    <t>BTK 51039</t>
  </si>
  <si>
    <t>BTK 51040</t>
  </si>
  <si>
    <t>BTK 51041</t>
  </si>
  <si>
    <t>BTK 51042</t>
  </si>
  <si>
    <t>BTK 51043</t>
  </si>
  <si>
    <t>BTK 51044</t>
  </si>
  <si>
    <t>BTK 51045</t>
  </si>
  <si>
    <t>BTK 51046</t>
  </si>
  <si>
    <t>BTK 51047</t>
  </si>
  <si>
    <t>BTK 51048</t>
  </si>
  <si>
    <t>BTK 51049</t>
  </si>
  <si>
    <t>BTK 51050</t>
  </si>
  <si>
    <t>BTK 51051</t>
  </si>
  <si>
    <t>BTK 51052</t>
  </si>
  <si>
    <t>BTK 51053</t>
  </si>
  <si>
    <t>BTK 51054</t>
  </si>
  <si>
    <t>BTK 51055</t>
  </si>
  <si>
    <t>BTK 51056</t>
  </si>
  <si>
    <t>Senin</t>
  </si>
  <si>
    <t>Fara - Minggu</t>
  </si>
  <si>
    <t>Roni - Sabtu</t>
  </si>
  <si>
    <t>BTK 51057</t>
  </si>
  <si>
    <t>BTK 51058</t>
  </si>
  <si>
    <t>BTK 51059</t>
  </si>
  <si>
    <t>BTK 51060</t>
  </si>
  <si>
    <t>BTK 51061</t>
  </si>
  <si>
    <t>BTK 51062</t>
  </si>
  <si>
    <t>BTK 51063</t>
  </si>
  <si>
    <t>BTK 51064</t>
  </si>
  <si>
    <t>BTK 51065</t>
  </si>
  <si>
    <t>BTK 51066</t>
  </si>
  <si>
    <t>BTK 51067</t>
  </si>
  <si>
    <t>BTK 51068</t>
  </si>
  <si>
    <t>BTK 51069</t>
  </si>
  <si>
    <t>BTK 51070</t>
  </si>
  <si>
    <t>BTK 51071</t>
  </si>
  <si>
    <t>BTK 51072</t>
  </si>
  <si>
    <t>BTK 51073</t>
  </si>
  <si>
    <t>BTK 51074</t>
  </si>
  <si>
    <t>BTK 51075</t>
  </si>
  <si>
    <t>BTK 51076</t>
  </si>
  <si>
    <t>BTK 51077</t>
  </si>
  <si>
    <t>BTK 51078</t>
  </si>
  <si>
    <t>BTK 51079</t>
  </si>
  <si>
    <t>BTK 51080</t>
  </si>
  <si>
    <t>BTK 51081</t>
  </si>
  <si>
    <t>BTK 51082</t>
  </si>
  <si>
    <t>BTK 51083</t>
  </si>
  <si>
    <t>BTK 51084</t>
  </si>
  <si>
    <t>BTK 51085</t>
  </si>
  <si>
    <t>BTK 51086</t>
  </si>
  <si>
    <t>BTK 51087</t>
  </si>
  <si>
    <t>BTK 51088</t>
  </si>
  <si>
    <t>BTK 51089</t>
  </si>
  <si>
    <t>BTK 51090</t>
  </si>
  <si>
    <t>BTK 51091</t>
  </si>
  <si>
    <t>BTK 51092</t>
  </si>
  <si>
    <t>BTK 51093</t>
  </si>
  <si>
    <t>BTK 51094</t>
  </si>
  <si>
    <t>BTK 51095</t>
  </si>
  <si>
    <t>BTK 51096</t>
  </si>
  <si>
    <t>BTK 51097</t>
  </si>
  <si>
    <t>BTK 51098</t>
  </si>
  <si>
    <t>BTK 51099</t>
  </si>
  <si>
    <t>BTK 51100</t>
  </si>
  <si>
    <t>BTK 51101</t>
  </si>
  <si>
    <t>Selasa</t>
  </si>
  <si>
    <t>BTK 51102</t>
  </si>
  <si>
    <t>BTK 51103</t>
  </si>
  <si>
    <t>BTK 51104</t>
  </si>
  <si>
    <t>BTK 51105</t>
  </si>
  <si>
    <t>BTK 51106</t>
  </si>
  <si>
    <t>BTK 51107</t>
  </si>
  <si>
    <t>BTK 51108</t>
  </si>
  <si>
    <t>BTK 51109</t>
  </si>
  <si>
    <t>BTK 51110</t>
  </si>
  <si>
    <t>BTK 51111</t>
  </si>
  <si>
    <t>BTK 51112</t>
  </si>
  <si>
    <t>BTK 51113</t>
  </si>
  <si>
    <t>BTK 51114</t>
  </si>
  <si>
    <t>BTK 51115</t>
  </si>
  <si>
    <t>BTK 51116</t>
  </si>
  <si>
    <t>BTK 51117</t>
  </si>
  <si>
    <t>BTK 51118</t>
  </si>
  <si>
    <t>Rabu</t>
  </si>
  <si>
    <t>BTK 51119</t>
  </si>
  <si>
    <t>BTK 51120</t>
  </si>
  <si>
    <t>BTK 51121</t>
  </si>
  <si>
    <t>BTK 51122</t>
  </si>
  <si>
    <t>BTK 51123</t>
  </si>
  <si>
    <t>BTK 51124</t>
  </si>
  <si>
    <t>BTK 51125</t>
  </si>
  <si>
    <t>BTK 51126</t>
  </si>
  <si>
    <t>BTK 51127</t>
  </si>
  <si>
    <t>BTK 51128</t>
  </si>
  <si>
    <t>BTK 51129</t>
  </si>
  <si>
    <t>BTK 51130</t>
  </si>
  <si>
    <t>BTK 51131</t>
  </si>
  <si>
    <t>BTK 51132</t>
  </si>
  <si>
    <t>BTK 51133</t>
  </si>
  <si>
    <t>BTK 51134</t>
  </si>
  <si>
    <t>BTK 51135</t>
  </si>
  <si>
    <t>BTK 51136</t>
  </si>
  <si>
    <t>BTK 51137</t>
  </si>
  <si>
    <t>BTK 51138</t>
  </si>
  <si>
    <t>BTK 51139</t>
  </si>
  <si>
    <t>BTK 51140</t>
  </si>
  <si>
    <t>BTK 51141</t>
  </si>
  <si>
    <t>BTK 51142</t>
  </si>
  <si>
    <t>BTK 51143</t>
  </si>
  <si>
    <t>BTK 51144</t>
  </si>
  <si>
    <t>BTK 51145</t>
  </si>
  <si>
    <t>BTK 51146</t>
  </si>
  <si>
    <t>BTK 51147</t>
  </si>
  <si>
    <t>BTK 51148</t>
  </si>
  <si>
    <t>BTK 51149</t>
  </si>
  <si>
    <t>BTK 51150</t>
  </si>
  <si>
    <t>BTK 51151</t>
  </si>
  <si>
    <t>BTK 51152</t>
  </si>
  <si>
    <t>BTK 51153</t>
  </si>
  <si>
    <t>BTK 51154</t>
  </si>
  <si>
    <t>BTK 51155</t>
  </si>
  <si>
    <t>BTK 51156</t>
  </si>
  <si>
    <t>BTK 51157</t>
  </si>
  <si>
    <t>BTK 51158</t>
  </si>
  <si>
    <t>BTK 51159</t>
  </si>
  <si>
    <t>BTK 51160</t>
  </si>
  <si>
    <t>BTK 51161</t>
  </si>
  <si>
    <t>BTK 51162</t>
  </si>
  <si>
    <t>BTK 51163</t>
  </si>
  <si>
    <t>BTK 51164</t>
  </si>
  <si>
    <t>BTK 51165</t>
  </si>
  <si>
    <t>BTK 51166</t>
  </si>
  <si>
    <t>BTK 51167</t>
  </si>
  <si>
    <t>BTK 51168</t>
  </si>
  <si>
    <t>BTK 51169</t>
  </si>
  <si>
    <t>BTK 51170</t>
  </si>
  <si>
    <t>BTK 51171</t>
  </si>
  <si>
    <t>BTK 51172</t>
  </si>
  <si>
    <t>BTK 51173</t>
  </si>
  <si>
    <t>BTK 51174</t>
  </si>
  <si>
    <t>BTK 51175</t>
  </si>
  <si>
    <t>BTK 51176</t>
  </si>
  <si>
    <t>BTK 51177</t>
  </si>
  <si>
    <t>BTK 51178</t>
  </si>
  <si>
    <t>BTK 51179</t>
  </si>
  <si>
    <t>BTK 51180</t>
  </si>
  <si>
    <t>BTK 51181</t>
  </si>
  <si>
    <t>BTK 51182</t>
  </si>
  <si>
    <t>BTK 51183</t>
  </si>
  <si>
    <t>BTK 51184</t>
  </si>
  <si>
    <t>BTK 51185</t>
  </si>
  <si>
    <t>BTK 51186</t>
  </si>
  <si>
    <t>BTK 51187</t>
  </si>
  <si>
    <t>BTK 51188</t>
  </si>
  <si>
    <t>BTK 51189</t>
  </si>
  <si>
    <t>BTK 51190</t>
  </si>
  <si>
    <t>BTK 51191</t>
  </si>
  <si>
    <t>BTK 51192</t>
  </si>
  <si>
    <t>BTK 51193</t>
  </si>
  <si>
    <t>BTK 51194</t>
  </si>
  <si>
    <t>BTK 51195</t>
  </si>
  <si>
    <t>BTK 51196</t>
  </si>
  <si>
    <t>BTK 51197</t>
  </si>
  <si>
    <t>BTK 51198</t>
  </si>
  <si>
    <t>BTK 51199</t>
  </si>
  <si>
    <t>BTK 51200</t>
  </si>
  <si>
    <t>BTK 51201</t>
  </si>
  <si>
    <t>BTK 51202</t>
  </si>
  <si>
    <t>BTK 51203</t>
  </si>
  <si>
    <t>BTK 51204</t>
  </si>
  <si>
    <t>BTK 51205</t>
  </si>
  <si>
    <t>BTK 51206</t>
  </si>
  <si>
    <t>BTK 51207</t>
  </si>
  <si>
    <t>BTK 51208</t>
  </si>
  <si>
    <t>BTK 51209</t>
  </si>
  <si>
    <t>BTK 51210</t>
  </si>
  <si>
    <t>BTK 51211</t>
  </si>
  <si>
    <t>BTK 51212</t>
  </si>
  <si>
    <t>BTK 51213</t>
  </si>
  <si>
    <t>BTK 51214</t>
  </si>
  <si>
    <t>BTK 51215</t>
  </si>
  <si>
    <t>BTK 51216</t>
  </si>
  <si>
    <t>BTK 51217</t>
  </si>
  <si>
    <t>BTK 51218</t>
  </si>
  <si>
    <t>BTK 51219</t>
  </si>
  <si>
    <t>BTK 51220</t>
  </si>
  <si>
    <t>BTK 51221</t>
  </si>
  <si>
    <t>BTK 51222</t>
  </si>
  <si>
    <t>BTK 51223</t>
  </si>
  <si>
    <t>BTK 51224</t>
  </si>
  <si>
    <t>BTK 51225</t>
  </si>
  <si>
    <t>BTK 51226</t>
  </si>
  <si>
    <t>BTK 51227</t>
  </si>
  <si>
    <t>BTK 51228</t>
  </si>
  <si>
    <t>BTK 51229</t>
  </si>
  <si>
    <t>BTK 51230</t>
  </si>
  <si>
    <t>BTK 51231</t>
  </si>
  <si>
    <t>BTK 51232</t>
  </si>
  <si>
    <t>BTK 51233</t>
  </si>
  <si>
    <t>BTK 51234</t>
  </si>
  <si>
    <t>BTK 51235</t>
  </si>
  <si>
    <t>BTK 51236</t>
  </si>
  <si>
    <t>BTK 51237</t>
  </si>
  <si>
    <t>BTK 51238</t>
  </si>
  <si>
    <t>BTK 51239</t>
  </si>
  <si>
    <t>BTK 51240</t>
  </si>
  <si>
    <t>BTK 51241</t>
  </si>
  <si>
    <t>BTK 51242</t>
  </si>
  <si>
    <t>BTK 51243</t>
  </si>
  <si>
    <t>BTK 51244</t>
  </si>
  <si>
    <t>BTK 51245</t>
  </si>
  <si>
    <t>BTK 51246</t>
  </si>
  <si>
    <t>1. Nijar Kurnia Romdoni, S.E</t>
  </si>
  <si>
    <t>SD RIZAL KRESNA 51260</t>
  </si>
  <si>
    <t>BTK 51261</t>
  </si>
  <si>
    <t>BTK 51262</t>
  </si>
  <si>
    <t>BTK 51263</t>
  </si>
  <si>
    <t>BTK 51264</t>
  </si>
  <si>
    <t>BTK 51265</t>
  </si>
  <si>
    <t>BTK 51266</t>
  </si>
  <si>
    <t>BTK 51267</t>
  </si>
  <si>
    <t>BTK 51268</t>
  </si>
  <si>
    <t>BTK 51269</t>
  </si>
  <si>
    <t>BTK 51270</t>
  </si>
  <si>
    <t>BTK 51271</t>
  </si>
  <si>
    <t>BTK 51272</t>
  </si>
  <si>
    <t>BTK 51273</t>
  </si>
  <si>
    <t>BTK 51274</t>
  </si>
  <si>
    <t>BTK 51275</t>
  </si>
  <si>
    <t>BTK 51276</t>
  </si>
  <si>
    <t>BTK 51277</t>
  </si>
  <si>
    <t>BTK 51278</t>
  </si>
  <si>
    <t>BTK 51279</t>
  </si>
  <si>
    <t>BTK 51280</t>
  </si>
  <si>
    <t>BTK 51281</t>
  </si>
  <si>
    <t>BTK 51282</t>
  </si>
  <si>
    <t>BTK 51283</t>
  </si>
  <si>
    <t>BTK 51284</t>
  </si>
  <si>
    <t>BTK 51285</t>
  </si>
  <si>
    <t>BTK 51286</t>
  </si>
  <si>
    <t>BTK 51287</t>
  </si>
  <si>
    <t>BTK 51288</t>
  </si>
  <si>
    <t>BTK 51289</t>
  </si>
  <si>
    <t>BTK 51290</t>
  </si>
  <si>
    <t>BTK 51291</t>
  </si>
  <si>
    <t>BTK 51292</t>
  </si>
  <si>
    <t>BTK 51293</t>
  </si>
  <si>
    <t>BTK 51294</t>
  </si>
  <si>
    <t>BTK 51295</t>
  </si>
  <si>
    <t>BTK 51296</t>
  </si>
  <si>
    <t>BTK 51297</t>
  </si>
  <si>
    <t>BTK 51298</t>
  </si>
  <si>
    <t>BTK 51299</t>
  </si>
  <si>
    <t>BTK 51300</t>
  </si>
  <si>
    <t>BTK 51301</t>
  </si>
  <si>
    <t>BTK 51302</t>
  </si>
  <si>
    <t>BTK 51303</t>
  </si>
  <si>
    <t>BTK 51304</t>
  </si>
  <si>
    <t>BTK 51305</t>
  </si>
  <si>
    <t>BTK 51306</t>
  </si>
  <si>
    <t>BTK 51307</t>
  </si>
  <si>
    <t>BTK 51308</t>
  </si>
  <si>
    <t>BTK 51309</t>
  </si>
  <si>
    <t>BTK 51310</t>
  </si>
  <si>
    <t>BTK 51311</t>
  </si>
  <si>
    <t>BTK 51312</t>
  </si>
  <si>
    <t>BTK 51313</t>
  </si>
  <si>
    <t>BTK 51314</t>
  </si>
  <si>
    <t>BTK 51315</t>
  </si>
  <si>
    <t>BTK 51316</t>
  </si>
  <si>
    <t>BTK 51317</t>
  </si>
  <si>
    <t>BTK 51318</t>
  </si>
  <si>
    <t>BTK 51319</t>
  </si>
  <si>
    <t>BTK 51320</t>
  </si>
  <si>
    <t>BTK 51321</t>
  </si>
  <si>
    <t>BTK 51322</t>
  </si>
  <si>
    <t>BTK 51323</t>
  </si>
  <si>
    <t>BTK 51324</t>
  </si>
  <si>
    <t>BTK 51325</t>
  </si>
  <si>
    <t>BTK 51326</t>
  </si>
  <si>
    <t>BTK 51327</t>
  </si>
  <si>
    <t>BTK 51328</t>
  </si>
  <si>
    <t>BTK 51329</t>
  </si>
  <si>
    <t>BTK 51330</t>
  </si>
  <si>
    <t>BTK 51331</t>
  </si>
  <si>
    <t>BTK 51332</t>
  </si>
  <si>
    <t>BTK 51333</t>
  </si>
  <si>
    <t>BTK 51334</t>
  </si>
  <si>
    <t>BTK 51335</t>
  </si>
  <si>
    <t>BTK 51336</t>
  </si>
  <si>
    <t>BTK 51337</t>
  </si>
  <si>
    <t>BTK 51338</t>
  </si>
  <si>
    <t>BTK 51339</t>
  </si>
  <si>
    <t>BTK 51340</t>
  </si>
  <si>
    <t>BTK 51341</t>
  </si>
  <si>
    <t>BTK 51342</t>
  </si>
  <si>
    <t>BTK 51343</t>
  </si>
  <si>
    <t>BTK 51344</t>
  </si>
  <si>
    <t>BTK 51345</t>
  </si>
  <si>
    <t>BTK 51346</t>
  </si>
  <si>
    <t>BTK 51347</t>
  </si>
  <si>
    <t>BTK 51348</t>
  </si>
  <si>
    <t>BTK 51349</t>
  </si>
  <si>
    <t>BTK 51350</t>
  </si>
  <si>
    <t>BTK 51351</t>
  </si>
  <si>
    <t>BTK 51352</t>
  </si>
  <si>
    <t>BTK 51353</t>
  </si>
  <si>
    <t>BTK 51354</t>
  </si>
  <si>
    <t>BTK 51355</t>
  </si>
  <si>
    <t>BTK 51356</t>
  </si>
  <si>
    <t>BTK 51357</t>
  </si>
  <si>
    <t>BTK 51358</t>
  </si>
  <si>
    <t>BTK 51359</t>
  </si>
  <si>
    <t>BTK 51360</t>
  </si>
  <si>
    <t>BTK 51361</t>
  </si>
  <si>
    <t>BTK 51362</t>
  </si>
  <si>
    <t>BTK 51363</t>
  </si>
  <si>
    <t>BTK 51364</t>
  </si>
  <si>
    <t>BTK 51365</t>
  </si>
  <si>
    <t>BTK 51366</t>
  </si>
  <si>
    <t>BTK 51367</t>
  </si>
  <si>
    <t>BTK 51368</t>
  </si>
  <si>
    <t>BTK 51369</t>
  </si>
  <si>
    <t>BTK 51370</t>
  </si>
  <si>
    <t>BTK 51371</t>
  </si>
  <si>
    <t>BTK 51372</t>
  </si>
  <si>
    <t>BTK 51373</t>
  </si>
  <si>
    <t>BTK 51374</t>
  </si>
  <si>
    <t>BTK 51375</t>
  </si>
  <si>
    <t>BTK 51376</t>
  </si>
  <si>
    <t>BTK 51377</t>
  </si>
  <si>
    <t>BTK 51378</t>
  </si>
  <si>
    <t>BTK 51379</t>
  </si>
  <si>
    <t>BTK 51380</t>
  </si>
  <si>
    <t>BTK 51381</t>
  </si>
  <si>
    <t>BTK 51382</t>
  </si>
  <si>
    <t>BTK 51383</t>
  </si>
  <si>
    <t>BTK 51384</t>
  </si>
  <si>
    <t>BTK 51385</t>
  </si>
  <si>
    <t>BTK 51386</t>
  </si>
  <si>
    <t>BTK 51387</t>
  </si>
  <si>
    <t>BTK 51388</t>
  </si>
  <si>
    <t>BTK 51389</t>
  </si>
  <si>
    <t>BTK 51390</t>
  </si>
  <si>
    <t>BTK 51391</t>
  </si>
  <si>
    <t>BTK 51392</t>
  </si>
  <si>
    <t>BTK 51393</t>
  </si>
  <si>
    <t>BTK 51394</t>
  </si>
  <si>
    <t>BTK 51395</t>
  </si>
  <si>
    <t>BTK 51396</t>
  </si>
  <si>
    <t>BTK 51397</t>
  </si>
  <si>
    <t>BTK 51398</t>
  </si>
  <si>
    <t>BTK 51399</t>
  </si>
  <si>
    <t>BTK 51400</t>
  </si>
  <si>
    <t>BTK 51401</t>
  </si>
  <si>
    <t>BTK 51402</t>
  </si>
  <si>
    <t>BTK 51403</t>
  </si>
  <si>
    <t>BTK 51404</t>
  </si>
  <si>
    <t>BTK 51405</t>
  </si>
  <si>
    <t>BTK 51406</t>
  </si>
  <si>
    <t>BTK 51407</t>
  </si>
  <si>
    <t>BTK 51408</t>
  </si>
  <si>
    <t>BTK 51409</t>
  </si>
  <si>
    <t>BTK 51410</t>
  </si>
  <si>
    <t>BTK 51411</t>
  </si>
  <si>
    <t>BTK 51412</t>
  </si>
  <si>
    <t>BTK 51413</t>
  </si>
  <si>
    <t>BTK 51414</t>
  </si>
  <si>
    <t>BTK 51415</t>
  </si>
  <si>
    <t>BTK 51416</t>
  </si>
  <si>
    <t>BTK 51417</t>
  </si>
  <si>
    <t>BTK 51418</t>
  </si>
  <si>
    <t>BTK 51419</t>
  </si>
  <si>
    <t>BTK 51420</t>
  </si>
  <si>
    <t>BTK 51421</t>
  </si>
  <si>
    <t>BTK 51422</t>
  </si>
  <si>
    <t>BTK 51423</t>
  </si>
  <si>
    <t>BTK 51424</t>
  </si>
  <si>
    <t>BTK 51425</t>
  </si>
  <si>
    <t>BTK 51426</t>
  </si>
  <si>
    <t>BTK 51427</t>
  </si>
  <si>
    <t>BTK 51428</t>
  </si>
  <si>
    <t>BTK 51429</t>
  </si>
  <si>
    <t>BTK 51430</t>
  </si>
  <si>
    <t>BTK 51431</t>
  </si>
  <si>
    <t>BTK 51432</t>
  </si>
  <si>
    <t>BTK 51433</t>
  </si>
  <si>
    <t>BTK 51434</t>
  </si>
  <si>
    <t>BTK 51435</t>
  </si>
  <si>
    <t>BTK 51436</t>
  </si>
  <si>
    <t>BTK 51437</t>
  </si>
  <si>
    <t>BTK 51438</t>
  </si>
  <si>
    <t>BTK 51439</t>
  </si>
  <si>
    <t>BTK 51440</t>
  </si>
  <si>
    <t>BTK 51441</t>
  </si>
  <si>
    <t>BTK 51442</t>
  </si>
  <si>
    <t>BTK 51443</t>
  </si>
  <si>
    <t>BTK 51444</t>
  </si>
  <si>
    <t>BTK 51445</t>
  </si>
  <si>
    <t>BTK 51446</t>
  </si>
  <si>
    <t>BTK 51447</t>
  </si>
  <si>
    <t>BTK 51448</t>
  </si>
  <si>
    <t>BTK 51449</t>
  </si>
  <si>
    <t>BTK 51450</t>
  </si>
  <si>
    <t>BTK 51451</t>
  </si>
  <si>
    <t>BTK 51452</t>
  </si>
  <si>
    <t>BTK 51453</t>
  </si>
  <si>
    <t>BTK 51454</t>
  </si>
  <si>
    <t>BTK 51455</t>
  </si>
  <si>
    <t>BTK 51456</t>
  </si>
  <si>
    <t>BTK 51457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</si>
</sst>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_);_(@_)"/>
    <numFmt numFmtId="165" formatCode="_([$Rp-421]* #,##0.00_);_([$Rp-421]* \(#,##0.00\);_([$Rp-421]* &quot;-&quot;??_);_(@_)"/>
  </numFmts>
  <fonts count="3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0"/>
      <name val="Calibri"/>
      <family val="2"/>
      <charset val="1"/>
      <scheme val="minor"/>
    </font>
    <font>
      <sz val="11"/>
      <color theme="10"/>
      <name val="Times New Roman"/>
      <family val="1"/>
    </font>
    <font>
      <b/>
      <sz val="11"/>
      <name val="Arial"/>
      <family val="2"/>
    </font>
    <font>
      <u val="singleAccounting"/>
      <sz val="10"/>
      <name val="Arial"/>
      <family val="2"/>
    </font>
    <font>
      <sz val="11"/>
      <color rgb="FFFF0000"/>
      <name val="Arial"/>
      <family val="2"/>
    </font>
    <font>
      <sz val="11"/>
      <color rgb="FF000000"/>
      <name val="Times New Roman"/>
      <family val="1"/>
    </font>
    <font>
      <sz val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1"/>
      <color theme="0"/>
      <name val="Arial"/>
      <family val="2"/>
    </font>
    <font>
      <sz val="11"/>
      <color rgb="FFFF0000"/>
      <name val="Calibri"/>
      <family val="2"/>
      <charset val="1"/>
      <scheme val="minor"/>
    </font>
    <font>
      <sz val="10"/>
      <color rgb="FFFF0000"/>
      <name val="Times New Roman"/>
      <family val="1"/>
    </font>
    <font>
      <sz val="12"/>
      <color rgb="FFFF0000"/>
      <name val="Arial"/>
      <family val="2"/>
    </font>
    <font>
      <sz val="11"/>
      <name val="Calibri"/>
      <family val="2"/>
      <charset val="1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15" fillId="0" borderId="0" applyNumberFormat="0" applyFill="0" applyBorder="0" applyAlignment="0" applyProtection="0"/>
    <xf numFmtId="41" fontId="3" fillId="0" borderId="0" applyFont="0" applyFill="0" applyBorder="0" applyAlignment="0" applyProtection="0"/>
  </cellStyleXfs>
  <cellXfs count="177">
    <xf numFmtId="0" fontId="0" fillId="0" borderId="0" xfId="0"/>
    <xf numFmtId="0" fontId="5" fillId="0" borderId="0" xfId="4" applyFont="1"/>
    <xf numFmtId="0" fontId="6" fillId="0" borderId="0" xfId="4" applyFont="1" applyAlignment="1">
      <alignment horizontal="right"/>
    </xf>
    <xf numFmtId="41" fontId="7" fillId="0" borderId="0" xfId="4" applyNumberFormat="1" applyFont="1"/>
    <xf numFmtId="0" fontId="7" fillId="0" borderId="0" xfId="4" applyFont="1"/>
    <xf numFmtId="0" fontId="5" fillId="0" borderId="0" xfId="0" applyFont="1"/>
    <xf numFmtId="0" fontId="3" fillId="0" borderId="0" xfId="3"/>
    <xf numFmtId="164" fontId="3" fillId="0" borderId="0" xfId="3" applyNumberFormat="1"/>
    <xf numFmtId="41" fontId="3" fillId="0" borderId="0" xfId="3" applyNumberFormat="1"/>
    <xf numFmtId="41" fontId="3" fillId="0" borderId="0" xfId="3" applyNumberFormat="1" applyAlignment="1">
      <alignment horizontal="left"/>
    </xf>
    <xf numFmtId="14" fontId="3" fillId="0" borderId="0" xfId="3" applyNumberFormat="1" applyAlignment="1">
      <alignment horizontal="left"/>
    </xf>
    <xf numFmtId="41" fontId="3" fillId="0" borderId="0" xfId="1" applyFont="1" applyAlignment="1">
      <alignment horizontal="left"/>
    </xf>
    <xf numFmtId="41" fontId="8" fillId="0" borderId="0" xfId="3" applyNumberFormat="1" applyFont="1" applyAlignment="1">
      <alignment horizontal="right"/>
    </xf>
    <xf numFmtId="20" fontId="3" fillId="0" borderId="0" xfId="3" applyNumberFormat="1" applyAlignment="1">
      <alignment horizontal="left"/>
    </xf>
    <xf numFmtId="41" fontId="3" fillId="0" borderId="0" xfId="1" applyFont="1"/>
    <xf numFmtId="1" fontId="5" fillId="0" borderId="0" xfId="4" applyNumberFormat="1" applyFont="1"/>
    <xf numFmtId="0" fontId="9" fillId="0" borderId="0" xfId="3" applyFont="1"/>
    <xf numFmtId="0" fontId="10" fillId="0" borderId="0" xfId="3" applyFont="1"/>
    <xf numFmtId="0" fontId="3" fillId="0" borderId="0" xfId="3" applyAlignment="1">
      <alignment horizontal="center"/>
    </xf>
    <xf numFmtId="41" fontId="5" fillId="0" borderId="0" xfId="4" applyNumberFormat="1" applyFont="1"/>
    <xf numFmtId="41" fontId="6" fillId="0" borderId="0" xfId="4" applyNumberFormat="1" applyFont="1" applyAlignment="1">
      <alignment horizontal="right"/>
    </xf>
    <xf numFmtId="41" fontId="3" fillId="0" borderId="1" xfId="3" applyNumberFormat="1" applyBorder="1"/>
    <xf numFmtId="0" fontId="5" fillId="0" borderId="1" xfId="4" applyFont="1" applyBorder="1"/>
    <xf numFmtId="0" fontId="6" fillId="0" borderId="4" xfId="4" applyFont="1" applyBorder="1" applyAlignment="1">
      <alignment horizontal="center"/>
    </xf>
    <xf numFmtId="41" fontId="7" fillId="0" borderId="1" xfId="4" applyNumberFormat="1" applyFont="1" applyBorder="1"/>
    <xf numFmtId="0" fontId="5" fillId="0" borderId="1" xfId="0" applyFont="1" applyBorder="1"/>
    <xf numFmtId="0" fontId="11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right"/>
    </xf>
    <xf numFmtId="41" fontId="12" fillId="3" borderId="1" xfId="3" applyNumberFormat="1" applyFont="1" applyFill="1" applyBorder="1" applyAlignment="1">
      <alignment horizontal="center"/>
    </xf>
    <xf numFmtId="41" fontId="13" fillId="3" borderId="1" xfId="3" applyNumberFormat="1" applyFont="1" applyFill="1" applyBorder="1" applyAlignment="1">
      <alignment horizontal="center"/>
    </xf>
    <xf numFmtId="41" fontId="14" fillId="0" borderId="1" xfId="3" applyNumberFormat="1" applyFont="1" applyBorder="1" applyAlignment="1">
      <alignment horizontal="center"/>
    </xf>
    <xf numFmtId="0" fontId="9" fillId="0" borderId="0" xfId="3" applyFont="1" applyAlignment="1">
      <alignment horizontal="center"/>
    </xf>
    <xf numFmtId="41" fontId="18" fillId="3" borderId="1" xfId="1" applyFont="1" applyFill="1" applyBorder="1" applyAlignment="1">
      <alignment horizontal="center" vertical="center" wrapText="1"/>
    </xf>
    <xf numFmtId="0" fontId="17" fillId="0" borderId="1" xfId="1" applyNumberFormat="1" applyFont="1" applyBorder="1" applyAlignment="1">
      <alignment horizontal="center" vertical="center" wrapText="1"/>
    </xf>
    <xf numFmtId="41" fontId="17" fillId="0" borderId="1" xfId="1" applyFont="1" applyBorder="1" applyAlignment="1">
      <alignment vertical="center"/>
    </xf>
    <xf numFmtId="41" fontId="7" fillId="3" borderId="6" xfId="1" applyFont="1" applyFill="1" applyBorder="1"/>
    <xf numFmtId="41" fontId="17" fillId="0" borderId="1" xfId="1" applyFont="1" applyBorder="1" applyAlignment="1">
      <alignment horizontal="right" vertical="center" wrapText="1"/>
    </xf>
    <xf numFmtId="41" fontId="7" fillId="0" borderId="1" xfId="1" applyFont="1" applyBorder="1" applyAlignment="1">
      <alignment horizontal="center" wrapText="1"/>
    </xf>
    <xf numFmtId="41" fontId="17" fillId="0" borderId="0" xfId="1" applyFont="1" applyAlignment="1">
      <alignment horizontal="right" vertical="center" wrapText="1"/>
    </xf>
    <xf numFmtId="165" fontId="3" fillId="0" borderId="0" xfId="3" applyNumberFormat="1"/>
    <xf numFmtId="41" fontId="17" fillId="0" borderId="3" xfId="1" applyFont="1" applyBorder="1" applyAlignment="1">
      <alignment horizontal="right" vertical="center" wrapText="1"/>
    </xf>
    <xf numFmtId="41" fontId="7" fillId="0" borderId="1" xfId="1" quotePrefix="1" applyFont="1" applyBorder="1" applyAlignment="1">
      <alignment horizontal="center" wrapText="1"/>
    </xf>
    <xf numFmtId="41" fontId="17" fillId="0" borderId="1" xfId="1" applyFont="1" applyBorder="1" applyAlignment="1">
      <alignment vertical="center" wrapText="1"/>
    </xf>
    <xf numFmtId="0" fontId="5" fillId="0" borderId="3" xfId="4" applyFont="1" applyBorder="1"/>
    <xf numFmtId="41" fontId="19" fillId="0" borderId="1" xfId="1" applyFont="1" applyBorder="1" applyAlignment="1">
      <alignment horizontal="center" wrapText="1"/>
    </xf>
    <xf numFmtId="165" fontId="5" fillId="0" borderId="3" xfId="4" applyNumberFormat="1" applyFont="1" applyBorder="1"/>
    <xf numFmtId="165" fontId="7" fillId="0" borderId="0" xfId="4" applyNumberFormat="1" applyFont="1"/>
    <xf numFmtId="0" fontId="17" fillId="0" borderId="1" xfId="1" applyNumberFormat="1" applyFont="1" applyBorder="1" applyAlignment="1">
      <alignment vertical="center" wrapText="1"/>
    </xf>
    <xf numFmtId="41" fontId="3" fillId="0" borderId="3" xfId="4" applyNumberFormat="1" applyFont="1" applyBorder="1"/>
    <xf numFmtId="41" fontId="5" fillId="0" borderId="1" xfId="1" applyFont="1" applyBorder="1"/>
    <xf numFmtId="41" fontId="7" fillId="0" borderId="3" xfId="4" applyNumberFormat="1" applyFont="1" applyBorder="1"/>
    <xf numFmtId="0" fontId="16" fillId="0" borderId="1" xfId="1" applyNumberFormat="1" applyFont="1" applyBorder="1" applyAlignment="1">
      <alignment vertical="center" wrapText="1"/>
    </xf>
    <xf numFmtId="0" fontId="16" fillId="0" borderId="1" xfId="1" applyNumberFormat="1" applyFont="1" applyBorder="1" applyAlignment="1">
      <alignment vertical="center"/>
    </xf>
    <xf numFmtId="41" fontId="15" fillId="0" borderId="1" xfId="1" applyFont="1" applyBorder="1" applyAlignment="1">
      <alignment horizontal="center" wrapText="1"/>
    </xf>
    <xf numFmtId="41" fontId="3" fillId="0" borderId="1" xfId="1" applyFont="1" applyBorder="1"/>
    <xf numFmtId="41" fontId="3" fillId="0" borderId="7" xfId="3" applyNumberFormat="1" applyBorder="1"/>
    <xf numFmtId="0" fontId="17" fillId="0" borderId="1" xfId="0" applyFont="1" applyBorder="1" applyAlignment="1">
      <alignment vertical="center"/>
    </xf>
    <xf numFmtId="0" fontId="20" fillId="0" borderId="1" xfId="1" applyNumberFormat="1" applyFont="1" applyBorder="1" applyAlignment="1">
      <alignment vertical="center" wrapText="1"/>
    </xf>
    <xf numFmtId="41" fontId="9" fillId="0" borderId="1" xfId="1" applyFont="1" applyBorder="1"/>
    <xf numFmtId="165" fontId="7" fillId="0" borderId="0" xfId="6" applyNumberFormat="1" applyFont="1"/>
    <xf numFmtId="41" fontId="21" fillId="0" borderId="1" xfId="1" quotePrefix="1" applyFont="1" applyBorder="1" applyAlignment="1">
      <alignment horizontal="center" wrapText="1"/>
    </xf>
    <xf numFmtId="41" fontId="3" fillId="0" borderId="0" xfId="4" applyNumberFormat="1" applyFont="1"/>
    <xf numFmtId="41" fontId="0" fillId="0" borderId="1" xfId="1" applyFont="1" applyBorder="1" applyAlignment="1">
      <alignment horizontal="right" wrapText="1"/>
    </xf>
    <xf numFmtId="42" fontId="5" fillId="0" borderId="0" xfId="4" applyNumberFormat="1" applyFont="1"/>
    <xf numFmtId="41" fontId="7" fillId="3" borderId="1" xfId="1" applyFont="1" applyFill="1" applyBorder="1"/>
    <xf numFmtId="41" fontId="18" fillId="3" borderId="1" xfId="1" applyFont="1" applyFill="1" applyBorder="1" applyAlignment="1">
      <alignment horizontal="right" vertical="center" wrapText="1"/>
    </xf>
    <xf numFmtId="164" fontId="3" fillId="0" borderId="7" xfId="3" applyNumberFormat="1" applyBorder="1"/>
    <xf numFmtId="0" fontId="17" fillId="0" borderId="1" xfId="1" applyNumberFormat="1" applyFont="1" applyBorder="1" applyAlignment="1">
      <alignment vertical="center"/>
    </xf>
    <xf numFmtId="164" fontId="22" fillId="0" borderId="0" xfId="3" applyNumberFormat="1" applyFont="1"/>
    <xf numFmtId="164" fontId="9" fillId="0" borderId="0" xfId="3" applyNumberFormat="1" applyFont="1"/>
    <xf numFmtId="41" fontId="23" fillId="0" borderId="0" xfId="2" applyNumberFormat="1" applyFont="1" applyFill="1"/>
    <xf numFmtId="41" fontId="3" fillId="3" borderId="1" xfId="1" applyFont="1" applyFill="1" applyBorder="1"/>
    <xf numFmtId="164" fontId="3" fillId="0" borderId="7" xfId="6" applyNumberFormat="1" applyBorder="1" applyAlignment="1">
      <alignment horizontal="left"/>
    </xf>
    <xf numFmtId="41" fontId="3" fillId="0" borderId="0" xfId="6"/>
    <xf numFmtId="0" fontId="7" fillId="3" borderId="1" xfId="1" applyNumberFormat="1" applyFont="1" applyFill="1" applyBorder="1"/>
    <xf numFmtId="0" fontId="3" fillId="0" borderId="0" xfId="3" quotePrefix="1"/>
    <xf numFmtId="42" fontId="12" fillId="0" borderId="0" xfId="1" applyNumberFormat="1" applyFont="1"/>
    <xf numFmtId="41" fontId="17" fillId="0" borderId="1" xfId="1" applyFont="1" applyBorder="1" applyAlignment="1">
      <alignment wrapText="1"/>
    </xf>
    <xf numFmtId="164" fontId="17" fillId="0" borderId="1" xfId="0" applyNumberFormat="1" applyFont="1" applyBorder="1" applyAlignment="1">
      <alignment wrapText="1"/>
    </xf>
    <xf numFmtId="42" fontId="5" fillId="0" borderId="0" xfId="0" applyNumberFormat="1" applyFont="1"/>
    <xf numFmtId="0" fontId="1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1" fontId="7" fillId="0" borderId="1" xfId="1" applyFont="1" applyBorder="1"/>
    <xf numFmtId="42" fontId="3" fillId="0" borderId="0" xfId="3" applyNumberFormat="1"/>
    <xf numFmtId="41" fontId="24" fillId="0" borderId="1" xfId="1" applyFont="1" applyBorder="1" applyAlignment="1">
      <alignment horizontal="right" vertical="center" wrapText="1"/>
    </xf>
    <xf numFmtId="0" fontId="7" fillId="0" borderId="1" xfId="1" applyNumberFormat="1" applyFont="1" applyBorder="1"/>
    <xf numFmtId="0" fontId="25" fillId="0" borderId="0" xfId="3" applyFont="1" applyAlignment="1">
      <alignment horizontal="left"/>
    </xf>
    <xf numFmtId="0" fontId="25" fillId="0" borderId="0" xfId="3" applyFont="1"/>
    <xf numFmtId="41" fontId="6" fillId="0" borderId="1" xfId="1" applyFont="1" applyBorder="1" applyAlignment="1">
      <alignment horizontal="right"/>
    </xf>
    <xf numFmtId="0" fontId="7" fillId="0" borderId="0" xfId="0" applyFont="1"/>
    <xf numFmtId="0" fontId="7" fillId="0" borderId="0" xfId="3" applyFont="1" applyAlignment="1">
      <alignment horizontal="left"/>
    </xf>
    <xf numFmtId="164" fontId="5" fillId="0" borderId="0" xfId="4" applyNumberFormat="1" applyFont="1"/>
    <xf numFmtId="0" fontId="26" fillId="0" borderId="0" xfId="3" applyFont="1"/>
    <xf numFmtId="164" fontId="27" fillId="0" borderId="0" xfId="3" applyNumberFormat="1" applyFont="1"/>
    <xf numFmtId="42" fontId="7" fillId="0" borderId="0" xfId="2" applyNumberFormat="1" applyFont="1" applyFill="1"/>
    <xf numFmtId="41" fontId="23" fillId="0" borderId="0" xfId="0" applyNumberFormat="1" applyFont="1"/>
    <xf numFmtId="0" fontId="28" fillId="0" borderId="0" xfId="4" applyFont="1"/>
    <xf numFmtId="42" fontId="23" fillId="0" borderId="0" xfId="4" applyNumberFormat="1" applyFont="1"/>
    <xf numFmtId="0" fontId="16" fillId="0" borderId="1" xfId="5" applyFont="1" applyBorder="1" applyAlignment="1">
      <alignment wrapText="1"/>
    </xf>
    <xf numFmtId="0" fontId="28" fillId="0" borderId="0" xfId="0" applyFont="1"/>
    <xf numFmtId="42" fontId="28" fillId="0" borderId="0" xfId="4" applyNumberFormat="1" applyFont="1"/>
    <xf numFmtId="0" fontId="17" fillId="0" borderId="1" xfId="0" applyFont="1" applyBorder="1"/>
    <xf numFmtId="42" fontId="28" fillId="0" borderId="0" xfId="0" applyNumberFormat="1" applyFont="1"/>
    <xf numFmtId="0" fontId="23" fillId="0" borderId="0" xfId="0" applyFont="1"/>
    <xf numFmtId="41" fontId="7" fillId="0" borderId="0" xfId="2" applyNumberFormat="1" applyFont="1" applyFill="1"/>
    <xf numFmtId="0" fontId="5" fillId="0" borderId="1" xfId="0" applyFont="1" applyBorder="1" applyAlignment="1">
      <alignment horizontal="center"/>
    </xf>
    <xf numFmtId="41" fontId="17" fillId="0" borderId="1" xfId="1" applyFont="1" applyBorder="1" applyAlignment="1">
      <alignment horizontal="right" wrapText="1"/>
    </xf>
    <xf numFmtId="41" fontId="7" fillId="3" borderId="0" xfId="0" applyNumberFormat="1" applyFont="1" applyFill="1"/>
    <xf numFmtId="41" fontId="7" fillId="0" borderId="0" xfId="0" applyNumberFormat="1" applyFont="1"/>
    <xf numFmtId="0" fontId="6" fillId="0" borderId="1" xfId="1" applyNumberFormat="1" applyFont="1" applyBorder="1" applyAlignment="1">
      <alignment horizontal="right"/>
    </xf>
    <xf numFmtId="4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3" fillId="0" borderId="1" xfId="0" applyFont="1" applyBorder="1"/>
    <xf numFmtId="41" fontId="29" fillId="0" borderId="1" xfId="1" applyFont="1" applyBorder="1" applyAlignment="1">
      <alignment horizontal="right" wrapText="1"/>
    </xf>
    <xf numFmtId="0" fontId="4" fillId="0" borderId="0" xfId="3" applyFont="1" applyAlignment="1">
      <alignment horizontal="center"/>
    </xf>
    <xf numFmtId="41" fontId="18" fillId="3" borderId="0" xfId="1" applyFont="1" applyFill="1" applyAlignment="1">
      <alignment horizontal="center" vertical="center" wrapText="1"/>
    </xf>
    <xf numFmtId="41" fontId="31" fillId="0" borderId="0" xfId="1" applyFont="1"/>
    <xf numFmtId="41" fontId="31" fillId="3" borderId="0" xfId="1" applyFont="1" applyFill="1" applyAlignment="1">
      <alignment horizontal="center" vertical="center" wrapText="1"/>
    </xf>
    <xf numFmtId="41" fontId="30" fillId="4" borderId="3" xfId="1" applyFont="1" applyFill="1" applyBorder="1" applyAlignment="1">
      <alignment horizontal="center" vertical="center" wrapText="1"/>
    </xf>
    <xf numFmtId="41" fontId="30" fillId="3" borderId="3" xfId="1" applyFont="1" applyFill="1" applyBorder="1" applyAlignment="1">
      <alignment horizontal="center" vertical="center" wrapText="1"/>
    </xf>
    <xf numFmtId="41" fontId="29" fillId="0" borderId="3" xfId="1" applyFont="1" applyBorder="1" applyAlignment="1">
      <alignment horizontal="center" wrapText="1"/>
    </xf>
    <xf numFmtId="41" fontId="18" fillId="3" borderId="3" xfId="1" applyFont="1" applyFill="1" applyBorder="1" applyAlignment="1">
      <alignment horizontal="center" vertical="center" wrapText="1"/>
    </xf>
    <xf numFmtId="0" fontId="7" fillId="0" borderId="1" xfId="0" applyFont="1" applyBorder="1"/>
    <xf numFmtId="41" fontId="17" fillId="0" borderId="3" xfId="1" applyFont="1" applyBorder="1" applyAlignment="1">
      <alignment vertical="center" wrapText="1"/>
    </xf>
    <xf numFmtId="0" fontId="6" fillId="0" borderId="0" xfId="4" applyFont="1" applyAlignment="1">
      <alignment horizontal="right" vertical="center"/>
    </xf>
    <xf numFmtId="41" fontId="8" fillId="0" borderId="0" xfId="3" applyNumberFormat="1" applyFont="1" applyAlignment="1">
      <alignment horizontal="right" vertical="center"/>
    </xf>
    <xf numFmtId="41" fontId="6" fillId="0" borderId="0" xfId="4" applyNumberFormat="1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41" fontId="0" fillId="0" borderId="1" xfId="1" applyFont="1" applyBorder="1" applyAlignment="1">
      <alignment horizontal="right" vertical="center" wrapText="1"/>
    </xf>
    <xf numFmtId="41" fontId="6" fillId="0" borderId="1" xfId="1" applyFont="1" applyBorder="1" applyAlignment="1">
      <alignment horizontal="right" vertical="center"/>
    </xf>
    <xf numFmtId="41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41" fontId="29" fillId="0" borderId="1" xfId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vertical="center"/>
    </xf>
    <xf numFmtId="41" fontId="8" fillId="4" borderId="3" xfId="1" applyFont="1" applyFill="1" applyBorder="1" applyAlignment="1">
      <alignment horizontal="center" vertical="center" wrapText="1"/>
    </xf>
    <xf numFmtId="41" fontId="8" fillId="3" borderId="3" xfId="1" applyFont="1" applyFill="1" applyBorder="1" applyAlignment="1">
      <alignment horizontal="center" vertical="center" wrapText="1"/>
    </xf>
    <xf numFmtId="41" fontId="32" fillId="0" borderId="3" xfId="1" applyFont="1" applyBorder="1" applyAlignment="1">
      <alignment horizontal="center" wrapText="1"/>
    </xf>
    <xf numFmtId="41" fontId="28" fillId="0" borderId="0" xfId="1" applyFont="1"/>
    <xf numFmtId="0" fontId="7" fillId="4" borderId="1" xfId="0" applyFont="1" applyFill="1" applyBorder="1"/>
    <xf numFmtId="41" fontId="32" fillId="4" borderId="1" xfId="1" applyFont="1" applyFill="1" applyBorder="1" applyAlignment="1">
      <alignment horizontal="right" wrapText="1"/>
    </xf>
    <xf numFmtId="41" fontId="12" fillId="3" borderId="3" xfId="3" applyNumberFormat="1" applyFont="1" applyFill="1" applyBorder="1" applyAlignment="1">
      <alignment horizontal="center"/>
    </xf>
    <xf numFmtId="41" fontId="32" fillId="0" borderId="1" xfId="1" applyFont="1" applyBorder="1" applyAlignment="1">
      <alignment horizontal="right" wrapText="1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3" fontId="0" fillId="0" borderId="1" xfId="0" applyNumberFormat="1" applyBorder="1" applyAlignment="1">
      <alignment horizontal="right" wrapText="1"/>
    </xf>
    <xf numFmtId="0" fontId="4" fillId="0" borderId="0" xfId="3" applyFont="1" applyAlignment="1">
      <alignment horizontal="center"/>
    </xf>
    <xf numFmtId="41" fontId="17" fillId="0" borderId="3" xfId="1" applyFont="1" applyBorder="1" applyAlignment="1">
      <alignment wrapText="1"/>
    </xf>
    <xf numFmtId="41" fontId="3" fillId="3" borderId="3" xfId="1" applyFont="1" applyFill="1" applyBorder="1"/>
    <xf numFmtId="41" fontId="7" fillId="3" borderId="3" xfId="1" applyFont="1" applyFill="1" applyBorder="1"/>
    <xf numFmtId="0" fontId="4" fillId="0" borderId="0" xfId="3" applyFont="1" applyAlignment="1">
      <alignment horizontal="center"/>
    </xf>
    <xf numFmtId="41" fontId="8" fillId="3" borderId="0" xfId="0" applyNumberFormat="1" applyFont="1" applyFill="1"/>
    <xf numFmtId="41" fontId="33" fillId="0" borderId="3" xfId="1" applyFont="1" applyBorder="1" applyAlignment="1">
      <alignment horizontal="center" wrapText="1"/>
    </xf>
    <xf numFmtId="41" fontId="6" fillId="3" borderId="0" xfId="0" applyNumberFormat="1" applyFont="1" applyFill="1"/>
    <xf numFmtId="41" fontId="6" fillId="0" borderId="3" xfId="1" applyFont="1" applyBorder="1" applyAlignment="1">
      <alignment horizontal="center" wrapText="1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41" fontId="30" fillId="3" borderId="0" xfId="0" applyNumberFormat="1" applyFont="1" applyFill="1"/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6" fillId="0" borderId="2" xfId="4" applyFont="1" applyBorder="1" applyAlignment="1">
      <alignment horizontal="center"/>
    </xf>
    <xf numFmtId="0" fontId="6" fillId="0" borderId="3" xfId="4" applyFont="1" applyBorder="1" applyAlignment="1">
      <alignment horizontal="center"/>
    </xf>
    <xf numFmtId="41" fontId="7" fillId="0" borderId="2" xfId="4" applyNumberFormat="1" applyFont="1" applyBorder="1" applyAlignment="1">
      <alignment horizontal="center"/>
    </xf>
    <xf numFmtId="41" fontId="7" fillId="0" borderId="3" xfId="4" applyNumberFormat="1" applyFont="1" applyBorder="1" applyAlignment="1">
      <alignment horizontal="center"/>
    </xf>
    <xf numFmtId="0" fontId="6" fillId="0" borderId="1" xfId="0" applyFont="1" applyBorder="1"/>
    <xf numFmtId="0" fontId="17" fillId="3" borderId="1" xfId="0" applyFont="1" applyFill="1" applyBorder="1" applyAlignment="1">
      <alignment horizontal="left" vertical="center" wrapText="1"/>
    </xf>
  </cellXfs>
  <cellStyles count="7">
    <cellStyle name="Accent3" xfId="2" builtinId="37"/>
    <cellStyle name="Comma [0]" xfId="1" builtinId="6"/>
    <cellStyle name="Comma [0] 2" xfId="6"/>
    <cellStyle name="Hyperlink" xfId="5" builtinId="8"/>
    <cellStyle name="Normal" xfId="0" builtinId="0"/>
    <cellStyle name="Normal 2" xfId="4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C31" zoomScale="80" zoomScaleNormal="100" zoomScaleSheetLayoutView="80" workbookViewId="0">
      <selection activeCell="K36" sqref="K36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1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14"/>
      <c r="K1" s="1"/>
      <c r="L1" s="2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2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60</v>
      </c>
      <c r="C3" s="8"/>
      <c r="D3" s="6"/>
      <c r="E3" s="6"/>
      <c r="F3" s="6"/>
      <c r="G3" s="6"/>
      <c r="H3" s="6" t="s">
        <v>2</v>
      </c>
      <c r="I3" s="10">
        <v>43524</v>
      </c>
      <c r="J3" s="11"/>
      <c r="K3" s="1"/>
      <c r="L3" s="12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680</v>
      </c>
      <c r="F8" s="6"/>
      <c r="G8" s="8">
        <f t="shared" ref="G8:G16" si="0">C8*E8</f>
        <v>68000000</v>
      </c>
      <c r="H8" s="16"/>
      <c r="I8" s="6"/>
      <c r="J8" s="14"/>
      <c r="K8" s="1"/>
      <c r="L8" s="12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464</v>
      </c>
      <c r="F9" s="6"/>
      <c r="G9" s="8">
        <f t="shared" si="0"/>
        <v>23200000</v>
      </c>
      <c r="H9" s="16"/>
      <c r="I9" s="6"/>
      <c r="J9" s="8"/>
      <c r="K9" s="19"/>
      <c r="L9" s="20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6</v>
      </c>
      <c r="F10" s="6"/>
      <c r="G10" s="8">
        <f t="shared" si="0"/>
        <v>120000</v>
      </c>
      <c r="H10" s="7"/>
      <c r="I10" s="6"/>
      <c r="J10" s="8"/>
      <c r="K10" s="6"/>
      <c r="L10" s="2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71</v>
      </c>
      <c r="F11" s="6"/>
      <c r="G11" s="8">
        <f t="shared" si="0"/>
        <v>710000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5">
      <c r="C12" s="8">
        <v>5000</v>
      </c>
      <c r="D12" s="6"/>
      <c r="E12" s="6">
        <v>32</v>
      </c>
      <c r="F12" s="6"/>
      <c r="G12" s="8">
        <f t="shared" si="0"/>
        <v>160000</v>
      </c>
      <c r="H12" s="7"/>
      <c r="I12" s="6"/>
      <c r="J12" s="25"/>
      <c r="K12" s="26" t="s">
        <v>14</v>
      </c>
      <c r="L12" s="27" t="s">
        <v>15</v>
      </c>
      <c r="M12" s="28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2</v>
      </c>
      <c r="F13" s="6"/>
      <c r="G13" s="8">
        <f t="shared" si="0"/>
        <v>4000</v>
      </c>
      <c r="H13" s="7"/>
      <c r="I13" s="6"/>
      <c r="J13" s="25"/>
      <c r="K13" s="25" t="s">
        <v>62</v>
      </c>
      <c r="L13" s="62">
        <v>500000</v>
      </c>
      <c r="M13" s="118">
        <v>20000</v>
      </c>
      <c r="N13" s="32"/>
      <c r="O13" s="33"/>
      <c r="P13" s="62">
        <v>9650000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25" t="s">
        <v>63</v>
      </c>
      <c r="L14" s="62">
        <v>900000</v>
      </c>
      <c r="M14" s="118">
        <v>20000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25" t="s">
        <v>64</v>
      </c>
      <c r="L15" s="62">
        <v>900000</v>
      </c>
      <c r="M15" s="119">
        <v>500000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25" t="s">
        <v>65</v>
      </c>
      <c r="L16" s="62">
        <v>1000000</v>
      </c>
      <c r="M16" s="119">
        <v>10000000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92194000</v>
      </c>
      <c r="I17" s="8"/>
      <c r="J17" s="25"/>
      <c r="K17" s="25" t="s">
        <v>66</v>
      </c>
      <c r="L17" s="62">
        <v>2000000</v>
      </c>
      <c r="M17" s="120">
        <v>130000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25" t="s">
        <v>67</v>
      </c>
      <c r="L18" s="62">
        <v>5000000</v>
      </c>
      <c r="M18" s="120">
        <v>14515000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25" t="s">
        <v>68</v>
      </c>
      <c r="L19" s="62">
        <v>800000</v>
      </c>
      <c r="M19" s="120">
        <v>150000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2</v>
      </c>
      <c r="F20" s="6"/>
      <c r="G20" s="8">
        <f>C20*E20</f>
        <v>2000</v>
      </c>
      <c r="H20" s="7"/>
      <c r="I20" s="8"/>
      <c r="J20" s="25"/>
      <c r="K20" s="25" t="s">
        <v>69</v>
      </c>
      <c r="L20" s="62">
        <v>2500000</v>
      </c>
      <c r="M20" s="120">
        <v>53600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509</v>
      </c>
      <c r="F21" s="6"/>
      <c r="G21" s="8">
        <f>C21*E21</f>
        <v>254500</v>
      </c>
      <c r="H21" s="7"/>
      <c r="I21" s="8"/>
      <c r="J21" s="25"/>
      <c r="K21" s="25" t="s">
        <v>70</v>
      </c>
      <c r="L21" s="62">
        <v>2400000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5</v>
      </c>
      <c r="F22" s="6"/>
      <c r="G22" s="8">
        <f>C22*E22</f>
        <v>1000</v>
      </c>
      <c r="H22" s="7"/>
      <c r="I22" s="8"/>
      <c r="J22" s="25"/>
      <c r="K22" s="25" t="s">
        <v>71</v>
      </c>
      <c r="L22" s="62">
        <v>1200000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3</v>
      </c>
      <c r="F23" s="6"/>
      <c r="G23" s="8">
        <f>C23*E23</f>
        <v>300</v>
      </c>
      <c r="H23" s="7"/>
      <c r="I23" s="8"/>
      <c r="J23" s="25"/>
      <c r="K23" s="25" t="s">
        <v>72</v>
      </c>
      <c r="L23" s="62">
        <v>2500000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25" t="s">
        <v>73</v>
      </c>
      <c r="L24" s="62">
        <v>4200000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25" t="s">
        <v>74</v>
      </c>
      <c r="L25" s="62">
        <v>900000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257800</v>
      </c>
      <c r="I26" s="7"/>
      <c r="J26" s="25"/>
      <c r="K26" s="25" t="s">
        <v>75</v>
      </c>
      <c r="L26" s="62">
        <v>2700000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92451800</v>
      </c>
      <c r="J27" s="25"/>
      <c r="K27" s="25" t="s">
        <v>76</v>
      </c>
      <c r="L27" s="62">
        <v>4000000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25" t="s">
        <v>77</v>
      </c>
      <c r="L28" s="62">
        <v>650000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25" t="s">
        <v>78</v>
      </c>
      <c r="L29" s="62">
        <v>3300000</v>
      </c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25" t="s">
        <v>79</v>
      </c>
      <c r="L30" s="62">
        <v>1400000</v>
      </c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 t="e">
        <f>+#REF!</f>
        <v>#REF!</v>
      </c>
      <c r="J31" s="25"/>
      <c r="K31" s="25" t="s">
        <v>80</v>
      </c>
      <c r="L31" s="62">
        <v>1500000</v>
      </c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25" t="s">
        <v>81</v>
      </c>
      <c r="L32" s="62">
        <v>350000</v>
      </c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25" t="s">
        <v>82</v>
      </c>
      <c r="L33" s="62">
        <v>850000</v>
      </c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25"/>
      <c r="K34" s="25" t="s">
        <v>83</v>
      </c>
      <c r="L34" s="62">
        <v>900000</v>
      </c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25" t="s">
        <v>84</v>
      </c>
      <c r="L35" s="62">
        <v>1100000</v>
      </c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25" t="s">
        <v>85</v>
      </c>
      <c r="L36" s="62">
        <v>2000000</v>
      </c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25"/>
      <c r="L37" s="62">
        <v>-9650000</v>
      </c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25"/>
      <c r="L38" s="62"/>
      <c r="M38" s="32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25"/>
      <c r="L39" s="62"/>
      <c r="M39" s="32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25"/>
      <c r="L40" s="62"/>
      <c r="M40" s="32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138903654</v>
      </c>
      <c r="J41" s="25"/>
      <c r="K41" s="25"/>
      <c r="L41" s="62"/>
      <c r="M41" s="32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v>214119475</v>
      </c>
      <c r="I42" s="7"/>
      <c r="J42" s="25"/>
      <c r="K42" s="25"/>
      <c r="L42" s="62"/>
      <c r="M42" s="32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282789853</v>
      </c>
      <c r="I43" s="7"/>
      <c r="J43" s="25"/>
      <c r="K43" s="25"/>
      <c r="L43" s="62"/>
      <c r="M43" s="32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710812982</v>
      </c>
      <c r="J44" s="25"/>
      <c r="K44" s="25"/>
      <c r="L44" s="62"/>
      <c r="M44" s="32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1698547698</v>
      </c>
      <c r="J45" s="25"/>
      <c r="K45" s="25"/>
      <c r="L45" s="62"/>
      <c r="M45" s="32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25"/>
      <c r="L46" s="62"/>
      <c r="M46" s="42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25388600</v>
      </c>
      <c r="I47" s="7"/>
      <c r="J47" s="25"/>
      <c r="K47" s="25"/>
      <c r="L47" s="62"/>
      <c r="M47" s="42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63500</v>
      </c>
      <c r="I48" s="7" t="s">
        <v>6</v>
      </c>
      <c r="J48" s="25"/>
      <c r="K48" s="25"/>
      <c r="L48" s="62"/>
      <c r="M48" s="42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25452100</v>
      </c>
      <c r="J49" s="25"/>
      <c r="K49" s="25"/>
      <c r="L49" s="62"/>
      <c r="M49" s="42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62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25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33900000</v>
      </c>
      <c r="I52" s="7"/>
      <c r="J52" s="25"/>
      <c r="K52" s="25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9650000</v>
      </c>
      <c r="I53" s="7"/>
      <c r="J53" s="25"/>
      <c r="K53" s="25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755300</v>
      </c>
      <c r="I54" s="7"/>
      <c r="J54" s="25"/>
      <c r="K54" s="25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44305300</v>
      </c>
      <c r="J55" s="25"/>
      <c r="K55" s="25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 t="e">
        <f>+I31-I49+I55</f>
        <v>#REF!</v>
      </c>
      <c r="J56" s="78">
        <f>SUM(M13:M55)</f>
        <v>25388600</v>
      </c>
      <c r="K56" s="25"/>
      <c r="L56" s="36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92451800</v>
      </c>
      <c r="J57" s="80"/>
      <c r="K57" s="25"/>
      <c r="L57" s="36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25"/>
      <c r="L58" s="36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 t="e">
        <f>+I57-I56</f>
        <v>#REF!</v>
      </c>
      <c r="J59" s="81"/>
      <c r="K59" s="25"/>
      <c r="L59" s="36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25"/>
      <c r="L60" s="36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25"/>
      <c r="L61" s="36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25"/>
      <c r="L62" s="36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25"/>
      <c r="L63" s="36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25"/>
      <c r="L64" s="36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25"/>
      <c r="L65" s="36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25"/>
      <c r="L66" s="36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">
      <c r="J67" s="25"/>
      <c r="K67" s="25"/>
      <c r="L67" s="36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25"/>
      <c r="L68" s="36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25"/>
      <c r="L69" s="36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25"/>
      <c r="L70" s="36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25"/>
      <c r="L71" s="36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25"/>
      <c r="L72" s="36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81"/>
      <c r="L73" s="84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81"/>
      <c r="L74" s="84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81"/>
      <c r="L75" s="84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98"/>
      <c r="L76" s="36"/>
      <c r="M76" s="64"/>
      <c r="N76" s="64"/>
      <c r="O76" s="74"/>
      <c r="P76" s="36"/>
      <c r="Q76" s="64"/>
      <c r="R76" s="94"/>
    </row>
    <row r="77" spans="1:22" ht="15.75" x14ac:dyDescent="0.25">
      <c r="A77" s="116">
        <v>350000</v>
      </c>
      <c r="B77" s="96">
        <v>63000</v>
      </c>
      <c r="C77" s="99"/>
      <c r="D77" s="96"/>
      <c r="E77" s="100"/>
      <c r="F77" s="1"/>
      <c r="G77" s="1"/>
      <c r="H77" s="63"/>
      <c r="I77" s="1"/>
      <c r="J77" s="81"/>
      <c r="K77" s="101"/>
      <c r="L77" s="88"/>
      <c r="M77" s="64"/>
      <c r="N77" s="64"/>
      <c r="O77" s="74"/>
      <c r="P77" s="36"/>
      <c r="Q77" s="64"/>
      <c r="R77" s="94"/>
    </row>
    <row r="78" spans="1:22" ht="15.75" x14ac:dyDescent="0.25">
      <c r="A78" s="116">
        <v>87000</v>
      </c>
      <c r="B78" s="96">
        <v>500</v>
      </c>
      <c r="C78" s="103"/>
      <c r="D78" s="103"/>
      <c r="E78" s="102"/>
      <c r="H78" s="79"/>
      <c r="J78" s="81"/>
      <c r="K78" s="25"/>
      <c r="L78" s="88"/>
      <c r="M78" s="64"/>
      <c r="N78" s="64"/>
      <c r="O78" s="74"/>
      <c r="P78" s="36"/>
      <c r="Q78" s="64"/>
      <c r="R78" s="94"/>
    </row>
    <row r="79" spans="1:22" ht="15.75" x14ac:dyDescent="0.25">
      <c r="A79" s="116">
        <v>53500</v>
      </c>
      <c r="B79" s="96"/>
      <c r="C79" s="103"/>
      <c r="D79" s="103"/>
      <c r="E79" s="102"/>
      <c r="H79" s="79"/>
      <c r="J79" s="81"/>
      <c r="K79" s="25"/>
      <c r="L79" s="88"/>
      <c r="M79" s="64"/>
      <c r="N79" s="64"/>
      <c r="O79" s="74"/>
      <c r="P79" s="36"/>
      <c r="Q79" s="64"/>
      <c r="R79" s="104"/>
    </row>
    <row r="80" spans="1:22" x14ac:dyDescent="0.25">
      <c r="A80" s="117">
        <v>3800</v>
      </c>
      <c r="B80" s="96"/>
      <c r="C80" s="103"/>
      <c r="D80" s="103"/>
      <c r="E80" s="102"/>
      <c r="H80" s="79"/>
      <c r="J80" s="81"/>
      <c r="K80" s="25"/>
      <c r="L80" s="88"/>
      <c r="M80" s="64"/>
      <c r="N80" s="64"/>
      <c r="O80" s="74"/>
      <c r="P80" s="36"/>
      <c r="Q80" s="64"/>
      <c r="R80" s="104"/>
    </row>
    <row r="81" spans="1:18" ht="15.75" x14ac:dyDescent="0.25">
      <c r="A81" s="116">
        <v>2500</v>
      </c>
      <c r="B81" s="96"/>
      <c r="C81" s="96"/>
      <c r="D81" s="96"/>
      <c r="E81" s="97"/>
      <c r="F81" s="1"/>
      <c r="G81" s="1"/>
      <c r="H81" s="63"/>
      <c r="I81" s="1"/>
      <c r="J81" s="81"/>
      <c r="K81" s="56"/>
      <c r="L81" s="36"/>
      <c r="M81" s="64"/>
      <c r="N81" s="64"/>
      <c r="O81" s="74"/>
      <c r="P81" s="36"/>
      <c r="Q81" s="64"/>
      <c r="R81" s="104"/>
    </row>
    <row r="82" spans="1:18" ht="15.75" x14ac:dyDescent="0.25">
      <c r="A82" s="116">
        <v>258500</v>
      </c>
      <c r="B82" s="96"/>
      <c r="C82" s="96"/>
      <c r="D82" s="96"/>
      <c r="E82" s="97"/>
      <c r="F82" s="1"/>
      <c r="G82" s="1"/>
      <c r="H82" s="63"/>
      <c r="I82" s="1"/>
      <c r="J82" s="81"/>
      <c r="K82" s="105"/>
      <c r="L82" s="36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05"/>
      <c r="L83" s="36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05"/>
      <c r="L84" s="36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05"/>
      <c r="L85" s="36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05"/>
      <c r="L86" s="36"/>
      <c r="M86" s="64"/>
      <c r="N86" s="64"/>
      <c r="O86" s="74"/>
      <c r="P86" s="36"/>
      <c r="Q86" s="64"/>
      <c r="R86" s="94"/>
    </row>
    <row r="87" spans="1:18" x14ac:dyDescent="0.25">
      <c r="J87" s="81"/>
      <c r="K87" s="105"/>
      <c r="L87" s="36"/>
      <c r="M87" s="64"/>
      <c r="N87" s="64"/>
      <c r="O87" s="74"/>
      <c r="P87" s="36"/>
      <c r="Q87" s="64"/>
      <c r="R87" s="94"/>
    </row>
    <row r="88" spans="1:18" x14ac:dyDescent="0.25">
      <c r="J88" s="81"/>
      <c r="K88" s="105"/>
      <c r="L88" s="36"/>
      <c r="M88" s="64"/>
      <c r="N88" s="64"/>
      <c r="O88" s="74"/>
      <c r="P88" s="36"/>
      <c r="Q88" s="64"/>
      <c r="R88" s="94"/>
    </row>
    <row r="89" spans="1:18" x14ac:dyDescent="0.25">
      <c r="J89" s="81"/>
      <c r="K89" s="105"/>
      <c r="L89" s="36"/>
      <c r="M89" s="64"/>
      <c r="N89" s="64"/>
      <c r="O89" s="74"/>
      <c r="P89" s="36"/>
      <c r="Q89" s="64"/>
      <c r="R89" s="94"/>
    </row>
    <row r="90" spans="1:18" x14ac:dyDescent="0.25">
      <c r="J90" s="81"/>
      <c r="K90" s="105"/>
      <c r="L90" s="36"/>
      <c r="M90" s="64"/>
      <c r="N90" s="64"/>
      <c r="O90" s="74"/>
      <c r="P90" s="36"/>
      <c r="Q90" s="64"/>
      <c r="R90" s="94"/>
    </row>
    <row r="91" spans="1:18" x14ac:dyDescent="0.2">
      <c r="J91" s="25"/>
      <c r="K91" s="105"/>
      <c r="L91" s="36"/>
      <c r="M91" s="64"/>
      <c r="N91" s="64"/>
      <c r="O91" s="74"/>
      <c r="P91" s="36"/>
      <c r="Q91" s="64"/>
      <c r="R91" s="94"/>
    </row>
    <row r="92" spans="1:18" x14ac:dyDescent="0.2">
      <c r="J92" s="25"/>
      <c r="K92" s="105"/>
      <c r="L92" s="36"/>
      <c r="M92" s="64"/>
      <c r="N92" s="64"/>
      <c r="O92" s="74"/>
      <c r="P92" s="36"/>
      <c r="Q92" s="64"/>
      <c r="R92" s="94"/>
    </row>
    <row r="93" spans="1:18" x14ac:dyDescent="0.2">
      <c r="J93" s="25"/>
      <c r="K93" s="105"/>
      <c r="L93" s="36"/>
      <c r="M93" s="64"/>
      <c r="N93" s="64"/>
      <c r="O93" s="74"/>
      <c r="P93" s="36"/>
      <c r="Q93" s="64"/>
      <c r="R93" s="94"/>
    </row>
    <row r="94" spans="1:18" x14ac:dyDescent="0.2">
      <c r="J94" s="25"/>
      <c r="K94" s="105"/>
      <c r="L94" s="36"/>
      <c r="M94" s="64"/>
      <c r="N94" s="64"/>
      <c r="O94" s="74"/>
      <c r="P94" s="36"/>
      <c r="Q94" s="64"/>
      <c r="R94" s="94"/>
    </row>
    <row r="95" spans="1:18" x14ac:dyDescent="0.2">
      <c r="J95" s="25"/>
      <c r="K95" s="105"/>
      <c r="L95" s="36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10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10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88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88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88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88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88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88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88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88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88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88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88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88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88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88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88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88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88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88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88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88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88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88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10">
        <f t="shared" ref="L121:Q121" si="1">SUM(L13:L120)</f>
        <v>33900000</v>
      </c>
      <c r="M121" s="110">
        <f t="shared" si="1"/>
        <v>25388600</v>
      </c>
      <c r="N121" s="110">
        <f t="shared" si="1"/>
        <v>0</v>
      </c>
      <c r="O121" s="110"/>
      <c r="P121" s="110">
        <f>SUM(P13:P120)</f>
        <v>9650000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1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1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1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1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1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1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1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1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H19" zoomScale="80" zoomScaleNormal="100" zoomScaleSheetLayoutView="80" workbookViewId="0">
      <selection activeCell="K36" sqref="K36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1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14"/>
      <c r="K1" s="1"/>
      <c r="L1" s="2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2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61</v>
      </c>
      <c r="C3" s="8"/>
      <c r="D3" s="6"/>
      <c r="E3" s="6"/>
      <c r="F3" s="6"/>
      <c r="G3" s="6"/>
      <c r="H3" s="6" t="s">
        <v>2</v>
      </c>
      <c r="I3" s="10">
        <v>43525</v>
      </c>
      <c r="J3" s="11"/>
      <c r="K3" s="1"/>
      <c r="L3" s="12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949</v>
      </c>
      <c r="F8" s="6"/>
      <c r="G8" s="8">
        <f t="shared" ref="G8:G16" si="0">C8*E8</f>
        <v>94900000</v>
      </c>
      <c r="H8" s="16"/>
      <c r="I8" s="6"/>
      <c r="J8" s="14"/>
      <c r="K8" s="1"/>
      <c r="L8" s="12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536</v>
      </c>
      <c r="F9" s="6"/>
      <c r="G9" s="8">
        <f t="shared" si="0"/>
        <v>26800000</v>
      </c>
      <c r="H9" s="16"/>
      <c r="I9" s="6"/>
      <c r="J9" s="8"/>
      <c r="K9" s="19"/>
      <c r="L9" s="20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0</v>
      </c>
      <c r="F10" s="6"/>
      <c r="G10" s="8">
        <f t="shared" si="0"/>
        <v>0</v>
      </c>
      <c r="H10" s="7"/>
      <c r="I10" s="6"/>
      <c r="J10" s="8"/>
      <c r="K10" s="6"/>
      <c r="L10" s="2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44</v>
      </c>
      <c r="F11" s="6"/>
      <c r="G11" s="8">
        <f t="shared" si="0"/>
        <v>440000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5">
      <c r="C12" s="8">
        <v>5000</v>
      </c>
      <c r="D12" s="6"/>
      <c r="E12" s="6">
        <v>29</v>
      </c>
      <c r="F12" s="6"/>
      <c r="G12" s="8">
        <f t="shared" si="0"/>
        <v>145000</v>
      </c>
      <c r="H12" s="7"/>
      <c r="I12" s="6"/>
      <c r="J12" s="25"/>
      <c r="K12" s="26" t="s">
        <v>14</v>
      </c>
      <c r="L12" s="27" t="s">
        <v>15</v>
      </c>
      <c r="M12" s="28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3</v>
      </c>
      <c r="F13" s="6"/>
      <c r="G13" s="8">
        <f t="shared" si="0"/>
        <v>6000</v>
      </c>
      <c r="H13" s="7"/>
      <c r="I13" s="6"/>
      <c r="J13" s="25"/>
      <c r="K13" s="25" t="s">
        <v>86</v>
      </c>
      <c r="L13" s="62">
        <v>1000000</v>
      </c>
      <c r="M13" s="118">
        <v>525000</v>
      </c>
      <c r="N13" s="32"/>
      <c r="O13" s="33"/>
      <c r="P13" s="62">
        <v>2500000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25" t="s">
        <v>87</v>
      </c>
      <c r="L14" s="62">
        <v>1740000</v>
      </c>
      <c r="M14" s="118">
        <v>10000000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25" t="s">
        <v>88</v>
      </c>
      <c r="L15" s="62">
        <v>2500000</v>
      </c>
      <c r="M15" s="119">
        <v>40000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12" t="s">
        <v>89</v>
      </c>
      <c r="L16" s="113">
        <v>504000</v>
      </c>
      <c r="M16" s="119">
        <v>655000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122291000</v>
      </c>
      <c r="I17" s="8"/>
      <c r="J17" s="25"/>
      <c r="K17" s="25" t="s">
        <v>90</v>
      </c>
      <c r="L17" s="62">
        <v>1000000</v>
      </c>
      <c r="M17" s="120">
        <v>127500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25" t="s">
        <v>91</v>
      </c>
      <c r="L18" s="62">
        <v>1085000</v>
      </c>
      <c r="M18" s="120">
        <v>2285000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25" t="s">
        <v>92</v>
      </c>
      <c r="L19" s="62">
        <v>1500000</v>
      </c>
      <c r="M19" s="120">
        <v>3975000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2</v>
      </c>
      <c r="F20" s="6"/>
      <c r="G20" s="8">
        <f>C20*E20</f>
        <v>2000</v>
      </c>
      <c r="H20" s="7"/>
      <c r="I20" s="8"/>
      <c r="J20" s="25"/>
      <c r="K20" s="25" t="s">
        <v>93</v>
      </c>
      <c r="L20" s="62">
        <v>1000000</v>
      </c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508</v>
      </c>
      <c r="F21" s="6"/>
      <c r="G21" s="8">
        <f>C21*E21</f>
        <v>254000</v>
      </c>
      <c r="H21" s="7"/>
      <c r="I21" s="8"/>
      <c r="J21" s="25"/>
      <c r="K21" s="25" t="s">
        <v>94</v>
      </c>
      <c r="L21" s="62">
        <v>900000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5</v>
      </c>
      <c r="F22" s="6"/>
      <c r="G22" s="8">
        <f>C22*E22</f>
        <v>1000</v>
      </c>
      <c r="H22" s="7"/>
      <c r="I22" s="8"/>
      <c r="J22" s="25"/>
      <c r="K22" s="25" t="s">
        <v>95</v>
      </c>
      <c r="L22" s="62">
        <v>2500000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3</v>
      </c>
      <c r="F23" s="6"/>
      <c r="G23" s="8">
        <f>C23*E23</f>
        <v>300</v>
      </c>
      <c r="H23" s="7"/>
      <c r="I23" s="8"/>
      <c r="J23" s="25"/>
      <c r="K23" s="25" t="s">
        <v>96</v>
      </c>
      <c r="L23" s="62">
        <v>1000000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25" t="s">
        <v>97</v>
      </c>
      <c r="L24" s="62">
        <v>2700000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25" t="s">
        <v>98</v>
      </c>
      <c r="L25" s="62">
        <v>1000000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257300</v>
      </c>
      <c r="I26" s="7"/>
      <c r="J26" s="25"/>
      <c r="K26" s="25" t="s">
        <v>99</v>
      </c>
      <c r="L26" s="62">
        <v>2300000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122548300</v>
      </c>
      <c r="J27" s="25"/>
      <c r="K27" s="25" t="s">
        <v>100</v>
      </c>
      <c r="L27" s="62">
        <v>900000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25" t="s">
        <v>101</v>
      </c>
      <c r="L28" s="62">
        <v>2000000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25" t="s">
        <v>102</v>
      </c>
      <c r="L29" s="62">
        <v>2500000</v>
      </c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25" t="s">
        <v>103</v>
      </c>
      <c r="L30" s="62">
        <v>5975000</v>
      </c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+'28 Feb'!I57</f>
        <v>92451800</v>
      </c>
      <c r="J31" s="25"/>
      <c r="K31" s="25" t="s">
        <v>104</v>
      </c>
      <c r="L31" s="62">
        <v>4000000</v>
      </c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12" t="s">
        <v>105</v>
      </c>
      <c r="L32" s="113">
        <v>1700000</v>
      </c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12" t="s">
        <v>106</v>
      </c>
      <c r="L33" s="113">
        <v>3000000</v>
      </c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25"/>
      <c r="K34" s="112" t="s">
        <v>107</v>
      </c>
      <c r="L34" s="113">
        <v>900000</v>
      </c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12" t="s">
        <v>108</v>
      </c>
      <c r="L35" s="62">
        <v>5000000</v>
      </c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12" t="s">
        <v>109</v>
      </c>
      <c r="L36" s="62">
        <v>1000000</v>
      </c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25"/>
      <c r="L37" s="62">
        <v>-2500000</v>
      </c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25"/>
      <c r="L38" s="62"/>
      <c r="M38" s="32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25"/>
      <c r="L39" s="62"/>
      <c r="M39" s="32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25"/>
      <c r="L40" s="62"/>
      <c r="M40" s="32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25"/>
      <c r="L41" s="62"/>
      <c r="M41" s="32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v>214119475</v>
      </c>
      <c r="I42" s="7"/>
      <c r="J42" s="25"/>
      <c r="K42" s="25"/>
      <c r="L42" s="62"/>
      <c r="M42" s="32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240717856</v>
      </c>
      <c r="I43" s="7"/>
      <c r="J43" s="25"/>
      <c r="K43" s="25"/>
      <c r="L43" s="62"/>
      <c r="M43" s="32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570802656</v>
      </c>
      <c r="J44" s="25"/>
      <c r="K44" s="25"/>
      <c r="L44" s="62"/>
      <c r="M44" s="32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1558537372</v>
      </c>
      <c r="J45" s="25"/>
      <c r="K45" s="25"/>
      <c r="L45" s="62"/>
      <c r="M45" s="32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25"/>
      <c r="L46" s="62"/>
      <c r="M46" s="42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17607500</v>
      </c>
      <c r="I47" s="7"/>
      <c r="J47" s="25"/>
      <c r="K47" s="25"/>
      <c r="L47" s="62"/>
      <c r="M47" s="42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25"/>
      <c r="L48" s="62"/>
      <c r="M48" s="42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17607500</v>
      </c>
      <c r="J49" s="25"/>
      <c r="K49" s="25"/>
      <c r="L49" s="62"/>
      <c r="M49" s="42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62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25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45204000</v>
      </c>
      <c r="I52" s="7"/>
      <c r="J52" s="25"/>
      <c r="K52" s="25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2500000</v>
      </c>
      <c r="I53" s="7"/>
      <c r="J53" s="25"/>
      <c r="K53" s="25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0</v>
      </c>
      <c r="I54" s="7"/>
      <c r="J54" s="25"/>
      <c r="K54" s="25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47704000</v>
      </c>
      <c r="J55" s="25"/>
      <c r="K55" s="25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122548300</v>
      </c>
      <c r="J56" s="78">
        <f>SUM(M13:M55)</f>
        <v>17607500</v>
      </c>
      <c r="K56" s="25"/>
      <c r="L56" s="36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122548300</v>
      </c>
      <c r="J57" s="80"/>
      <c r="K57" s="25"/>
      <c r="L57" s="36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25"/>
      <c r="L58" s="36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25"/>
      <c r="L59" s="36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25"/>
      <c r="L60" s="36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25"/>
      <c r="L61" s="36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25"/>
      <c r="L62" s="36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25"/>
      <c r="L63" s="36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25"/>
      <c r="L64" s="36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25"/>
      <c r="L65" s="36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25"/>
      <c r="L66" s="36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">
      <c r="J67" s="25"/>
      <c r="K67" s="25"/>
      <c r="L67" s="36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25"/>
      <c r="L68" s="36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25"/>
      <c r="L69" s="36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25"/>
      <c r="L70" s="36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25"/>
      <c r="L71" s="36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25"/>
      <c r="L72" s="36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81"/>
      <c r="L73" s="84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81"/>
      <c r="L74" s="84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81"/>
      <c r="L75" s="84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98"/>
      <c r="L76" s="36"/>
      <c r="M76" s="64"/>
      <c r="N76" s="64"/>
      <c r="O76" s="74"/>
      <c r="P76" s="36"/>
      <c r="Q76" s="64"/>
      <c r="R76" s="94"/>
    </row>
    <row r="77" spans="1:22" ht="15.75" x14ac:dyDescent="0.25">
      <c r="A77" s="116"/>
      <c r="B77" s="96"/>
      <c r="C77" s="99"/>
      <c r="D77" s="96"/>
      <c r="E77" s="100"/>
      <c r="F77" s="1"/>
      <c r="G77" s="1"/>
      <c r="H77" s="63"/>
      <c r="I77" s="1"/>
      <c r="J77" s="81"/>
      <c r="K77" s="101"/>
      <c r="L77" s="88"/>
      <c r="M77" s="64"/>
      <c r="N77" s="64"/>
      <c r="O77" s="74"/>
      <c r="P77" s="36"/>
      <c r="Q77" s="64"/>
      <c r="R77" s="94"/>
    </row>
    <row r="78" spans="1:22" ht="15.75" x14ac:dyDescent="0.25">
      <c r="A78" s="116"/>
      <c r="B78" s="96"/>
      <c r="C78" s="103"/>
      <c r="D78" s="103"/>
      <c r="E78" s="102"/>
      <c r="H78" s="79"/>
      <c r="J78" s="81"/>
      <c r="K78" s="25"/>
      <c r="L78" s="88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96"/>
      <c r="C79" s="103"/>
      <c r="D79" s="103"/>
      <c r="E79" s="102"/>
      <c r="H79" s="79"/>
      <c r="J79" s="81"/>
      <c r="K79" s="25"/>
      <c r="L79" s="88"/>
      <c r="M79" s="64"/>
      <c r="N79" s="64"/>
      <c r="O79" s="74"/>
      <c r="P79" s="36"/>
      <c r="Q79" s="64"/>
      <c r="R79" s="104"/>
    </row>
    <row r="80" spans="1:22" x14ac:dyDescent="0.25">
      <c r="A80" s="117"/>
      <c r="B80" s="96"/>
      <c r="C80" s="103"/>
      <c r="D80" s="103"/>
      <c r="E80" s="102"/>
      <c r="H80" s="79"/>
      <c r="J80" s="81"/>
      <c r="K80" s="25"/>
      <c r="L80" s="88"/>
      <c r="M80" s="64"/>
      <c r="N80" s="64"/>
      <c r="O80" s="74"/>
      <c r="P80" s="36"/>
      <c r="Q80" s="64"/>
      <c r="R80" s="104"/>
    </row>
    <row r="81" spans="1:18" ht="15.75" x14ac:dyDescent="0.25">
      <c r="A81" s="116"/>
      <c r="B81" s="96"/>
      <c r="C81" s="96"/>
      <c r="D81" s="96"/>
      <c r="E81" s="97"/>
      <c r="F81" s="1"/>
      <c r="G81" s="1"/>
      <c r="H81" s="63"/>
      <c r="I81" s="1"/>
      <c r="J81" s="81"/>
      <c r="K81" s="56"/>
      <c r="L81" s="36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05"/>
      <c r="L82" s="36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05"/>
      <c r="L83" s="36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05"/>
      <c r="L84" s="36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05"/>
      <c r="L85" s="36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05"/>
      <c r="L86" s="36"/>
      <c r="M86" s="64"/>
      <c r="N86" s="64"/>
      <c r="O86" s="74"/>
      <c r="P86" s="36"/>
      <c r="Q86" s="64"/>
      <c r="R86" s="94"/>
    </row>
    <row r="87" spans="1:18" x14ac:dyDescent="0.25">
      <c r="J87" s="81"/>
      <c r="K87" s="105"/>
      <c r="L87" s="36"/>
      <c r="M87" s="64"/>
      <c r="N87" s="64"/>
      <c r="O87" s="74"/>
      <c r="P87" s="36"/>
      <c r="Q87" s="64"/>
      <c r="R87" s="94"/>
    </row>
    <row r="88" spans="1:18" x14ac:dyDescent="0.25">
      <c r="J88" s="81"/>
      <c r="K88" s="105"/>
      <c r="L88" s="36"/>
      <c r="M88" s="64"/>
      <c r="N88" s="64"/>
      <c r="O88" s="74"/>
      <c r="P88" s="36"/>
      <c r="Q88" s="64"/>
      <c r="R88" s="94"/>
    </row>
    <row r="89" spans="1:18" x14ac:dyDescent="0.25">
      <c r="J89" s="81"/>
      <c r="K89" s="105"/>
      <c r="L89" s="36"/>
      <c r="M89" s="64"/>
      <c r="N89" s="64"/>
      <c r="O89" s="74"/>
      <c r="P89" s="36"/>
      <c r="Q89" s="64"/>
      <c r="R89" s="94"/>
    </row>
    <row r="90" spans="1:18" x14ac:dyDescent="0.25">
      <c r="J90" s="81"/>
      <c r="K90" s="105"/>
      <c r="L90" s="36"/>
      <c r="M90" s="64"/>
      <c r="N90" s="64"/>
      <c r="O90" s="74"/>
      <c r="P90" s="36"/>
      <c r="Q90" s="64"/>
      <c r="R90" s="94"/>
    </row>
    <row r="91" spans="1:18" x14ac:dyDescent="0.2">
      <c r="J91" s="25"/>
      <c r="K91" s="105"/>
      <c r="L91" s="36"/>
      <c r="M91" s="64"/>
      <c r="N91" s="64"/>
      <c r="O91" s="74"/>
      <c r="P91" s="36"/>
      <c r="Q91" s="64"/>
      <c r="R91" s="94"/>
    </row>
    <row r="92" spans="1:18" x14ac:dyDescent="0.2">
      <c r="J92" s="25"/>
      <c r="K92" s="105"/>
      <c r="L92" s="36"/>
      <c r="M92" s="64"/>
      <c r="N92" s="64"/>
      <c r="O92" s="74"/>
      <c r="P92" s="36"/>
      <c r="Q92" s="64"/>
      <c r="R92" s="94"/>
    </row>
    <row r="93" spans="1:18" x14ac:dyDescent="0.2">
      <c r="J93" s="25"/>
      <c r="K93" s="105"/>
      <c r="L93" s="36"/>
      <c r="M93" s="64"/>
      <c r="N93" s="64"/>
      <c r="O93" s="74"/>
      <c r="P93" s="36"/>
      <c r="Q93" s="64"/>
      <c r="R93" s="94"/>
    </row>
    <row r="94" spans="1:18" x14ac:dyDescent="0.2">
      <c r="J94" s="25"/>
      <c r="K94" s="105"/>
      <c r="L94" s="36"/>
      <c r="M94" s="64"/>
      <c r="N94" s="64"/>
      <c r="O94" s="74"/>
      <c r="P94" s="36"/>
      <c r="Q94" s="64"/>
      <c r="R94" s="94"/>
    </row>
    <row r="95" spans="1:18" x14ac:dyDescent="0.2">
      <c r="J95" s="25"/>
      <c r="K95" s="105"/>
      <c r="L95" s="36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10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10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88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88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88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88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88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88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88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88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88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88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88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88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88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88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88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88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88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88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88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88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88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88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10">
        <f t="shared" ref="L121:Q121" si="1">SUM(L13:L120)</f>
        <v>45204000</v>
      </c>
      <c r="M121" s="110">
        <f t="shared" si="1"/>
        <v>17607500</v>
      </c>
      <c r="N121" s="110">
        <f t="shared" si="1"/>
        <v>0</v>
      </c>
      <c r="O121" s="110"/>
      <c r="P121" s="110">
        <f>SUM(P13:P120)</f>
        <v>2500000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1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1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1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1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1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1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1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1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E1" zoomScale="80" zoomScaleNormal="100" zoomScaleSheetLayoutView="80" workbookViewId="0">
      <selection activeCell="G31" sqref="G31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1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14"/>
      <c r="K1" s="1"/>
      <c r="L1" s="2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2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110</v>
      </c>
      <c r="C3" s="8"/>
      <c r="D3" s="6"/>
      <c r="E3" s="6"/>
      <c r="F3" s="6"/>
      <c r="G3" s="6"/>
      <c r="H3" s="6" t="s">
        <v>2</v>
      </c>
      <c r="I3" s="10">
        <v>43526</v>
      </c>
      <c r="J3" s="11"/>
      <c r="K3" s="1"/>
      <c r="L3" s="12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f>952-39</f>
        <v>913</v>
      </c>
      <c r="F8" s="6"/>
      <c r="G8" s="8">
        <f t="shared" ref="G8:G16" si="0">C8*E8</f>
        <v>91300000</v>
      </c>
      <c r="H8" s="16"/>
      <c r="I8" s="6"/>
      <c r="J8" s="14"/>
      <c r="K8" s="1"/>
      <c r="L8" s="12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547</v>
      </c>
      <c r="F9" s="6"/>
      <c r="G9" s="8">
        <f t="shared" si="0"/>
        <v>27350000</v>
      </c>
      <c r="H9" s="16"/>
      <c r="I9" s="6"/>
      <c r="J9" s="8"/>
      <c r="K9" s="19"/>
      <c r="L9" s="20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0</v>
      </c>
      <c r="F10" s="6"/>
      <c r="G10" s="8">
        <f t="shared" si="0"/>
        <v>0</v>
      </c>
      <c r="H10" s="7"/>
      <c r="I10" s="6"/>
      <c r="J10" s="8"/>
      <c r="K10" s="6"/>
      <c r="L10" s="2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35</v>
      </c>
      <c r="F11" s="6"/>
      <c r="G11" s="8">
        <f t="shared" si="0"/>
        <v>350000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5">
      <c r="C12" s="8">
        <v>5000</v>
      </c>
      <c r="D12" s="6"/>
      <c r="E12" s="6">
        <v>27</v>
      </c>
      <c r="F12" s="6"/>
      <c r="G12" s="8">
        <f t="shared" si="0"/>
        <v>135000</v>
      </c>
      <c r="H12" s="7"/>
      <c r="I12" s="6"/>
      <c r="J12" s="25"/>
      <c r="K12" s="26" t="s">
        <v>14</v>
      </c>
      <c r="L12" s="27" t="s">
        <v>15</v>
      </c>
      <c r="M12" s="28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1</v>
      </c>
      <c r="F13" s="6"/>
      <c r="G13" s="8">
        <f t="shared" si="0"/>
        <v>2000</v>
      </c>
      <c r="H13" s="7"/>
      <c r="I13" s="6"/>
      <c r="J13" s="25"/>
      <c r="K13" s="122" t="s">
        <v>111</v>
      </c>
      <c r="L13" s="62">
        <v>3000000</v>
      </c>
      <c r="M13" s="118">
        <v>25000</v>
      </c>
      <c r="N13" s="32"/>
      <c r="O13" s="33"/>
      <c r="P13" s="62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112</v>
      </c>
      <c r="L14" s="62">
        <v>1500000</v>
      </c>
      <c r="M14" s="118">
        <v>18029600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113</v>
      </c>
      <c r="L15" s="62">
        <v>1550000</v>
      </c>
      <c r="M15" s="119">
        <v>4250000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114</v>
      </c>
      <c r="L16" s="62">
        <v>2950000</v>
      </c>
      <c r="M16" s="119">
        <v>850000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119137000</v>
      </c>
      <c r="I17" s="8"/>
      <c r="J17" s="25"/>
      <c r="K17" s="122" t="s">
        <v>115</v>
      </c>
      <c r="L17" s="62">
        <v>1000000</v>
      </c>
      <c r="M17" s="120">
        <v>1850000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116</v>
      </c>
      <c r="L18" s="62">
        <v>1654000</v>
      </c>
      <c r="M18" s="120">
        <v>30000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117</v>
      </c>
      <c r="L19" s="62">
        <v>850000</v>
      </c>
      <c r="M19" s="120">
        <v>3949600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2</v>
      </c>
      <c r="F20" s="6"/>
      <c r="G20" s="8">
        <f>C20*E20</f>
        <v>2000</v>
      </c>
      <c r="H20" s="7"/>
      <c r="I20" s="8"/>
      <c r="J20" s="25"/>
      <c r="K20" s="122" t="s">
        <v>118</v>
      </c>
      <c r="L20" s="62">
        <v>2400000</v>
      </c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506</v>
      </c>
      <c r="F21" s="6"/>
      <c r="G21" s="8">
        <f>C21*E21</f>
        <v>253000</v>
      </c>
      <c r="H21" s="7"/>
      <c r="I21" s="8"/>
      <c r="J21" s="25"/>
      <c r="K21" s="122" t="s">
        <v>119</v>
      </c>
      <c r="L21" s="62">
        <v>3200000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4</v>
      </c>
      <c r="F22" s="6"/>
      <c r="G22" s="8">
        <f>C22*E22</f>
        <v>800</v>
      </c>
      <c r="H22" s="7"/>
      <c r="I22" s="8"/>
      <c r="J22" s="25"/>
      <c r="K22" s="122" t="s">
        <v>120</v>
      </c>
      <c r="L22" s="62">
        <v>2000000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3</v>
      </c>
      <c r="F23" s="6"/>
      <c r="G23" s="8">
        <f>C23*E23</f>
        <v>300</v>
      </c>
      <c r="H23" s="7"/>
      <c r="I23" s="8"/>
      <c r="J23" s="25"/>
      <c r="K23" s="122" t="s">
        <v>121</v>
      </c>
      <c r="L23" s="62">
        <v>5000000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25"/>
      <c r="L24" s="62"/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25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256100</v>
      </c>
      <c r="I26" s="7"/>
      <c r="J26" s="25"/>
      <c r="K26" s="25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119393100</v>
      </c>
      <c r="J27" s="25"/>
      <c r="K27" s="25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25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25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25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+'1 Mar'!I57</f>
        <v>122548300</v>
      </c>
      <c r="J31" s="25"/>
      <c r="K31" s="25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12"/>
      <c r="L32" s="113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12"/>
      <c r="L33" s="113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25"/>
      <c r="K34" s="112"/>
      <c r="L34" s="113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1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1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25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25"/>
      <c r="L38" s="62"/>
      <c r="M38" s="32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25"/>
      <c r="L39" s="62"/>
      <c r="M39" s="32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25"/>
      <c r="L40" s="62"/>
      <c r="M40" s="32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25"/>
      <c r="L41" s="62"/>
      <c r="M41" s="32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v>214119475</v>
      </c>
      <c r="I42" s="7"/>
      <c r="J42" s="25"/>
      <c r="K42" s="25"/>
      <c r="L42" s="62"/>
      <c r="M42" s="32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240717856</v>
      </c>
      <c r="I43" s="7"/>
      <c r="J43" s="25"/>
      <c r="K43" s="25"/>
      <c r="L43" s="62"/>
      <c r="M43" s="32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570802656</v>
      </c>
      <c r="J44" s="25"/>
      <c r="K44" s="25"/>
      <c r="L44" s="62"/>
      <c r="M44" s="32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1558537372</v>
      </c>
      <c r="J45" s="25"/>
      <c r="K45" s="25"/>
      <c r="L45" s="62"/>
      <c r="M45" s="32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25"/>
      <c r="L46" s="62"/>
      <c r="M46" s="42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28984200</v>
      </c>
      <c r="I47" s="7"/>
      <c r="J47" s="25"/>
      <c r="K47" s="25"/>
      <c r="L47" s="62"/>
      <c r="M47" s="42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25"/>
      <c r="L48" s="62"/>
      <c r="M48" s="42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28984200</v>
      </c>
      <c r="J49" s="25"/>
      <c r="K49" s="25"/>
      <c r="L49" s="62"/>
      <c r="M49" s="42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62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25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25104000</v>
      </c>
      <c r="I52" s="7"/>
      <c r="J52" s="25"/>
      <c r="K52" s="25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25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725000</v>
      </c>
      <c r="I54" s="7"/>
      <c r="J54" s="25"/>
      <c r="K54" s="25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25829000</v>
      </c>
      <c r="J55" s="25"/>
      <c r="K55" s="25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119393100</v>
      </c>
      <c r="J56" s="78">
        <f>SUM(M13:M55)</f>
        <v>28984200</v>
      </c>
      <c r="K56" s="25"/>
      <c r="L56" s="36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119393100</v>
      </c>
      <c r="J57" s="80"/>
      <c r="K57" s="25"/>
      <c r="L57" s="36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25"/>
      <c r="L58" s="36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25"/>
      <c r="L59" s="36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25"/>
      <c r="L60" s="36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25"/>
      <c r="L61" s="36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25"/>
      <c r="L62" s="36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25"/>
      <c r="L63" s="36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25"/>
      <c r="L64" s="36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25"/>
      <c r="L65" s="36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25"/>
      <c r="L66" s="36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">
      <c r="J67" s="25"/>
      <c r="K67" s="25"/>
      <c r="L67" s="36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25"/>
      <c r="L68" s="36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25"/>
      <c r="L69" s="36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25"/>
      <c r="L70" s="36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25"/>
      <c r="L71" s="36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25"/>
      <c r="L72" s="36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81"/>
      <c r="L73" s="84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81"/>
      <c r="L74" s="84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81"/>
      <c r="L75" s="84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98"/>
      <c r="L76" s="36"/>
      <c r="M76" s="64"/>
      <c r="N76" s="64"/>
      <c r="O76" s="74"/>
      <c r="P76" s="36"/>
      <c r="Q76" s="64"/>
      <c r="R76" s="94"/>
    </row>
    <row r="77" spans="1:22" ht="15.75" x14ac:dyDescent="0.25">
      <c r="A77" s="116">
        <v>725000</v>
      </c>
      <c r="B77" s="96"/>
      <c r="C77" s="99"/>
      <c r="D77" s="96"/>
      <c r="E77" s="100"/>
      <c r="F77" s="1"/>
      <c r="G77" s="1"/>
      <c r="H77" s="63"/>
      <c r="I77" s="1"/>
      <c r="J77" s="81"/>
      <c r="K77" s="101"/>
      <c r="L77" s="88"/>
      <c r="M77" s="64"/>
      <c r="N77" s="64"/>
      <c r="O77" s="74"/>
      <c r="P77" s="36"/>
      <c r="Q77" s="64"/>
      <c r="R77" s="94"/>
    </row>
    <row r="78" spans="1:22" ht="15.75" x14ac:dyDescent="0.25">
      <c r="A78" s="116"/>
      <c r="B78" s="96"/>
      <c r="C78" s="103"/>
      <c r="D78" s="103"/>
      <c r="E78" s="102"/>
      <c r="H78" s="79"/>
      <c r="J78" s="81"/>
      <c r="K78" s="25"/>
      <c r="L78" s="88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96"/>
      <c r="C79" s="103"/>
      <c r="D79" s="103"/>
      <c r="E79" s="102"/>
      <c r="H79" s="79"/>
      <c r="J79" s="81"/>
      <c r="K79" s="25"/>
      <c r="L79" s="88"/>
      <c r="M79" s="64"/>
      <c r="N79" s="64"/>
      <c r="O79" s="74"/>
      <c r="P79" s="36"/>
      <c r="Q79" s="64"/>
      <c r="R79" s="104"/>
    </row>
    <row r="80" spans="1:22" x14ac:dyDescent="0.25">
      <c r="A80" s="117"/>
      <c r="B80" s="96"/>
      <c r="C80" s="103"/>
      <c r="D80" s="103"/>
      <c r="E80" s="102"/>
      <c r="H80" s="79"/>
      <c r="J80" s="81"/>
      <c r="K80" s="25"/>
      <c r="L80" s="88"/>
      <c r="M80" s="64"/>
      <c r="N80" s="64"/>
      <c r="O80" s="74"/>
      <c r="P80" s="36"/>
      <c r="Q80" s="64"/>
      <c r="R80" s="104"/>
    </row>
    <row r="81" spans="1:18" ht="15.75" x14ac:dyDescent="0.25">
      <c r="A81" s="116"/>
      <c r="B81" s="96"/>
      <c r="C81" s="96"/>
      <c r="D81" s="96"/>
      <c r="E81" s="97"/>
      <c r="F81" s="1"/>
      <c r="G81" s="1"/>
      <c r="H81" s="63"/>
      <c r="I81" s="1"/>
      <c r="J81" s="81"/>
      <c r="K81" s="56"/>
      <c r="L81" s="36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05"/>
      <c r="L82" s="36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05"/>
      <c r="L83" s="36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05"/>
      <c r="L84" s="36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05"/>
      <c r="L85" s="36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05"/>
      <c r="L86" s="36"/>
      <c r="M86" s="64"/>
      <c r="N86" s="64"/>
      <c r="O86" s="74"/>
      <c r="P86" s="36"/>
      <c r="Q86" s="64"/>
      <c r="R86" s="94"/>
    </row>
    <row r="87" spans="1:18" x14ac:dyDescent="0.25">
      <c r="J87" s="81"/>
      <c r="K87" s="105"/>
      <c r="L87" s="36"/>
      <c r="M87" s="64"/>
      <c r="N87" s="64"/>
      <c r="O87" s="74"/>
      <c r="P87" s="36"/>
      <c r="Q87" s="64"/>
      <c r="R87" s="94"/>
    </row>
    <row r="88" spans="1:18" x14ac:dyDescent="0.25">
      <c r="J88" s="81"/>
      <c r="K88" s="105"/>
      <c r="L88" s="36"/>
      <c r="M88" s="64"/>
      <c r="N88" s="64"/>
      <c r="O88" s="74"/>
      <c r="P88" s="36"/>
      <c r="Q88" s="64"/>
      <c r="R88" s="94"/>
    </row>
    <row r="89" spans="1:18" x14ac:dyDescent="0.25">
      <c r="J89" s="81"/>
      <c r="K89" s="105"/>
      <c r="L89" s="36"/>
      <c r="M89" s="64"/>
      <c r="N89" s="64"/>
      <c r="O89" s="74"/>
      <c r="P89" s="36"/>
      <c r="Q89" s="64"/>
      <c r="R89" s="94"/>
    </row>
    <row r="90" spans="1:18" x14ac:dyDescent="0.25">
      <c r="J90" s="81"/>
      <c r="K90" s="105"/>
      <c r="L90" s="36"/>
      <c r="M90" s="64"/>
      <c r="N90" s="64"/>
      <c r="O90" s="74"/>
      <c r="P90" s="36"/>
      <c r="Q90" s="64"/>
      <c r="R90" s="94"/>
    </row>
    <row r="91" spans="1:18" x14ac:dyDescent="0.2">
      <c r="J91" s="25"/>
      <c r="K91" s="105"/>
      <c r="L91" s="36"/>
      <c r="M91" s="64"/>
      <c r="N91" s="64"/>
      <c r="O91" s="74"/>
      <c r="P91" s="36"/>
      <c r="Q91" s="64"/>
      <c r="R91" s="94"/>
    </row>
    <row r="92" spans="1:18" x14ac:dyDescent="0.2">
      <c r="J92" s="25"/>
      <c r="K92" s="105"/>
      <c r="L92" s="36"/>
      <c r="M92" s="64"/>
      <c r="N92" s="64"/>
      <c r="O92" s="74"/>
      <c r="P92" s="36"/>
      <c r="Q92" s="64"/>
      <c r="R92" s="94"/>
    </row>
    <row r="93" spans="1:18" x14ac:dyDescent="0.2">
      <c r="J93" s="25"/>
      <c r="K93" s="105"/>
      <c r="L93" s="36"/>
      <c r="M93" s="64"/>
      <c r="N93" s="64"/>
      <c r="O93" s="74"/>
      <c r="P93" s="36"/>
      <c r="Q93" s="64"/>
      <c r="R93" s="94"/>
    </row>
    <row r="94" spans="1:18" x14ac:dyDescent="0.2">
      <c r="J94" s="25"/>
      <c r="K94" s="105"/>
      <c r="L94" s="36"/>
      <c r="M94" s="64"/>
      <c r="N94" s="64"/>
      <c r="O94" s="74"/>
      <c r="P94" s="36"/>
      <c r="Q94" s="64"/>
      <c r="R94" s="94"/>
    </row>
    <row r="95" spans="1:18" x14ac:dyDescent="0.2">
      <c r="J95" s="25"/>
      <c r="K95" s="105"/>
      <c r="L95" s="36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10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10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88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88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88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88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88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88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88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88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88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88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88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88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88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88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88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88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88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88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88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88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88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88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10">
        <f t="shared" ref="L121:Q121" si="1">SUM(L13:L120)</f>
        <v>25104000</v>
      </c>
      <c r="M121" s="110">
        <f t="shared" si="1"/>
        <v>28984200</v>
      </c>
      <c r="N121" s="110">
        <f t="shared" si="1"/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1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1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1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1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1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1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1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1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73" zoomScale="80" zoomScaleNormal="100" zoomScaleSheetLayoutView="80" workbookViewId="0">
      <selection activeCell="K95" sqref="K95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14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159</v>
      </c>
      <c r="C3" s="8"/>
      <c r="D3" s="6"/>
      <c r="E3" s="6"/>
      <c r="F3" s="6"/>
      <c r="G3" s="6"/>
      <c r="H3" s="6" t="s">
        <v>2</v>
      </c>
      <c r="I3" s="10">
        <v>43528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250</v>
      </c>
      <c r="F8" s="6"/>
      <c r="G8" s="8">
        <f t="shared" ref="G8:G16" si="0">C8*E8</f>
        <v>25000000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217</v>
      </c>
      <c r="F9" s="6"/>
      <c r="G9" s="8">
        <f t="shared" si="0"/>
        <v>10850000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3</v>
      </c>
      <c r="F10" s="6"/>
      <c r="G10" s="8">
        <f t="shared" si="0"/>
        <v>60000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0</v>
      </c>
      <c r="F11" s="6"/>
      <c r="G11" s="8">
        <f t="shared" si="0"/>
        <v>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7</v>
      </c>
      <c r="F12" s="6"/>
      <c r="G12" s="8">
        <f t="shared" si="0"/>
        <v>35000</v>
      </c>
      <c r="H12" s="7"/>
      <c r="I12" s="6"/>
      <c r="J12" s="25"/>
      <c r="K12" s="26" t="s">
        <v>14</v>
      </c>
      <c r="L12" s="127" t="s">
        <v>15</v>
      </c>
      <c r="M12" s="28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">
      <c r="C13" s="8">
        <v>2000</v>
      </c>
      <c r="D13" s="6"/>
      <c r="E13" s="6">
        <v>2</v>
      </c>
      <c r="F13" s="6"/>
      <c r="G13" s="8">
        <f t="shared" si="0"/>
        <v>4000</v>
      </c>
      <c r="H13" s="7"/>
      <c r="I13" s="6"/>
      <c r="J13" s="133" t="s">
        <v>161</v>
      </c>
      <c r="K13" s="122" t="s">
        <v>122</v>
      </c>
      <c r="L13" s="128">
        <v>3000000</v>
      </c>
      <c r="M13" s="118">
        <v>18000</v>
      </c>
      <c r="N13" s="32"/>
      <c r="O13" s="33"/>
      <c r="P13" s="128">
        <v>30125000</v>
      </c>
      <c r="Q13" s="35"/>
      <c r="R13" s="3"/>
      <c r="T13" s="8"/>
      <c r="U13" s="1"/>
      <c r="V13" s="1"/>
    </row>
    <row r="14" spans="1:29" x14ac:dyDescent="0.2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123</v>
      </c>
      <c r="L14" s="128">
        <v>1600000</v>
      </c>
      <c r="M14" s="118">
        <v>850000</v>
      </c>
      <c r="N14" s="32"/>
      <c r="O14" s="33"/>
      <c r="P14" s="36">
        <v>6900000</v>
      </c>
      <c r="Q14" s="37"/>
      <c r="R14" s="38"/>
      <c r="S14" s="39"/>
    </row>
    <row r="15" spans="1:29" x14ac:dyDescent="0.2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124</v>
      </c>
      <c r="L15" s="128">
        <v>2500000</v>
      </c>
      <c r="M15" s="119">
        <v>700000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125</v>
      </c>
      <c r="L16" s="128">
        <v>1000000</v>
      </c>
      <c r="M16" s="119">
        <v>350000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35949000</v>
      </c>
      <c r="I17" s="8"/>
      <c r="J17" s="25"/>
      <c r="K17" s="122" t="s">
        <v>126</v>
      </c>
      <c r="L17" s="128">
        <v>2500000</v>
      </c>
      <c r="M17" s="120">
        <v>1500000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127</v>
      </c>
      <c r="L18" s="128">
        <v>800000</v>
      </c>
      <c r="M18" s="120">
        <v>168800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128</v>
      </c>
      <c r="L19" s="128">
        <v>575000</v>
      </c>
      <c r="M19" s="120">
        <v>147500000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3</v>
      </c>
      <c r="F20" s="6"/>
      <c r="G20" s="8">
        <f>C20*E20</f>
        <v>3000</v>
      </c>
      <c r="H20" s="7"/>
      <c r="I20" s="8"/>
      <c r="J20" s="25"/>
      <c r="K20" s="122" t="s">
        <v>129</v>
      </c>
      <c r="L20" s="128">
        <v>3500000</v>
      </c>
      <c r="M20" s="120">
        <v>112500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509</v>
      </c>
      <c r="F21" s="6"/>
      <c r="G21" s="8">
        <f>C21*E21</f>
        <v>254500</v>
      </c>
      <c r="H21" s="7"/>
      <c r="I21" s="8"/>
      <c r="J21" s="25"/>
      <c r="K21" s="122" t="s">
        <v>130</v>
      </c>
      <c r="L21" s="128">
        <v>1100000</v>
      </c>
      <c r="M21" s="119">
        <v>150000</v>
      </c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3</v>
      </c>
      <c r="F22" s="6"/>
      <c r="G22" s="8">
        <f>C22*E22</f>
        <v>600</v>
      </c>
      <c r="H22" s="7"/>
      <c r="I22" s="8"/>
      <c r="J22" s="25"/>
      <c r="K22" s="122" t="s">
        <v>131</v>
      </c>
      <c r="L22" s="128">
        <v>1000000</v>
      </c>
      <c r="M22" s="119">
        <v>2500000</v>
      </c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2</v>
      </c>
      <c r="F23" s="6"/>
      <c r="G23" s="8">
        <f>C23*E23</f>
        <v>200</v>
      </c>
      <c r="H23" s="7"/>
      <c r="I23" s="8"/>
      <c r="J23" s="25"/>
      <c r="K23" s="122" t="s">
        <v>132</v>
      </c>
      <c r="L23" s="128">
        <v>2500000</v>
      </c>
      <c r="M23" s="107">
        <v>9375000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133</v>
      </c>
      <c r="L24" s="128">
        <v>1000000</v>
      </c>
      <c r="M24" s="121">
        <v>2440000</v>
      </c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134</v>
      </c>
      <c r="L25" s="128">
        <v>800000</v>
      </c>
      <c r="M25" s="121">
        <v>150000</v>
      </c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258300</v>
      </c>
      <c r="I26" s="7"/>
      <c r="J26" s="25"/>
      <c r="K26" s="122" t="s">
        <v>135</v>
      </c>
      <c r="L26" s="128">
        <v>2000000</v>
      </c>
      <c r="M26" s="121">
        <v>200000</v>
      </c>
      <c r="N26" s="32"/>
      <c r="O26" s="57"/>
      <c r="P26" s="36"/>
      <c r="Q26" s="60"/>
      <c r="R26" s="38"/>
      <c r="S26" s="59"/>
    </row>
    <row r="27" spans="1:22" x14ac:dyDescent="0.2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36207300</v>
      </c>
      <c r="J27" s="25"/>
      <c r="K27" s="122" t="s">
        <v>136</v>
      </c>
      <c r="L27" s="128">
        <v>1200000</v>
      </c>
      <c r="M27" s="121">
        <v>250000</v>
      </c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 t="s">
        <v>137</v>
      </c>
      <c r="L28" s="128">
        <v>100000</v>
      </c>
      <c r="M28" s="121">
        <v>50000</v>
      </c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 t="s">
        <v>138</v>
      </c>
      <c r="L29" s="128">
        <v>1500000</v>
      </c>
      <c r="M29" s="121">
        <v>30000</v>
      </c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 t="s">
        <v>139</v>
      </c>
      <c r="L30" s="128">
        <v>800000</v>
      </c>
      <c r="M30" s="121">
        <v>2650000</v>
      </c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 Mar'!I57</f>
        <v>119393100</v>
      </c>
      <c r="J31" s="25"/>
      <c r="K31" s="122" t="s">
        <v>140</v>
      </c>
      <c r="L31" s="128">
        <v>1380000</v>
      </c>
      <c r="M31" s="121">
        <v>21520000</v>
      </c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 t="s">
        <v>141</v>
      </c>
      <c r="L32" s="128">
        <v>900000</v>
      </c>
      <c r="M32" s="121">
        <v>10000000</v>
      </c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 t="s">
        <v>142</v>
      </c>
      <c r="L33" s="128">
        <v>2000000</v>
      </c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 t="s">
        <v>160</v>
      </c>
      <c r="K34" s="112" t="s">
        <v>143</v>
      </c>
      <c r="L34" s="132">
        <v>1800000</v>
      </c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12" t="s">
        <v>144</v>
      </c>
      <c r="L35" s="132">
        <v>1000000</v>
      </c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12" t="s">
        <v>145</v>
      </c>
      <c r="L36" s="132">
        <v>4000000</v>
      </c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12" t="s">
        <v>146</v>
      </c>
      <c r="L37" s="132">
        <v>1400000</v>
      </c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12" t="s">
        <v>147</v>
      </c>
      <c r="L38" s="132">
        <v>1600000</v>
      </c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">
      <c r="A39" s="6"/>
      <c r="B39" s="6"/>
      <c r="C39" s="6"/>
      <c r="D39" s="6"/>
      <c r="E39" s="6"/>
      <c r="F39" s="6"/>
      <c r="G39" s="6"/>
      <c r="H39" s="7"/>
      <c r="I39" s="7"/>
      <c r="J39" s="25"/>
      <c r="K39" s="112" t="s">
        <v>148</v>
      </c>
      <c r="L39" s="132">
        <v>1050000</v>
      </c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12" t="s">
        <v>149</v>
      </c>
      <c r="L40" s="132">
        <v>5400000</v>
      </c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12" t="s">
        <v>150</v>
      </c>
      <c r="L41" s="132">
        <v>900000</v>
      </c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">
      <c r="A42" s="6"/>
      <c r="B42" s="6"/>
      <c r="C42" s="16" t="s">
        <v>36</v>
      </c>
      <c r="D42" s="6"/>
      <c r="E42" s="6"/>
      <c r="F42" s="6"/>
      <c r="G42" s="6"/>
      <c r="H42" s="7">
        <v>214119475</v>
      </c>
      <c r="I42" s="7"/>
      <c r="J42" s="25"/>
      <c r="K42" s="112" t="s">
        <v>151</v>
      </c>
      <c r="L42" s="132">
        <v>900000</v>
      </c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240717856</v>
      </c>
      <c r="I43" s="7"/>
      <c r="J43" s="25"/>
      <c r="K43" s="112" t="s">
        <v>152</v>
      </c>
      <c r="L43" s="132">
        <v>900000</v>
      </c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570802656</v>
      </c>
      <c r="J44" s="25"/>
      <c r="K44" s="112" t="s">
        <v>153</v>
      </c>
      <c r="L44" s="132">
        <v>750000</v>
      </c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1558537372</v>
      </c>
      <c r="J45" s="25"/>
      <c r="K45" s="112" t="s">
        <v>154</v>
      </c>
      <c r="L45" s="132">
        <v>1250000</v>
      </c>
      <c r="M45" s="121"/>
      <c r="N45" s="32"/>
      <c r="O45" s="51"/>
      <c r="P45" s="34"/>
      <c r="Q45" s="64"/>
      <c r="R45" s="3"/>
      <c r="T45" s="1"/>
      <c r="V45" s="1"/>
    </row>
    <row r="46" spans="1:22" x14ac:dyDescent="0.2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12" t="s">
        <v>155</v>
      </c>
      <c r="L46" s="132">
        <v>1000000</v>
      </c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">
      <c r="A47" s="6"/>
      <c r="B47" s="6"/>
      <c r="C47" s="6" t="s">
        <v>32</v>
      </c>
      <c r="D47" s="6"/>
      <c r="E47" s="6"/>
      <c r="F47" s="6"/>
      <c r="G47" s="8"/>
      <c r="H47" s="7">
        <f>+M121</f>
        <v>200514300</v>
      </c>
      <c r="I47" s="7"/>
      <c r="J47" s="25"/>
      <c r="K47" s="112" t="s">
        <v>156</v>
      </c>
      <c r="L47" s="132">
        <v>1000000</v>
      </c>
      <c r="M47" s="123"/>
      <c r="N47" s="42"/>
      <c r="O47" s="51"/>
      <c r="P47" s="36"/>
      <c r="Q47" s="71"/>
      <c r="R47" s="3"/>
      <c r="T47" s="1"/>
      <c r="V47" s="1"/>
    </row>
    <row r="48" spans="1:22" x14ac:dyDescent="0.2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12" t="s">
        <v>157</v>
      </c>
      <c r="L48" s="132">
        <v>1000000</v>
      </c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200514300</v>
      </c>
      <c r="J49" s="25"/>
      <c r="K49" s="112" t="s">
        <v>158</v>
      </c>
      <c r="L49" s="132">
        <v>1000000</v>
      </c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>
        <v>-30125000</v>
      </c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 t="s">
        <v>162</v>
      </c>
      <c r="L51" s="62">
        <v>500000</v>
      </c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80112500</v>
      </c>
      <c r="I52" s="7"/>
      <c r="J52" s="25"/>
      <c r="K52" s="122" t="s">
        <v>163</v>
      </c>
      <c r="L52" s="62">
        <v>1000000</v>
      </c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37025000</v>
      </c>
      <c r="I53" s="7"/>
      <c r="J53" s="25"/>
      <c r="K53" s="122" t="s">
        <v>164</v>
      </c>
      <c r="L53" s="62">
        <v>900000</v>
      </c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191000</v>
      </c>
      <c r="I54" s="7"/>
      <c r="J54" s="25"/>
      <c r="K54" s="122" t="s">
        <v>165</v>
      </c>
      <c r="L54" s="62">
        <v>1000000</v>
      </c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117328500</v>
      </c>
      <c r="J55" s="25"/>
      <c r="K55" s="122" t="s">
        <v>166</v>
      </c>
      <c r="L55" s="62">
        <v>700000</v>
      </c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36207300</v>
      </c>
      <c r="J56" s="78">
        <f>SUM(M13:M55)</f>
        <v>200514300</v>
      </c>
      <c r="K56" s="122" t="s">
        <v>167</v>
      </c>
      <c r="L56" s="62">
        <v>1000000</v>
      </c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36207300</v>
      </c>
      <c r="J57" s="80"/>
      <c r="K57" s="122" t="s">
        <v>168</v>
      </c>
      <c r="L57" s="62">
        <v>2000000</v>
      </c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 t="s">
        <v>169</v>
      </c>
      <c r="L58" s="62">
        <v>800000</v>
      </c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 t="s">
        <v>170</v>
      </c>
      <c r="L59" s="62">
        <v>900000</v>
      </c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 t="s">
        <v>171</v>
      </c>
      <c r="L60" s="62">
        <v>1600000</v>
      </c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 t="s">
        <v>172</v>
      </c>
      <c r="L61" s="62">
        <v>2000000</v>
      </c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 t="s">
        <v>173</v>
      </c>
      <c r="L62" s="62">
        <v>900000</v>
      </c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 t="s">
        <v>174</v>
      </c>
      <c r="L63" s="62">
        <v>1000000</v>
      </c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 t="s">
        <v>175</v>
      </c>
      <c r="L64" s="62">
        <v>2700000</v>
      </c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 t="s">
        <v>176</v>
      </c>
      <c r="L65" s="62">
        <v>900000</v>
      </c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 t="s">
        <v>177</v>
      </c>
      <c r="L66" s="62">
        <v>400000</v>
      </c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 t="s">
        <v>178</v>
      </c>
      <c r="L67" s="62">
        <v>800000</v>
      </c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 t="s">
        <v>179</v>
      </c>
      <c r="L68" s="62">
        <v>300000</v>
      </c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 t="s">
        <v>180</v>
      </c>
      <c r="L69" s="62">
        <v>542500</v>
      </c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 t="s">
        <v>181</v>
      </c>
      <c r="L70" s="62">
        <v>3000000</v>
      </c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 t="s">
        <v>182</v>
      </c>
      <c r="L71" s="62">
        <v>1000000</v>
      </c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 t="s">
        <v>183</v>
      </c>
      <c r="L72" s="62">
        <v>1500000</v>
      </c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 t="s">
        <v>184</v>
      </c>
      <c r="L73" s="62">
        <v>3000000</v>
      </c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 t="s">
        <v>185</v>
      </c>
      <c r="L74" s="62">
        <v>1500000</v>
      </c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 t="s">
        <v>186</v>
      </c>
      <c r="L75" s="62">
        <v>3000000</v>
      </c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 t="s">
        <v>187</v>
      </c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181000</v>
      </c>
      <c r="B77" s="96"/>
      <c r="C77" s="99"/>
      <c r="D77" s="96"/>
      <c r="E77" s="100"/>
      <c r="F77" s="1"/>
      <c r="G77" s="1"/>
      <c r="H77" s="63"/>
      <c r="I77" s="1"/>
      <c r="J77" s="81"/>
      <c r="K77" s="122" t="s">
        <v>188</v>
      </c>
      <c r="L77" s="62">
        <v>900000</v>
      </c>
      <c r="M77" s="64"/>
      <c r="N77" s="64"/>
      <c r="O77" s="74"/>
      <c r="P77" s="36"/>
      <c r="Q77" s="64"/>
      <c r="R77" s="94"/>
    </row>
    <row r="78" spans="1:22" ht="15.75" x14ac:dyDescent="0.25">
      <c r="A78" s="116">
        <v>10000</v>
      </c>
      <c r="B78" s="96"/>
      <c r="C78" s="103"/>
      <c r="D78" s="103"/>
      <c r="E78" s="102"/>
      <c r="H78" s="79"/>
      <c r="J78" s="81"/>
      <c r="K78" s="122" t="s">
        <v>189</v>
      </c>
      <c r="L78" s="62">
        <v>3000000</v>
      </c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96"/>
      <c r="C79" s="103"/>
      <c r="D79" s="103"/>
      <c r="E79" s="102"/>
      <c r="H79" s="79"/>
      <c r="J79" s="81"/>
      <c r="K79" s="122" t="s">
        <v>190</v>
      </c>
      <c r="L79" s="62">
        <v>1000000</v>
      </c>
      <c r="M79" s="64"/>
      <c r="N79" s="64"/>
      <c r="O79" s="74"/>
      <c r="P79" s="36"/>
      <c r="Q79" s="64"/>
      <c r="R79" s="104"/>
    </row>
    <row r="80" spans="1:22" x14ac:dyDescent="0.25">
      <c r="A80" s="117"/>
      <c r="B80" s="96"/>
      <c r="C80" s="103"/>
      <c r="D80" s="103"/>
      <c r="E80" s="102"/>
      <c r="H80" s="79"/>
      <c r="J80" s="81"/>
      <c r="K80" s="122" t="s">
        <v>191</v>
      </c>
      <c r="L80" s="62">
        <v>790000</v>
      </c>
      <c r="M80" s="64"/>
      <c r="N80" s="64"/>
      <c r="O80" s="74"/>
      <c r="P80" s="36"/>
      <c r="Q80" s="64"/>
      <c r="R80" s="104"/>
    </row>
    <row r="81" spans="1:18" ht="15.75" x14ac:dyDescent="0.25">
      <c r="A81" s="116"/>
      <c r="B81" s="96"/>
      <c r="C81" s="96"/>
      <c r="D81" s="96"/>
      <c r="E81" s="97"/>
      <c r="F81" s="1"/>
      <c r="G81" s="1"/>
      <c r="H81" s="63"/>
      <c r="I81" s="1"/>
      <c r="J81" s="81"/>
      <c r="K81" s="122" t="s">
        <v>192</v>
      </c>
      <c r="L81" s="62">
        <v>1600000</v>
      </c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 t="s">
        <v>193</v>
      </c>
      <c r="L82" s="62">
        <v>2700000</v>
      </c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 t="s">
        <v>194</v>
      </c>
      <c r="L83" s="62">
        <v>1000000</v>
      </c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 t="s">
        <v>195</v>
      </c>
      <c r="L84" s="62">
        <v>700000</v>
      </c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 t="s">
        <v>196</v>
      </c>
      <c r="L85" s="62">
        <v>200000</v>
      </c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 t="s">
        <v>197</v>
      </c>
      <c r="L86" s="62">
        <v>1000000</v>
      </c>
      <c r="M86" s="64"/>
      <c r="N86" s="64"/>
      <c r="O86" s="74"/>
      <c r="P86" s="36"/>
      <c r="Q86" s="64"/>
      <c r="R86" s="94"/>
    </row>
    <row r="87" spans="1:18" x14ac:dyDescent="0.25">
      <c r="J87" s="81"/>
      <c r="K87" s="122" t="s">
        <v>198</v>
      </c>
      <c r="L87" s="62">
        <v>3000000</v>
      </c>
      <c r="M87" s="64"/>
      <c r="N87" s="64"/>
      <c r="O87" s="74"/>
      <c r="P87" s="36"/>
      <c r="Q87" s="64"/>
      <c r="R87" s="94"/>
    </row>
    <row r="88" spans="1:18" x14ac:dyDescent="0.25">
      <c r="J88" s="81"/>
      <c r="K88" s="122" t="s">
        <v>199</v>
      </c>
      <c r="L88" s="62">
        <v>1300000</v>
      </c>
      <c r="M88" s="64"/>
      <c r="N88" s="64"/>
      <c r="O88" s="74"/>
      <c r="P88" s="36"/>
      <c r="Q88" s="64"/>
      <c r="R88" s="94"/>
    </row>
    <row r="89" spans="1:18" x14ac:dyDescent="0.25">
      <c r="J89" s="81"/>
      <c r="K89" s="122" t="s">
        <v>200</v>
      </c>
      <c r="L89" s="62">
        <v>1000000</v>
      </c>
      <c r="M89" s="64"/>
      <c r="N89" s="64"/>
      <c r="O89" s="74"/>
      <c r="P89" s="36"/>
      <c r="Q89" s="64"/>
      <c r="R89" s="94"/>
    </row>
    <row r="90" spans="1:18" x14ac:dyDescent="0.25">
      <c r="J90" s="81"/>
      <c r="K90" s="122" t="s">
        <v>201</v>
      </c>
      <c r="L90" s="62">
        <v>3000000</v>
      </c>
      <c r="M90" s="64"/>
      <c r="N90" s="64"/>
      <c r="O90" s="74"/>
      <c r="P90" s="36"/>
      <c r="Q90" s="64"/>
      <c r="R90" s="94"/>
    </row>
    <row r="91" spans="1:18" x14ac:dyDescent="0.25">
      <c r="J91" s="25"/>
      <c r="K91" s="122" t="s">
        <v>202</v>
      </c>
      <c r="L91" s="62">
        <v>800000</v>
      </c>
      <c r="M91" s="64"/>
      <c r="N91" s="64"/>
      <c r="O91" s="74"/>
      <c r="P91" s="36"/>
      <c r="Q91" s="64"/>
      <c r="R91" s="94"/>
    </row>
    <row r="92" spans="1:18" x14ac:dyDescent="0.25">
      <c r="J92" s="25"/>
      <c r="K92" s="122" t="s">
        <v>203</v>
      </c>
      <c r="L92" s="62">
        <v>1800000</v>
      </c>
      <c r="M92" s="64"/>
      <c r="N92" s="64"/>
      <c r="O92" s="74"/>
      <c r="P92" s="36"/>
      <c r="Q92" s="64"/>
      <c r="R92" s="94"/>
    </row>
    <row r="93" spans="1:18" x14ac:dyDescent="0.25">
      <c r="J93" s="25"/>
      <c r="K93" s="122" t="s">
        <v>204</v>
      </c>
      <c r="L93" s="62">
        <v>1000000</v>
      </c>
      <c r="M93" s="64"/>
      <c r="N93" s="64"/>
      <c r="O93" s="74"/>
      <c r="P93" s="36"/>
      <c r="Q93" s="64"/>
      <c r="R93" s="94"/>
    </row>
    <row r="94" spans="1:18" x14ac:dyDescent="0.25">
      <c r="J94" s="25"/>
      <c r="K94" s="122" t="s">
        <v>205</v>
      </c>
      <c r="L94" s="62">
        <v>1800000</v>
      </c>
      <c r="M94" s="64"/>
      <c r="N94" s="64"/>
      <c r="O94" s="74"/>
      <c r="P94" s="36"/>
      <c r="Q94" s="64"/>
      <c r="R94" s="94"/>
    </row>
    <row r="95" spans="1:18" x14ac:dyDescent="0.25">
      <c r="J95" s="25"/>
      <c r="K95" s="122" t="s">
        <v>206</v>
      </c>
      <c r="L95" s="62">
        <v>900000</v>
      </c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>
        <v>-6900000</v>
      </c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 t="shared" ref="L121:Q121" si="1">SUM(L13:L120)</f>
        <v>80112500</v>
      </c>
      <c r="M121" s="110">
        <f t="shared" si="1"/>
        <v>200514300</v>
      </c>
      <c r="N121" s="110">
        <f t="shared" si="1"/>
        <v>0</v>
      </c>
      <c r="O121" s="110"/>
      <c r="P121" s="110">
        <f>SUM(P13:P120)</f>
        <v>37025000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D22" zoomScale="80" zoomScaleNormal="100" zoomScaleSheetLayoutView="80" workbookViewId="0">
      <selection activeCell="K29" sqref="K29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14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207</v>
      </c>
      <c r="C3" s="8"/>
      <c r="D3" s="6"/>
      <c r="E3" s="6"/>
      <c r="F3" s="6"/>
      <c r="G3" s="6"/>
      <c r="H3" s="6" t="s">
        <v>2</v>
      </c>
      <c r="I3" s="10">
        <v>43529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233</v>
      </c>
      <c r="F8" s="6"/>
      <c r="G8" s="8">
        <f t="shared" ref="G8:G16" si="0">C8*E8</f>
        <v>23300000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91</v>
      </c>
      <c r="F9" s="6"/>
      <c r="G9" s="8">
        <f t="shared" si="0"/>
        <v>4550000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</v>
      </c>
      <c r="F10" s="6"/>
      <c r="G10" s="8">
        <f t="shared" si="0"/>
        <v>20000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3</v>
      </c>
      <c r="F11" s="6"/>
      <c r="G11" s="8">
        <f t="shared" si="0"/>
        <v>30000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5</v>
      </c>
      <c r="F12" s="6"/>
      <c r="G12" s="8">
        <f t="shared" si="0"/>
        <v>25000</v>
      </c>
      <c r="H12" s="7"/>
      <c r="I12" s="6"/>
      <c r="J12" s="25"/>
      <c r="K12" s="26" t="s">
        <v>14</v>
      </c>
      <c r="L12" s="127" t="s">
        <v>15</v>
      </c>
      <c r="M12" s="28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6</v>
      </c>
      <c r="F13" s="6"/>
      <c r="G13" s="8">
        <f t="shared" si="0"/>
        <v>12000</v>
      </c>
      <c r="H13" s="7"/>
      <c r="I13" s="6"/>
      <c r="J13" s="133"/>
      <c r="K13" s="122" t="s">
        <v>208</v>
      </c>
      <c r="L13" s="62">
        <v>2500000</v>
      </c>
      <c r="M13" s="135">
        <v>15000</v>
      </c>
      <c r="N13" s="32"/>
      <c r="O13" s="33"/>
      <c r="P13" s="128">
        <v>1000000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209</v>
      </c>
      <c r="L14" s="62">
        <v>784000</v>
      </c>
      <c r="M14" s="135">
        <v>2400000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210</v>
      </c>
      <c r="L15" s="62">
        <v>740000</v>
      </c>
      <c r="M15" s="136">
        <v>50000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211</v>
      </c>
      <c r="L16" s="62">
        <v>1440000</v>
      </c>
      <c r="M16" s="136">
        <v>500000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27937000</v>
      </c>
      <c r="I17" s="8"/>
      <c r="J17" s="25"/>
      <c r="K17" s="122" t="s">
        <v>212</v>
      </c>
      <c r="L17" s="62">
        <v>1600000</v>
      </c>
      <c r="M17" s="137">
        <v>7500000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213</v>
      </c>
      <c r="L18" s="62">
        <v>350000</v>
      </c>
      <c r="M18" s="137">
        <v>20000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214</v>
      </c>
      <c r="L19" s="62">
        <v>1880000</v>
      </c>
      <c r="M19" s="137">
        <v>40000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3</v>
      </c>
      <c r="F20" s="6"/>
      <c r="G20" s="8">
        <f>C20*E20</f>
        <v>3000</v>
      </c>
      <c r="H20" s="7"/>
      <c r="I20" s="8"/>
      <c r="J20" s="25"/>
      <c r="K20" s="122" t="s">
        <v>215</v>
      </c>
      <c r="L20" s="62">
        <v>1000000</v>
      </c>
      <c r="M20" s="137">
        <v>7287500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508</v>
      </c>
      <c r="F21" s="6"/>
      <c r="G21" s="8">
        <f>C21*E21</f>
        <v>254000</v>
      </c>
      <c r="H21" s="7"/>
      <c r="I21" s="8"/>
      <c r="J21" s="25"/>
      <c r="K21" s="122" t="s">
        <v>216</v>
      </c>
      <c r="L21" s="62">
        <v>800000</v>
      </c>
      <c r="M21" s="136">
        <v>50000</v>
      </c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3</v>
      </c>
      <c r="F22" s="6"/>
      <c r="G22" s="8">
        <f>C22*E22</f>
        <v>600</v>
      </c>
      <c r="H22" s="7"/>
      <c r="I22" s="8"/>
      <c r="J22" s="25"/>
      <c r="K22" s="122" t="s">
        <v>217</v>
      </c>
      <c r="L22" s="62">
        <v>750000</v>
      </c>
      <c r="M22" s="136">
        <v>10000000</v>
      </c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2</v>
      </c>
      <c r="F23" s="6"/>
      <c r="G23" s="8">
        <f>C23*E23</f>
        <v>200</v>
      </c>
      <c r="H23" s="7"/>
      <c r="I23" s="8"/>
      <c r="J23" s="25"/>
      <c r="K23" s="122" t="s">
        <v>218</v>
      </c>
      <c r="L23" s="62">
        <v>1000000</v>
      </c>
      <c r="M23" s="107">
        <v>200000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219</v>
      </c>
      <c r="L24" s="62">
        <v>1800000</v>
      </c>
      <c r="M24" s="121">
        <v>85000</v>
      </c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220</v>
      </c>
      <c r="L25" s="62">
        <v>550000</v>
      </c>
      <c r="M25" s="121">
        <v>1350000</v>
      </c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257800</v>
      </c>
      <c r="I26" s="7"/>
      <c r="J26" s="25"/>
      <c r="K26" s="122" t="s">
        <v>221</v>
      </c>
      <c r="L26" s="62">
        <v>980000</v>
      </c>
      <c r="M26" s="121">
        <v>150000</v>
      </c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28194800</v>
      </c>
      <c r="J27" s="25"/>
      <c r="K27" s="122" t="s">
        <v>222</v>
      </c>
      <c r="L27" s="62">
        <v>540000</v>
      </c>
      <c r="M27" s="121">
        <v>90000</v>
      </c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 t="s">
        <v>223</v>
      </c>
      <c r="L28" s="128">
        <v>2700000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 t="s">
        <v>224</v>
      </c>
      <c r="L29" s="128">
        <v>2000000</v>
      </c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128">
        <v>-1000000</v>
      </c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+'4 Mar'!I57</f>
        <v>36207300</v>
      </c>
      <c r="J31" s="25"/>
      <c r="K31" s="122"/>
      <c r="L31" s="128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128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128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12"/>
      <c r="L34" s="13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12"/>
      <c r="L35" s="13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12"/>
      <c r="L36" s="13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12"/>
      <c r="L37" s="13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12"/>
      <c r="L38" s="13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">
      <c r="A39" s="6"/>
      <c r="B39" s="6"/>
      <c r="C39" s="6"/>
      <c r="D39" s="6"/>
      <c r="E39" s="6"/>
      <c r="F39" s="6"/>
      <c r="G39" s="6"/>
      <c r="H39" s="7"/>
      <c r="I39" s="7"/>
      <c r="J39" s="25"/>
      <c r="K39" s="112"/>
      <c r="L39" s="13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12"/>
      <c r="L40" s="13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12"/>
      <c r="L41" s="13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">
      <c r="A42" s="6"/>
      <c r="B42" s="6"/>
      <c r="C42" s="16" t="s">
        <v>36</v>
      </c>
      <c r="D42" s="6"/>
      <c r="E42" s="6"/>
      <c r="F42" s="6"/>
      <c r="G42" s="6"/>
      <c r="H42" s="7">
        <v>214119475</v>
      </c>
      <c r="I42" s="7"/>
      <c r="J42" s="25"/>
      <c r="K42" s="112"/>
      <c r="L42" s="13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240717856</v>
      </c>
      <c r="I43" s="7"/>
      <c r="J43" s="25"/>
      <c r="K43" s="112"/>
      <c r="L43" s="13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570802656</v>
      </c>
      <c r="J44" s="25"/>
      <c r="K44" s="112"/>
      <c r="L44" s="132"/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1558537372</v>
      </c>
      <c r="J45" s="25"/>
      <c r="K45" s="112"/>
      <c r="L45" s="132"/>
      <c r="M45" s="121"/>
      <c r="N45" s="32"/>
      <c r="O45" s="51"/>
      <c r="P45" s="34"/>
      <c r="Q45" s="64"/>
      <c r="R45" s="3"/>
      <c r="T45" s="1"/>
      <c r="V45" s="1"/>
    </row>
    <row r="46" spans="1:22" x14ac:dyDescent="0.2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12"/>
      <c r="L46" s="13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">
      <c r="A47" s="6"/>
      <c r="B47" s="6"/>
      <c r="C47" s="6" t="s">
        <v>32</v>
      </c>
      <c r="D47" s="6"/>
      <c r="E47" s="6"/>
      <c r="F47" s="6"/>
      <c r="G47" s="8"/>
      <c r="H47" s="7">
        <f>+M121</f>
        <v>29737500</v>
      </c>
      <c r="I47" s="7"/>
      <c r="J47" s="25"/>
      <c r="K47" s="112"/>
      <c r="L47" s="132"/>
      <c r="M47" s="123"/>
      <c r="N47" s="42"/>
      <c r="O47" s="51"/>
      <c r="P47" s="36"/>
      <c r="Q47" s="71"/>
      <c r="R47" s="3"/>
      <c r="T47" s="1"/>
      <c r="V47" s="1"/>
    </row>
    <row r="48" spans="1:22" x14ac:dyDescent="0.2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12"/>
      <c r="L48" s="13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29737500</v>
      </c>
      <c r="J49" s="25"/>
      <c r="K49" s="112"/>
      <c r="L49" s="13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20414000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1000000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311000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21725000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28194800</v>
      </c>
      <c r="J56" s="78">
        <f>SUM(M13:M55)</f>
        <v>29737500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28194800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50000</v>
      </c>
      <c r="B77" s="96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242000</v>
      </c>
      <c r="B78" s="96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>
        <v>9000</v>
      </c>
      <c r="B79" s="96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>
        <v>10000</v>
      </c>
      <c r="B80" s="96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B81" s="9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 t="shared" ref="L121:Q121" si="1">SUM(L13:L120)</f>
        <v>20414000</v>
      </c>
      <c r="M121" s="110">
        <f t="shared" si="1"/>
        <v>29737500</v>
      </c>
      <c r="N121" s="110">
        <f t="shared" si="1"/>
        <v>0</v>
      </c>
      <c r="O121" s="110"/>
      <c r="P121" s="110">
        <f>SUM(P13:P120)</f>
        <v>1000000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zoomScale="80" zoomScaleNormal="100" zoomScaleSheetLayoutView="80" workbookViewId="0">
      <selection activeCell="K18" sqref="K18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14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225</v>
      </c>
      <c r="C3" s="8"/>
      <c r="D3" s="6"/>
      <c r="E3" s="6"/>
      <c r="F3" s="6"/>
      <c r="G3" s="6"/>
      <c r="H3" s="6" t="s">
        <v>2</v>
      </c>
      <c r="I3" s="10">
        <v>43530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163</v>
      </c>
      <c r="F8" s="6"/>
      <c r="G8" s="8">
        <f t="shared" ref="G8:G16" si="0">C8*E8</f>
        <v>16300000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250</v>
      </c>
      <c r="F9" s="6"/>
      <c r="G9" s="8">
        <f t="shared" si="0"/>
        <v>12500000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37</v>
      </c>
      <c r="F10" s="6"/>
      <c r="G10" s="8">
        <f t="shared" si="0"/>
        <v>740000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3</v>
      </c>
      <c r="F11" s="6"/>
      <c r="G11" s="8">
        <f t="shared" si="0"/>
        <v>30000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3</v>
      </c>
      <c r="F12" s="6"/>
      <c r="G12" s="8">
        <f t="shared" si="0"/>
        <v>15000</v>
      </c>
      <c r="H12" s="7"/>
      <c r="I12" s="6"/>
      <c r="J12" s="25"/>
      <c r="K12" s="26" t="s">
        <v>14</v>
      </c>
      <c r="L12" s="127" t="s">
        <v>15</v>
      </c>
      <c r="M12" s="28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4</v>
      </c>
      <c r="F13" s="6"/>
      <c r="G13" s="8">
        <f t="shared" si="0"/>
        <v>8000</v>
      </c>
      <c r="H13" s="7"/>
      <c r="I13" s="6"/>
      <c r="J13" s="133"/>
      <c r="K13" s="122" t="s">
        <v>226</v>
      </c>
      <c r="L13" s="62">
        <v>1700000</v>
      </c>
      <c r="M13" s="135">
        <v>89000</v>
      </c>
      <c r="N13" s="32"/>
      <c r="O13" s="33"/>
      <c r="P13" s="128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227</v>
      </c>
      <c r="L14" s="62">
        <v>950000</v>
      </c>
      <c r="M14" s="135">
        <v>500000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228</v>
      </c>
      <c r="L15" s="62">
        <v>3000000</v>
      </c>
      <c r="M15" s="136">
        <v>160000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229</v>
      </c>
      <c r="L16" s="62">
        <v>5000000</v>
      </c>
      <c r="M16" s="136">
        <v>10000000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29593000</v>
      </c>
      <c r="I17" s="8"/>
      <c r="J17" s="25"/>
      <c r="K17" s="122" t="s">
        <v>230</v>
      </c>
      <c r="L17" s="62">
        <v>1000000</v>
      </c>
      <c r="M17" s="137"/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231</v>
      </c>
      <c r="L18" s="62">
        <v>750000</v>
      </c>
      <c r="M18" s="137"/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/>
      <c r="L19" s="62"/>
      <c r="M19" s="137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3</v>
      </c>
      <c r="F20" s="6"/>
      <c r="G20" s="8">
        <f>C20*E20</f>
        <v>3000</v>
      </c>
      <c r="H20" s="7"/>
      <c r="I20" s="8"/>
      <c r="J20" s="25"/>
      <c r="K20" s="122"/>
      <c r="L20" s="62"/>
      <c r="M20" s="137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508</v>
      </c>
      <c r="F21" s="6"/>
      <c r="G21" s="8">
        <f>C21*E21</f>
        <v>254000</v>
      </c>
      <c r="H21" s="7"/>
      <c r="I21" s="8"/>
      <c r="J21" s="25"/>
      <c r="K21" s="122"/>
      <c r="L21" s="62"/>
      <c r="M21" s="136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3</v>
      </c>
      <c r="F22" s="6"/>
      <c r="G22" s="8">
        <f>C22*E22</f>
        <v>600</v>
      </c>
      <c r="H22" s="7"/>
      <c r="I22" s="8"/>
      <c r="J22" s="25"/>
      <c r="K22" s="122"/>
      <c r="L22" s="62"/>
      <c r="M22" s="136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2</v>
      </c>
      <c r="F23" s="6"/>
      <c r="G23" s="8">
        <f>C23*E23</f>
        <v>200</v>
      </c>
      <c r="H23" s="7"/>
      <c r="I23" s="8"/>
      <c r="J23" s="25"/>
      <c r="K23" s="122"/>
      <c r="L23" s="62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/>
      <c r="L24" s="62"/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257800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29850800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128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128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128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+'5 Mar'!I57</f>
        <v>28194800</v>
      </c>
      <c r="J31" s="25"/>
      <c r="K31" s="122"/>
      <c r="L31" s="128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128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128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12"/>
      <c r="L34" s="13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12"/>
      <c r="L35" s="13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12"/>
      <c r="L36" s="13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12"/>
      <c r="L37" s="13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12"/>
      <c r="L38" s="13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">
      <c r="A39" s="6"/>
      <c r="B39" s="6"/>
      <c r="C39" s="6"/>
      <c r="D39" s="6"/>
      <c r="E39" s="6"/>
      <c r="F39" s="6"/>
      <c r="G39" s="6"/>
      <c r="H39" s="7"/>
      <c r="I39" s="7"/>
      <c r="J39" s="25"/>
      <c r="K39" s="112"/>
      <c r="L39" s="13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12"/>
      <c r="L40" s="13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12"/>
      <c r="L41" s="13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">
      <c r="A42" s="6"/>
      <c r="B42" s="6"/>
      <c r="C42" s="16" t="s">
        <v>36</v>
      </c>
      <c r="D42" s="6"/>
      <c r="E42" s="6"/>
      <c r="F42" s="6"/>
      <c r="G42" s="6"/>
      <c r="H42" s="7">
        <v>214119475</v>
      </c>
      <c r="I42" s="7"/>
      <c r="J42" s="25"/>
      <c r="K42" s="112"/>
      <c r="L42" s="13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240717856</v>
      </c>
      <c r="I43" s="7"/>
      <c r="J43" s="25"/>
      <c r="K43" s="112"/>
      <c r="L43" s="13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570802656</v>
      </c>
      <c r="J44" s="25"/>
      <c r="K44" s="112"/>
      <c r="L44" s="132"/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1558537372</v>
      </c>
      <c r="J45" s="25"/>
      <c r="K45" s="112"/>
      <c r="L45" s="132"/>
      <c r="M45" s="121"/>
      <c r="N45" s="32"/>
      <c r="O45" s="51"/>
      <c r="P45" s="34"/>
      <c r="Q45" s="64"/>
      <c r="R45" s="3"/>
      <c r="T45" s="1"/>
      <c r="V45" s="1"/>
    </row>
    <row r="46" spans="1:22" x14ac:dyDescent="0.2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12"/>
      <c r="L46" s="13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">
      <c r="A47" s="6"/>
      <c r="B47" s="6"/>
      <c r="C47" s="6" t="s">
        <v>32</v>
      </c>
      <c r="D47" s="6"/>
      <c r="E47" s="6"/>
      <c r="F47" s="6"/>
      <c r="G47" s="8"/>
      <c r="H47" s="7">
        <f>+M121</f>
        <v>10749000</v>
      </c>
      <c r="I47" s="7"/>
      <c r="J47" s="25"/>
      <c r="K47" s="112"/>
      <c r="L47" s="132"/>
      <c r="M47" s="123"/>
      <c r="N47" s="42"/>
      <c r="O47" s="51"/>
      <c r="P47" s="36"/>
      <c r="Q47" s="71"/>
      <c r="R47" s="3"/>
      <c r="T47" s="1"/>
      <c r="V47" s="1"/>
    </row>
    <row r="48" spans="1:22" x14ac:dyDescent="0.2">
      <c r="A48" s="6"/>
      <c r="B48" s="6"/>
      <c r="C48" s="6" t="s">
        <v>39</v>
      </c>
      <c r="D48" s="6"/>
      <c r="E48" s="6"/>
      <c r="F48" s="6"/>
      <c r="G48" s="6"/>
      <c r="H48" s="72">
        <f>+SUM(B77:B99)</f>
        <v>5000</v>
      </c>
      <c r="I48" s="7" t="s">
        <v>6</v>
      </c>
      <c r="J48" s="25"/>
      <c r="K48" s="112"/>
      <c r="L48" s="13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10754000</v>
      </c>
      <c r="J49" s="25"/>
      <c r="K49" s="112"/>
      <c r="L49" s="13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12400000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10000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12410000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29850800</v>
      </c>
      <c r="J56" s="78">
        <f>SUM(M13:M55)</f>
        <v>10749000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29850800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10000</v>
      </c>
      <c r="B77" s="96">
        <v>5000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/>
      <c r="B78" s="96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96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96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B81" s="9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 t="shared" ref="L121:Q121" si="1">SUM(L13:L120)</f>
        <v>12400000</v>
      </c>
      <c r="M121" s="110">
        <f t="shared" si="1"/>
        <v>10749000</v>
      </c>
      <c r="N121" s="110">
        <f t="shared" si="1"/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37" zoomScale="80" zoomScaleNormal="100" zoomScaleSheetLayoutView="80" workbookViewId="0">
      <selection activeCell="I4" sqref="I4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14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61</v>
      </c>
      <c r="C3" s="8"/>
      <c r="D3" s="6"/>
      <c r="E3" s="6"/>
      <c r="F3" s="6"/>
      <c r="G3" s="6"/>
      <c r="H3" s="6" t="s">
        <v>2</v>
      </c>
      <c r="I3" s="10">
        <v>43532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35</v>
      </c>
      <c r="F8" s="6"/>
      <c r="G8" s="8">
        <f t="shared" ref="G8:G16" si="0">C8*E8</f>
        <v>3500000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112</v>
      </c>
      <c r="F9" s="6"/>
      <c r="G9" s="8">
        <f t="shared" si="0"/>
        <v>5600000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17</v>
      </c>
      <c r="F10" s="6"/>
      <c r="G10" s="8">
        <f t="shared" si="0"/>
        <v>340000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0</v>
      </c>
      <c r="F11" s="6"/>
      <c r="G11" s="8">
        <f t="shared" si="0"/>
        <v>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0</v>
      </c>
      <c r="F12" s="6"/>
      <c r="G12" s="8">
        <f t="shared" si="0"/>
        <v>0</v>
      </c>
      <c r="H12" s="7"/>
      <c r="I12" s="6"/>
      <c r="J12" s="25"/>
      <c r="K12" s="26" t="s">
        <v>14</v>
      </c>
      <c r="L12" s="127" t="s">
        <v>15</v>
      </c>
      <c r="M12" s="28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7</v>
      </c>
      <c r="F13" s="6"/>
      <c r="G13" s="8">
        <f t="shared" si="0"/>
        <v>14000</v>
      </c>
      <c r="H13" s="7"/>
      <c r="I13" s="6"/>
      <c r="J13" s="133"/>
      <c r="K13" s="122" t="s">
        <v>232</v>
      </c>
      <c r="L13" s="62">
        <v>2000000</v>
      </c>
      <c r="M13" s="118">
        <v>330000</v>
      </c>
      <c r="N13" s="32"/>
      <c r="O13" s="33"/>
      <c r="P13" s="128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39" t="s">
        <v>233</v>
      </c>
      <c r="L14" s="140">
        <v>300000</v>
      </c>
      <c r="M14" s="118">
        <v>3540000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39" t="s">
        <v>234</v>
      </c>
      <c r="L15" s="140">
        <v>50000</v>
      </c>
      <c r="M15" s="119">
        <v>20000000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235</v>
      </c>
      <c r="L16" s="62">
        <v>825000</v>
      </c>
      <c r="M16" s="119">
        <v>3540000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9454000</v>
      </c>
      <c r="I17" s="8"/>
      <c r="J17" s="25"/>
      <c r="K17" s="122" t="s">
        <v>236</v>
      </c>
      <c r="L17" s="62">
        <v>1700000</v>
      </c>
      <c r="M17" s="120">
        <v>20000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237</v>
      </c>
      <c r="L18" s="62">
        <v>450000</v>
      </c>
      <c r="M18" s="120">
        <v>2000000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238</v>
      </c>
      <c r="L19" s="62">
        <v>2500000</v>
      </c>
      <c r="M19" s="120">
        <v>8000000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2</v>
      </c>
      <c r="F20" s="6"/>
      <c r="G20" s="8">
        <f>C20*E20</f>
        <v>2000</v>
      </c>
      <c r="H20" s="7"/>
      <c r="I20" s="8"/>
      <c r="J20" s="25"/>
      <c r="K20" s="122" t="s">
        <v>239</v>
      </c>
      <c r="L20" s="62">
        <v>1000000</v>
      </c>
      <c r="M20" s="120">
        <v>158600000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507</v>
      </c>
      <c r="F21" s="6"/>
      <c r="G21" s="8">
        <f>C21*E21</f>
        <v>253500</v>
      </c>
      <c r="H21" s="7"/>
      <c r="I21" s="8"/>
      <c r="J21" s="25"/>
      <c r="K21" s="122" t="s">
        <v>240</v>
      </c>
      <c r="L21" s="62">
        <v>5100000</v>
      </c>
      <c r="M21" s="119">
        <v>50000</v>
      </c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3</v>
      </c>
      <c r="F22" s="6"/>
      <c r="G22" s="8">
        <f>C22*E22</f>
        <v>600</v>
      </c>
      <c r="H22" s="7"/>
      <c r="I22" s="8"/>
      <c r="J22" s="25"/>
      <c r="K22" s="122" t="s">
        <v>241</v>
      </c>
      <c r="L22" s="62">
        <v>900000</v>
      </c>
      <c r="M22" s="119">
        <v>2295000</v>
      </c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1</v>
      </c>
      <c r="F23" s="6"/>
      <c r="G23" s="8">
        <f>C23*E23</f>
        <v>100</v>
      </c>
      <c r="H23" s="7"/>
      <c r="I23" s="8"/>
      <c r="J23" s="25"/>
      <c r="K23" s="122" t="s">
        <v>242</v>
      </c>
      <c r="L23" s="62">
        <v>1600000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243</v>
      </c>
      <c r="L24" s="62">
        <v>800000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244</v>
      </c>
      <c r="L25" s="62">
        <v>2000000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256200</v>
      </c>
      <c r="I26" s="7"/>
      <c r="J26" s="25"/>
      <c r="K26" s="122" t="s">
        <v>245</v>
      </c>
      <c r="L26" s="62">
        <v>60000000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9710200</v>
      </c>
      <c r="J27" s="25"/>
      <c r="K27" s="122" t="s">
        <v>246</v>
      </c>
      <c r="L27" s="62">
        <v>100000000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128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128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128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+'6 Mar'!I57</f>
        <v>29850800</v>
      </c>
      <c r="J31" s="25"/>
      <c r="K31" s="122"/>
      <c r="L31" s="128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128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128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12"/>
      <c r="L34" s="13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12"/>
      <c r="L35" s="13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12"/>
      <c r="L36" s="13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12"/>
      <c r="L37" s="13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12"/>
      <c r="L38" s="13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">
      <c r="A39" s="6"/>
      <c r="B39" s="6"/>
      <c r="C39" s="6"/>
      <c r="D39" s="6"/>
      <c r="E39" s="6"/>
      <c r="F39" s="6"/>
      <c r="G39" s="6"/>
      <c r="H39" s="7"/>
      <c r="I39" s="7"/>
      <c r="J39" s="25"/>
      <c r="K39" s="112"/>
      <c r="L39" s="13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12"/>
      <c r="L40" s="13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12"/>
      <c r="L41" s="13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">
      <c r="A42" s="6"/>
      <c r="B42" s="6"/>
      <c r="C42" s="16" t="s">
        <v>36</v>
      </c>
      <c r="D42" s="6"/>
      <c r="E42" s="6"/>
      <c r="F42" s="6"/>
      <c r="G42" s="6"/>
      <c r="H42" s="7">
        <v>214119475</v>
      </c>
      <c r="I42" s="7"/>
      <c r="J42" s="25"/>
      <c r="K42" s="112"/>
      <c r="L42" s="13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240717856</v>
      </c>
      <c r="I43" s="7"/>
      <c r="J43" s="25"/>
      <c r="K43" s="112"/>
      <c r="L43" s="13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570802656</v>
      </c>
      <c r="J44" s="25"/>
      <c r="K44" s="112"/>
      <c r="L44" s="132"/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1558537372</v>
      </c>
      <c r="J45" s="25"/>
      <c r="K45" s="112"/>
      <c r="L45" s="132"/>
      <c r="M45" s="121"/>
      <c r="N45" s="32"/>
      <c r="O45" s="51"/>
      <c r="P45" s="34"/>
      <c r="Q45" s="64"/>
      <c r="R45" s="3"/>
      <c r="T45" s="1"/>
      <c r="V45" s="1"/>
    </row>
    <row r="46" spans="1:22" x14ac:dyDescent="0.2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12"/>
      <c r="L46" s="13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">
      <c r="A47" s="6"/>
      <c r="B47" s="6"/>
      <c r="C47" s="6" t="s">
        <v>32</v>
      </c>
      <c r="D47" s="6"/>
      <c r="E47" s="6"/>
      <c r="F47" s="6"/>
      <c r="G47" s="8"/>
      <c r="H47" s="7">
        <f>+M121</f>
        <v>198375000</v>
      </c>
      <c r="I47" s="7"/>
      <c r="J47" s="25"/>
      <c r="K47" s="112"/>
      <c r="L47" s="132"/>
      <c r="M47" s="123"/>
      <c r="N47" s="42"/>
      <c r="O47" s="51"/>
      <c r="P47" s="36"/>
      <c r="Q47" s="71"/>
      <c r="R47" s="3"/>
      <c r="T47" s="1"/>
      <c r="V47" s="1"/>
    </row>
    <row r="48" spans="1:22" x14ac:dyDescent="0.2">
      <c r="A48" s="6"/>
      <c r="B48" s="6"/>
      <c r="C48" s="6" t="s">
        <v>39</v>
      </c>
      <c r="D48" s="6"/>
      <c r="E48" s="6"/>
      <c r="F48" s="6"/>
      <c r="G48" s="6"/>
      <c r="H48" s="72">
        <f>+SUM(B77:B99)</f>
        <v>1139600</v>
      </c>
      <c r="I48" s="7" t="s">
        <v>6</v>
      </c>
      <c r="J48" s="25"/>
      <c r="K48" s="112"/>
      <c r="L48" s="13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199514600</v>
      </c>
      <c r="J49" s="25"/>
      <c r="K49" s="112"/>
      <c r="L49" s="13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179225000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149000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179374000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9710200</v>
      </c>
      <c r="J56" s="78">
        <f>SUM(M13:M55)</f>
        <v>198375000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9710200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20000</v>
      </c>
      <c r="B77" s="138">
        <v>1119600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20000</v>
      </c>
      <c r="B78" s="96">
        <v>20000</v>
      </c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>
        <v>109000</v>
      </c>
      <c r="B79" s="96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96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B81" s="9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 t="shared" ref="L121:Q121" si="1">SUM(L13:L120)</f>
        <v>179225000</v>
      </c>
      <c r="M121" s="110">
        <f t="shared" si="1"/>
        <v>198375000</v>
      </c>
      <c r="N121" s="110">
        <f t="shared" si="1"/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37" zoomScale="80" zoomScaleNormal="100" zoomScaleSheetLayoutView="80" workbookViewId="0">
      <selection activeCell="H60" sqref="H60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14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110</v>
      </c>
      <c r="C3" s="8"/>
      <c r="D3" s="6"/>
      <c r="E3" s="6"/>
      <c r="F3" s="6"/>
      <c r="G3" s="6"/>
      <c r="H3" s="6" t="s">
        <v>2</v>
      </c>
      <c r="I3" s="10">
        <v>43533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151</v>
      </c>
      <c r="F8" s="6"/>
      <c r="G8" s="8">
        <f t="shared" ref="G8:G16" si="0">C8*E8</f>
        <v>15100000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199</v>
      </c>
      <c r="F9" s="6"/>
      <c r="G9" s="8">
        <f t="shared" si="0"/>
        <v>9950000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17</v>
      </c>
      <c r="F10" s="6"/>
      <c r="G10" s="8">
        <f t="shared" si="0"/>
        <v>340000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0</v>
      </c>
      <c r="F11" s="6"/>
      <c r="G11" s="8">
        <f t="shared" si="0"/>
        <v>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0</v>
      </c>
      <c r="F12" s="6"/>
      <c r="G12" s="8">
        <f t="shared" si="0"/>
        <v>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3</v>
      </c>
      <c r="F13" s="6"/>
      <c r="G13" s="8">
        <f t="shared" si="0"/>
        <v>6000</v>
      </c>
      <c r="H13" s="7"/>
      <c r="I13" s="6"/>
      <c r="J13" s="133"/>
      <c r="K13" s="122" t="s">
        <v>247</v>
      </c>
      <c r="L13" s="142">
        <v>2450000</v>
      </c>
      <c r="M13" s="118">
        <v>2250000</v>
      </c>
      <c r="N13" s="32"/>
      <c r="O13" s="33"/>
      <c r="P13" s="128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248</v>
      </c>
      <c r="L14" s="142">
        <v>200000</v>
      </c>
      <c r="M14" s="118">
        <v>205000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249</v>
      </c>
      <c r="L15" s="142">
        <v>150000</v>
      </c>
      <c r="M15" s="119">
        <v>25000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250</v>
      </c>
      <c r="L16" s="142">
        <v>800000</v>
      </c>
      <c r="M16" s="119">
        <v>150000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25396000</v>
      </c>
      <c r="I17" s="8"/>
      <c r="J17" s="25"/>
      <c r="K17" s="122" t="s">
        <v>251</v>
      </c>
      <c r="L17" s="142">
        <v>1800000</v>
      </c>
      <c r="M17" s="120"/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252</v>
      </c>
      <c r="L18" s="142">
        <v>9737500</v>
      </c>
      <c r="M18" s="120"/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253</v>
      </c>
      <c r="L19" s="142">
        <v>650000</v>
      </c>
      <c r="M19" s="120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254</v>
      </c>
      <c r="L20" s="142">
        <v>784000</v>
      </c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508</v>
      </c>
      <c r="F21" s="6"/>
      <c r="G21" s="8">
        <f>C21*E21</f>
        <v>254000</v>
      </c>
      <c r="H21" s="7"/>
      <c r="I21" s="8"/>
      <c r="J21" s="25"/>
      <c r="K21" s="122" t="s">
        <v>255</v>
      </c>
      <c r="L21" s="142">
        <v>1000000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5</v>
      </c>
      <c r="F22" s="6"/>
      <c r="G22" s="8">
        <f>C22*E22</f>
        <v>1000</v>
      </c>
      <c r="H22" s="7"/>
      <c r="I22" s="8"/>
      <c r="J22" s="25"/>
      <c r="K22" s="122" t="s">
        <v>256</v>
      </c>
      <c r="L22" s="142">
        <v>1000000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7</v>
      </c>
      <c r="F23" s="6"/>
      <c r="G23" s="8">
        <f>C23*E23</f>
        <v>700</v>
      </c>
      <c r="H23" s="7"/>
      <c r="I23" s="8"/>
      <c r="J23" s="25"/>
      <c r="K23" s="122"/>
      <c r="L23" s="62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/>
      <c r="L24" s="62"/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255700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25651700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128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128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128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+'8 Mar'!I57</f>
        <v>9710200</v>
      </c>
      <c r="J31" s="25"/>
      <c r="K31" s="122"/>
      <c r="L31" s="128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128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128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12"/>
      <c r="L34" s="13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12"/>
      <c r="L35" s="13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12"/>
      <c r="L36" s="13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12"/>
      <c r="L37" s="13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12"/>
      <c r="L38" s="13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">
      <c r="A39" s="6"/>
      <c r="B39" s="6"/>
      <c r="C39" s="6"/>
      <c r="D39" s="6"/>
      <c r="E39" s="6"/>
      <c r="F39" s="6"/>
      <c r="G39" s="6"/>
      <c r="H39" s="7"/>
      <c r="I39" s="7"/>
      <c r="J39" s="25"/>
      <c r="K39" s="112"/>
      <c r="L39" s="13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12"/>
      <c r="L40" s="13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12"/>
      <c r="L41" s="13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">
      <c r="A42" s="6"/>
      <c r="B42" s="6"/>
      <c r="C42" s="16" t="s">
        <v>36</v>
      </c>
      <c r="D42" s="6"/>
      <c r="E42" s="6"/>
      <c r="F42" s="6"/>
      <c r="G42" s="6"/>
      <c r="H42" s="7">
        <f>214119475-100000000</f>
        <v>114119475</v>
      </c>
      <c r="I42" s="7"/>
      <c r="J42" s="25"/>
      <c r="K42" s="112"/>
      <c r="L42" s="13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f>240717856-60000000</f>
        <v>180717856</v>
      </c>
      <c r="I43" s="7"/>
      <c r="J43" s="25"/>
      <c r="K43" s="112"/>
      <c r="L43" s="13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410802656</v>
      </c>
      <c r="J44" s="25"/>
      <c r="K44" s="112"/>
      <c r="L44" s="132"/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1398537372</v>
      </c>
      <c r="J45" s="25"/>
      <c r="K45" s="112"/>
      <c r="L45" s="132"/>
      <c r="M45" s="121"/>
      <c r="N45" s="32"/>
      <c r="O45" s="51"/>
      <c r="P45" s="34"/>
      <c r="Q45" s="64"/>
      <c r="R45" s="3"/>
      <c r="T45" s="1"/>
      <c r="V45" s="1"/>
    </row>
    <row r="46" spans="1:22" x14ac:dyDescent="0.2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12"/>
      <c r="L46" s="13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">
      <c r="A47" s="6"/>
      <c r="B47" s="6"/>
      <c r="C47" s="6" t="s">
        <v>32</v>
      </c>
      <c r="D47" s="6"/>
      <c r="E47" s="6"/>
      <c r="F47" s="6"/>
      <c r="G47" s="8"/>
      <c r="H47" s="7">
        <f>+M121</f>
        <v>2630000</v>
      </c>
      <c r="I47" s="7"/>
      <c r="J47" s="25"/>
      <c r="K47" s="112"/>
      <c r="L47" s="132"/>
      <c r="M47" s="123"/>
      <c r="N47" s="42"/>
      <c r="O47" s="51"/>
      <c r="P47" s="36"/>
      <c r="Q47" s="71"/>
      <c r="R47" s="3"/>
      <c r="T47" s="1"/>
      <c r="V47" s="1"/>
    </row>
    <row r="48" spans="1:22" x14ac:dyDescent="0.2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12"/>
      <c r="L48" s="13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2630000</v>
      </c>
      <c r="J49" s="25"/>
      <c r="K49" s="112"/>
      <c r="L49" s="13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18571500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18571500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25651700</v>
      </c>
      <c r="J56" s="78">
        <f>SUM(M13:M55)</f>
        <v>2630000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25651700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/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/>
      <c r="B78" s="96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96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96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B81" s="9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 t="shared" ref="L121:Q121" si="1">SUM(L13:L120)</f>
        <v>18571500</v>
      </c>
      <c r="M121" s="110">
        <f t="shared" si="1"/>
        <v>2630000</v>
      </c>
      <c r="N121" s="110">
        <f t="shared" si="1"/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43" zoomScale="80" zoomScaleNormal="100" zoomScaleSheetLayoutView="80" workbookViewId="0">
      <selection activeCell="K49" sqref="K49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14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159</v>
      </c>
      <c r="C3" s="8"/>
      <c r="D3" s="6"/>
      <c r="E3" s="6"/>
      <c r="F3" s="6"/>
      <c r="G3" s="6"/>
      <c r="H3" s="6" t="s">
        <v>2</v>
      </c>
      <c r="I3" s="10">
        <v>43535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191</v>
      </c>
      <c r="F8" s="6"/>
      <c r="G8" s="8">
        <f t="shared" ref="G8:G16" si="0">C8*E8</f>
        <v>19100000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236</v>
      </c>
      <c r="F9" s="6"/>
      <c r="G9" s="8">
        <f t="shared" si="0"/>
        <v>11800000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122</v>
      </c>
      <c r="F10" s="6"/>
      <c r="G10" s="8">
        <f t="shared" si="0"/>
        <v>2440000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2</v>
      </c>
      <c r="F11" s="6"/>
      <c r="G11" s="8">
        <f t="shared" si="0"/>
        <v>20000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0</v>
      </c>
      <c r="F12" s="6"/>
      <c r="G12" s="8">
        <f t="shared" si="0"/>
        <v>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1</v>
      </c>
      <c r="F13" s="6"/>
      <c r="G13" s="8">
        <f t="shared" si="0"/>
        <v>2000</v>
      </c>
      <c r="H13" s="7"/>
      <c r="I13" s="6"/>
      <c r="J13" s="133"/>
      <c r="K13" s="112" t="s">
        <v>257</v>
      </c>
      <c r="L13" s="113">
        <v>800000</v>
      </c>
      <c r="M13" s="118">
        <v>56000</v>
      </c>
      <c r="N13" s="32"/>
      <c r="O13" s="33"/>
      <c r="P13" s="62">
        <v>6850000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12" t="s">
        <v>258</v>
      </c>
      <c r="L14" s="113">
        <v>1500000</v>
      </c>
      <c r="M14" s="118">
        <v>28302000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12" t="s">
        <v>259</v>
      </c>
      <c r="L15" s="113">
        <v>750000</v>
      </c>
      <c r="M15" s="119">
        <v>87500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12" t="s">
        <v>260</v>
      </c>
      <c r="L16" s="113">
        <v>900000</v>
      </c>
      <c r="M16" s="119">
        <v>40000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33362000</v>
      </c>
      <c r="I17" s="8"/>
      <c r="J17" s="25"/>
      <c r="K17" s="112" t="s">
        <v>261</v>
      </c>
      <c r="L17" s="113">
        <v>1400000</v>
      </c>
      <c r="M17" s="120">
        <v>9135000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12" t="s">
        <v>262</v>
      </c>
      <c r="L18" s="113">
        <v>900000</v>
      </c>
      <c r="M18" s="120">
        <v>50000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12" t="s">
        <v>263</v>
      </c>
      <c r="L19" s="113">
        <v>300000</v>
      </c>
      <c r="M19" s="120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1</v>
      </c>
      <c r="F20" s="6"/>
      <c r="G20" s="8">
        <f>C20*E20</f>
        <v>1000</v>
      </c>
      <c r="H20" s="7"/>
      <c r="I20" s="8"/>
      <c r="J20" s="25"/>
      <c r="K20" s="122" t="s">
        <v>264</v>
      </c>
      <c r="L20" s="62">
        <v>1000000</v>
      </c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508</v>
      </c>
      <c r="F21" s="6"/>
      <c r="G21" s="8">
        <f>C21*E21</f>
        <v>254000</v>
      </c>
      <c r="H21" s="7"/>
      <c r="I21" s="8"/>
      <c r="J21" s="25"/>
      <c r="K21" s="122" t="s">
        <v>265</v>
      </c>
      <c r="L21" s="62">
        <v>2350000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8</v>
      </c>
      <c r="F22" s="6"/>
      <c r="G22" s="8">
        <f>C22*E22</f>
        <v>1600</v>
      </c>
      <c r="H22" s="7"/>
      <c r="I22" s="8"/>
      <c r="J22" s="25"/>
      <c r="K22" s="122" t="s">
        <v>266</v>
      </c>
      <c r="L22" s="62">
        <v>700000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8</v>
      </c>
      <c r="F23" s="6"/>
      <c r="G23" s="8">
        <f>C23*E23</f>
        <v>800</v>
      </c>
      <c r="H23" s="7"/>
      <c r="I23" s="8"/>
      <c r="J23" s="25"/>
      <c r="K23" s="122" t="s">
        <v>267</v>
      </c>
      <c r="L23" s="62">
        <v>1000000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268</v>
      </c>
      <c r="L24" s="62">
        <v>500000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269</v>
      </c>
      <c r="L25" s="62">
        <v>700000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257400</v>
      </c>
      <c r="I26" s="7"/>
      <c r="J26" s="25"/>
      <c r="K26" s="122" t="s">
        <v>270</v>
      </c>
      <c r="L26" s="62">
        <v>1220000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33619400</v>
      </c>
      <c r="J27" s="25"/>
      <c r="K27" s="122" t="s">
        <v>271</v>
      </c>
      <c r="L27" s="62">
        <v>1000000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 t="s">
        <v>272</v>
      </c>
      <c r="L28" s="62">
        <v>950000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 t="s">
        <v>273</v>
      </c>
      <c r="L29" s="62">
        <v>1750000</v>
      </c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 t="s">
        <v>274</v>
      </c>
      <c r="L30" s="62">
        <v>750000</v>
      </c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+'9 Mar'!I57</f>
        <v>25651700</v>
      </c>
      <c r="J31" s="25"/>
      <c r="K31" s="122" t="s">
        <v>187</v>
      </c>
      <c r="L31" s="62">
        <v>850000</v>
      </c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 t="s">
        <v>275</v>
      </c>
      <c r="L32" s="62">
        <v>1000000</v>
      </c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 t="s">
        <v>276</v>
      </c>
      <c r="L33" s="62">
        <v>500000</v>
      </c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 t="s">
        <v>277</v>
      </c>
      <c r="L34" s="62">
        <v>827000</v>
      </c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 t="s">
        <v>278</v>
      </c>
      <c r="L35" s="62">
        <v>2000000</v>
      </c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 t="s">
        <v>279</v>
      </c>
      <c r="L36" s="62">
        <v>3000000</v>
      </c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 t="s">
        <v>280</v>
      </c>
      <c r="L37" s="62">
        <v>1000000</v>
      </c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 t="s">
        <v>281</v>
      </c>
      <c r="L38" s="62">
        <v>3000000</v>
      </c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 t="s">
        <v>282</v>
      </c>
      <c r="L39" s="62">
        <v>3000000</v>
      </c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 t="s">
        <v>283</v>
      </c>
      <c r="L40" s="62">
        <v>900000</v>
      </c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22" t="s">
        <v>284</v>
      </c>
      <c r="L41" s="62">
        <v>1000000</v>
      </c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</f>
        <v>114119475</v>
      </c>
      <c r="I42" s="7"/>
      <c r="J42" s="25"/>
      <c r="K42" s="122" t="s">
        <v>285</v>
      </c>
      <c r="L42" s="62">
        <v>3300000</v>
      </c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f>240717856-60000000</f>
        <v>180717856</v>
      </c>
      <c r="I43" s="7"/>
      <c r="J43" s="25"/>
      <c r="K43" s="122" t="s">
        <v>286</v>
      </c>
      <c r="L43" s="62">
        <v>1500000</v>
      </c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410802656</v>
      </c>
      <c r="J44" s="25"/>
      <c r="K44" s="122" t="s">
        <v>287</v>
      </c>
      <c r="L44" s="62">
        <v>1000000</v>
      </c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1398537372</v>
      </c>
      <c r="J45" s="25"/>
      <c r="K45" s="112" t="s">
        <v>288</v>
      </c>
      <c r="L45" s="113">
        <v>5000000</v>
      </c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 t="s">
        <v>289</v>
      </c>
      <c r="L46" s="62">
        <v>1600000</v>
      </c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37670500</v>
      </c>
      <c r="I47" s="7"/>
      <c r="J47" s="25"/>
      <c r="K47" s="122" t="s">
        <v>290</v>
      </c>
      <c r="L47" s="62">
        <v>825000</v>
      </c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84200</v>
      </c>
      <c r="I48" s="7" t="s">
        <v>6</v>
      </c>
      <c r="J48" s="25"/>
      <c r="K48" s="122" t="s">
        <v>291</v>
      </c>
      <c r="L48" s="62">
        <v>1050000</v>
      </c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37754700</v>
      </c>
      <c r="J49" s="25"/>
      <c r="K49" s="122" t="s">
        <v>292</v>
      </c>
      <c r="L49" s="62">
        <v>900000</v>
      </c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>
        <v>-5000000</v>
      </c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>
        <v>-6850000</v>
      </c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38872000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6850000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400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45722400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33619400</v>
      </c>
      <c r="J56" s="78">
        <f>SUM(M13:M55)</f>
        <v>37670500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33619400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400</v>
      </c>
      <c r="B77" s="138">
        <v>84200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/>
      <c r="B78" s="96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96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96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B81" s="9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 t="shared" ref="L121:Q121" si="1">SUM(L13:L120)</f>
        <v>38872000</v>
      </c>
      <c r="M121" s="110">
        <f t="shared" si="1"/>
        <v>37670500</v>
      </c>
      <c r="N121" s="110">
        <f t="shared" si="1"/>
        <v>0</v>
      </c>
      <c r="O121" s="110"/>
      <c r="P121" s="110">
        <f>SUM(P13:P120)</f>
        <v>6850000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H13" zoomScale="80" zoomScaleNormal="100" zoomScaleSheetLayoutView="80" workbookViewId="0">
      <selection activeCell="K33" sqref="K33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43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207</v>
      </c>
      <c r="C3" s="8"/>
      <c r="D3" s="6"/>
      <c r="E3" s="6"/>
      <c r="F3" s="6"/>
      <c r="G3" s="6"/>
      <c r="H3" s="6" t="s">
        <v>2</v>
      </c>
      <c r="I3" s="10">
        <v>43536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154</v>
      </c>
      <c r="F8" s="6"/>
      <c r="G8" s="8">
        <f t="shared" ref="G8:G16" si="0">C8*E8</f>
        <v>15400000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101</v>
      </c>
      <c r="F9" s="6"/>
      <c r="G9" s="8">
        <f t="shared" si="0"/>
        <v>5050000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146</v>
      </c>
      <c r="F10" s="6"/>
      <c r="G10" s="8">
        <f t="shared" si="0"/>
        <v>2920000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108</v>
      </c>
      <c r="F11" s="6"/>
      <c r="G11" s="8">
        <f t="shared" si="0"/>
        <v>1080000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1</v>
      </c>
      <c r="F12" s="6"/>
      <c r="G12" s="8">
        <f t="shared" si="0"/>
        <v>5000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6</v>
      </c>
      <c r="F13" s="6"/>
      <c r="G13" s="8">
        <f t="shared" si="0"/>
        <v>12000</v>
      </c>
      <c r="H13" s="7"/>
      <c r="I13" s="6"/>
      <c r="J13" s="133"/>
      <c r="K13" s="112" t="s">
        <v>288</v>
      </c>
      <c r="L13" s="113">
        <v>5000000</v>
      </c>
      <c r="M13" s="118">
        <v>1720000</v>
      </c>
      <c r="N13" s="32"/>
      <c r="O13" s="33"/>
      <c r="P13" s="62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293</v>
      </c>
      <c r="L14" s="62">
        <v>800000</v>
      </c>
      <c r="M14" s="118">
        <v>980000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294</v>
      </c>
      <c r="L15" s="62">
        <v>1600000</v>
      </c>
      <c r="M15" s="119">
        <v>28050000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295</v>
      </c>
      <c r="L16" s="62">
        <v>2500000</v>
      </c>
      <c r="M16" s="119">
        <v>60000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24467000</v>
      </c>
      <c r="I17" s="8"/>
      <c r="J17" s="25"/>
      <c r="K17" s="122" t="s">
        <v>296</v>
      </c>
      <c r="L17" s="62">
        <v>900000</v>
      </c>
      <c r="M17" s="120">
        <v>100000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297</v>
      </c>
      <c r="L18" s="62">
        <v>5900000</v>
      </c>
      <c r="M18" s="120">
        <v>50000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298</v>
      </c>
      <c r="L19" s="62">
        <v>500000</v>
      </c>
      <c r="M19" s="120">
        <v>150000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2</v>
      </c>
      <c r="F20" s="6"/>
      <c r="G20" s="8">
        <f>C20*E20</f>
        <v>2000</v>
      </c>
      <c r="H20" s="7"/>
      <c r="I20" s="8"/>
      <c r="J20" s="25"/>
      <c r="K20" s="122" t="s">
        <v>299</v>
      </c>
      <c r="L20" s="62">
        <v>300000</v>
      </c>
      <c r="M20" s="120">
        <v>208000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505</v>
      </c>
      <c r="F21" s="6"/>
      <c r="G21" s="8">
        <f>C21*E21</f>
        <v>252500</v>
      </c>
      <c r="H21" s="7"/>
      <c r="I21" s="8"/>
      <c r="J21" s="25"/>
      <c r="K21" s="122" t="s">
        <v>300</v>
      </c>
      <c r="L21" s="62">
        <v>300000</v>
      </c>
      <c r="M21" s="119">
        <v>9234700</v>
      </c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7</v>
      </c>
      <c r="F22" s="6"/>
      <c r="G22" s="8">
        <f>C22*E22</f>
        <v>1400</v>
      </c>
      <c r="H22" s="7"/>
      <c r="I22" s="8"/>
      <c r="J22" s="25"/>
      <c r="K22" s="122" t="s">
        <v>301</v>
      </c>
      <c r="L22" s="62">
        <v>950000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6</v>
      </c>
      <c r="F23" s="6"/>
      <c r="G23" s="8">
        <f>C23*E23</f>
        <v>600</v>
      </c>
      <c r="H23" s="7"/>
      <c r="I23" s="8"/>
      <c r="J23" s="25"/>
      <c r="K23" s="122" t="s">
        <v>302</v>
      </c>
      <c r="L23" s="62">
        <v>2500000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303</v>
      </c>
      <c r="L24" s="62">
        <v>550000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304</v>
      </c>
      <c r="L25" s="62">
        <v>1000000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256500</v>
      </c>
      <c r="I26" s="7"/>
      <c r="J26" s="25"/>
      <c r="K26" s="122" t="s">
        <v>305</v>
      </c>
      <c r="L26" s="62">
        <v>625000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24723500</v>
      </c>
      <c r="J27" s="25"/>
      <c r="K27" s="122" t="s">
        <v>306</v>
      </c>
      <c r="L27" s="62">
        <v>1000000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 t="s">
        <v>307</v>
      </c>
      <c r="L28" s="62">
        <v>1000000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 t="s">
        <v>308</v>
      </c>
      <c r="L29" s="62">
        <v>2000000</v>
      </c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 t="s">
        <v>309</v>
      </c>
      <c r="L30" s="62">
        <v>1000000</v>
      </c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+'11 Mar'!I57</f>
        <v>33619400</v>
      </c>
      <c r="J31" s="25"/>
      <c r="K31" s="122" t="s">
        <v>310</v>
      </c>
      <c r="L31" s="62">
        <v>1000000</v>
      </c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 t="s">
        <v>311</v>
      </c>
      <c r="L32" s="62">
        <v>500000</v>
      </c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 t="s">
        <v>312</v>
      </c>
      <c r="L33" s="62">
        <v>500000</v>
      </c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</f>
        <v>114119475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f>240717856-60000000</f>
        <v>180717856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410802656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1398537372</v>
      </c>
      <c r="J45" s="25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40552700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315200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40867900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30425000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1547000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31972000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24723500</v>
      </c>
      <c r="J56" s="78">
        <f>SUM(M13:M55)</f>
        <v>40552700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24723500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115300</v>
      </c>
      <c r="B77" s="138">
        <v>191000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1360000</v>
      </c>
      <c r="B78" s="138">
        <v>57000</v>
      </c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>
        <v>41700</v>
      </c>
      <c r="B79" s="138">
        <v>40000</v>
      </c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>
        <v>30000</v>
      </c>
      <c r="B80" s="138">
        <v>27200</v>
      </c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30425000</v>
      </c>
      <c r="M121" s="110">
        <f t="shared" ref="M121:Q121" si="1">SUM(M13:M120)</f>
        <v>40552700</v>
      </c>
      <c r="N121" s="110">
        <f t="shared" si="1"/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H16" zoomScale="80" zoomScaleNormal="100" zoomScaleSheetLayoutView="80" workbookViewId="0">
      <selection activeCell="K29" sqref="K29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44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225</v>
      </c>
      <c r="C3" s="8"/>
      <c r="D3" s="6"/>
      <c r="E3" s="6"/>
      <c r="F3" s="6"/>
      <c r="G3" s="6"/>
      <c r="H3" s="6" t="s">
        <v>2</v>
      </c>
      <c r="I3" s="10">
        <v>43537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49</v>
      </c>
      <c r="F8" s="6"/>
      <c r="G8" s="8">
        <f t="shared" ref="G8:G16" si="0">C8*E8</f>
        <v>4900000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40</v>
      </c>
      <c r="F9" s="6"/>
      <c r="G9" s="8">
        <f t="shared" si="0"/>
        <v>2000000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51</v>
      </c>
      <c r="F10" s="6"/>
      <c r="G10" s="8">
        <f t="shared" si="0"/>
        <v>1020000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111</v>
      </c>
      <c r="F11" s="6"/>
      <c r="G11" s="8">
        <f t="shared" si="0"/>
        <v>1110000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0</v>
      </c>
      <c r="F12" s="6"/>
      <c r="G12" s="8">
        <f t="shared" si="0"/>
        <v>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11</v>
      </c>
      <c r="F13" s="6"/>
      <c r="G13" s="8">
        <f t="shared" si="0"/>
        <v>22000</v>
      </c>
      <c r="H13" s="7"/>
      <c r="I13" s="6"/>
      <c r="J13" s="133"/>
      <c r="K13" s="122" t="s">
        <v>313</v>
      </c>
      <c r="L13" s="62">
        <v>2500000</v>
      </c>
      <c r="M13" s="118">
        <v>23816400</v>
      </c>
      <c r="N13" s="32"/>
      <c r="O13" s="33"/>
      <c r="P13" s="62">
        <v>1100000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314</v>
      </c>
      <c r="L14" s="113">
        <v>1300000</v>
      </c>
      <c r="M14" s="118">
        <v>330000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315</v>
      </c>
      <c r="L15" s="113">
        <v>334000</v>
      </c>
      <c r="M15" s="119">
        <v>1040000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316</v>
      </c>
      <c r="L16" s="113">
        <v>200000</v>
      </c>
      <c r="M16" s="119">
        <v>198500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9052000</v>
      </c>
      <c r="I17" s="8"/>
      <c r="J17" s="25"/>
      <c r="K17" s="122" t="s">
        <v>317</v>
      </c>
      <c r="L17" s="113">
        <v>500000</v>
      </c>
      <c r="M17" s="120">
        <v>2050000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318</v>
      </c>
      <c r="L18" s="113">
        <v>250000</v>
      </c>
      <c r="M18" s="120">
        <v>100000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319</v>
      </c>
      <c r="L19" s="113">
        <v>500000</v>
      </c>
      <c r="M19" s="120">
        <v>250000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320</v>
      </c>
      <c r="L20" s="62">
        <v>900000</v>
      </c>
      <c r="M20" s="120">
        <v>300000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513</v>
      </c>
      <c r="F21" s="6"/>
      <c r="G21" s="8">
        <f>C21*E21</f>
        <v>256500</v>
      </c>
      <c r="H21" s="7"/>
      <c r="I21" s="8"/>
      <c r="J21" s="25"/>
      <c r="K21" s="122" t="s">
        <v>321</v>
      </c>
      <c r="L21" s="62">
        <v>2700000</v>
      </c>
      <c r="M21" s="119">
        <v>41400</v>
      </c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2</v>
      </c>
      <c r="F22" s="6"/>
      <c r="G22" s="8">
        <f>C22*E22</f>
        <v>400</v>
      </c>
      <c r="H22" s="7"/>
      <c r="I22" s="8"/>
      <c r="J22" s="25"/>
      <c r="K22" s="122" t="s">
        <v>322</v>
      </c>
      <c r="L22" s="62">
        <v>50000</v>
      </c>
      <c r="M22" s="119">
        <v>450000</v>
      </c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5</v>
      </c>
      <c r="F23" s="6"/>
      <c r="G23" s="8">
        <f>C23*E23</f>
        <v>500</v>
      </c>
      <c r="H23" s="7"/>
      <c r="I23" s="8"/>
      <c r="J23" s="25"/>
      <c r="K23" s="122" t="s">
        <v>323</v>
      </c>
      <c r="L23" s="62">
        <v>200000</v>
      </c>
      <c r="M23" s="107">
        <v>25000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324</v>
      </c>
      <c r="L24" s="62">
        <v>750000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325</v>
      </c>
      <c r="L25" s="62">
        <v>50000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257400</v>
      </c>
      <c r="I26" s="7"/>
      <c r="J26" s="25"/>
      <c r="K26" s="122" t="s">
        <v>326</v>
      </c>
      <c r="L26" s="62">
        <v>800000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9309400</v>
      </c>
      <c r="J27" s="25"/>
      <c r="K27" s="122"/>
      <c r="L27" s="62">
        <v>-1100000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 t="s">
        <v>327</v>
      </c>
      <c r="L28" s="62">
        <v>900000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 t="s">
        <v>328</v>
      </c>
      <c r="L29" s="62">
        <v>1000000</v>
      </c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+'12 Mar'!I57</f>
        <v>24723500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</f>
        <v>114119475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f>240717856-60000000</f>
        <v>180717856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410802656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1398537372</v>
      </c>
      <c r="J45" s="25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28601300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28601300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11834000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1100000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253200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13187200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9309400</v>
      </c>
      <c r="J56" s="78">
        <f>SUM(M13:M55)</f>
        <v>28601300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9309400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60000</v>
      </c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193200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11834000</v>
      </c>
      <c r="M121" s="110">
        <f t="shared" ref="M121:Q121" si="1">SUM(M13:M120)</f>
        <v>28601300</v>
      </c>
      <c r="N121" s="110">
        <f t="shared" si="1"/>
        <v>0</v>
      </c>
      <c r="O121" s="110"/>
      <c r="P121" s="110">
        <f>SUM(P13:P120)</f>
        <v>1100000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25" zoomScale="80" zoomScaleNormal="100" zoomScaleSheetLayoutView="80" workbookViewId="0">
      <selection activeCell="H42" sqref="H42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45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60</v>
      </c>
      <c r="C3" s="8"/>
      <c r="D3" s="6"/>
      <c r="E3" s="6"/>
      <c r="F3" s="6"/>
      <c r="G3" s="6"/>
      <c r="H3" s="6" t="s">
        <v>2</v>
      </c>
      <c r="I3" s="10">
        <v>43538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25</v>
      </c>
      <c r="F8" s="6"/>
      <c r="G8" s="8">
        <f t="shared" ref="G8:G16" si="0">C8*E8</f>
        <v>2500000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103</v>
      </c>
      <c r="F9" s="6"/>
      <c r="G9" s="8">
        <f t="shared" si="0"/>
        <v>5150000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47</v>
      </c>
      <c r="F10" s="6"/>
      <c r="G10" s="8">
        <f t="shared" si="0"/>
        <v>940000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108</v>
      </c>
      <c r="F11" s="6"/>
      <c r="G11" s="8">
        <f t="shared" si="0"/>
        <v>1080000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3</v>
      </c>
      <c r="F12" s="6"/>
      <c r="G12" s="8">
        <f t="shared" si="0"/>
        <v>15000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7</v>
      </c>
      <c r="F13" s="6"/>
      <c r="G13" s="8">
        <f t="shared" si="0"/>
        <v>14000</v>
      </c>
      <c r="H13" s="7"/>
      <c r="I13" s="6"/>
      <c r="J13" s="133"/>
      <c r="K13" s="122" t="s">
        <v>329</v>
      </c>
      <c r="L13" s="62">
        <v>900000</v>
      </c>
      <c r="M13" s="118">
        <v>130000</v>
      </c>
      <c r="N13" s="32"/>
      <c r="O13" s="33"/>
      <c r="P13" s="62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330</v>
      </c>
      <c r="L14" s="62">
        <v>775000</v>
      </c>
      <c r="M14" s="118">
        <v>30000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331</v>
      </c>
      <c r="L15" s="62">
        <v>900000</v>
      </c>
      <c r="M15" s="119">
        <v>100000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332</v>
      </c>
      <c r="L16" s="62">
        <v>2000000</v>
      </c>
      <c r="M16" s="119">
        <v>600000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9699000</v>
      </c>
      <c r="I17" s="8"/>
      <c r="J17" s="25"/>
      <c r="K17" s="122" t="s">
        <v>333</v>
      </c>
      <c r="L17" s="62">
        <v>900000</v>
      </c>
      <c r="M17" s="120">
        <v>350000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334</v>
      </c>
      <c r="L18" s="62">
        <v>900000</v>
      </c>
      <c r="M18" s="120">
        <v>190000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335</v>
      </c>
      <c r="L19" s="62">
        <v>800000</v>
      </c>
      <c r="M19" s="120">
        <v>15000000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336</v>
      </c>
      <c r="L20" s="62">
        <v>1000000</v>
      </c>
      <c r="M20" s="120">
        <v>50000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513</v>
      </c>
      <c r="F21" s="6"/>
      <c r="G21" s="8">
        <f>C21*E21</f>
        <v>256500</v>
      </c>
      <c r="H21" s="7"/>
      <c r="I21" s="8"/>
      <c r="J21" s="25"/>
      <c r="K21" s="122" t="s">
        <v>337</v>
      </c>
      <c r="L21" s="62">
        <v>800000</v>
      </c>
      <c r="M21" s="119">
        <v>1992000</v>
      </c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2</v>
      </c>
      <c r="F22" s="6"/>
      <c r="G22" s="8">
        <f>C22*E22</f>
        <v>400</v>
      </c>
      <c r="H22" s="7"/>
      <c r="I22" s="8"/>
      <c r="J22" s="25"/>
      <c r="K22" s="122" t="s">
        <v>338</v>
      </c>
      <c r="L22" s="62">
        <v>800000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12</v>
      </c>
      <c r="F23" s="6"/>
      <c r="G23" s="8">
        <f>C23*E23</f>
        <v>1200</v>
      </c>
      <c r="H23" s="7"/>
      <c r="I23" s="8"/>
      <c r="J23" s="25"/>
      <c r="K23" s="122" t="s">
        <v>339</v>
      </c>
      <c r="L23" s="62">
        <v>4000000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340</v>
      </c>
      <c r="L24" s="62">
        <v>490000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341</v>
      </c>
      <c r="L25" s="62">
        <v>1800000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258100</v>
      </c>
      <c r="I26" s="7"/>
      <c r="J26" s="25"/>
      <c r="K26" s="122" t="s">
        <v>342</v>
      </c>
      <c r="L26" s="62">
        <v>1000000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9957100</v>
      </c>
      <c r="J27" s="25"/>
      <c r="K27" s="122" t="s">
        <v>343</v>
      </c>
      <c r="L27" s="62">
        <v>1000000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+'13 Mar'!I57</f>
        <v>9309400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</f>
        <v>114119475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230882371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460967171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1448701887</v>
      </c>
      <c r="J45" s="25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18442000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6500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18448500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18065000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1031200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19096200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9957100</v>
      </c>
      <c r="J56" s="78">
        <f>SUM(M13:M55)</f>
        <v>18442000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9957100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400</v>
      </c>
      <c r="B77" s="138">
        <v>6500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800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>
        <v>30000</v>
      </c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>
        <v>1000000</v>
      </c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18065000</v>
      </c>
      <c r="M121" s="110">
        <f t="shared" ref="M121:Q121" si="1">SUM(M13:M120)</f>
        <v>18442000</v>
      </c>
      <c r="N121" s="110">
        <f t="shared" si="1"/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46" zoomScale="80" zoomScaleNormal="100" zoomScaleSheetLayoutView="80" workbookViewId="0">
      <selection activeCell="A66" sqref="A66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46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61</v>
      </c>
      <c r="C3" s="8"/>
      <c r="D3" s="6"/>
      <c r="E3" s="6"/>
      <c r="F3" s="6"/>
      <c r="G3" s="6"/>
      <c r="H3" s="6" t="s">
        <v>2</v>
      </c>
      <c r="I3" s="10">
        <v>43539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114</v>
      </c>
      <c r="F8" s="6"/>
      <c r="G8" s="8">
        <f t="shared" ref="G8:G16" si="0">C8*E8</f>
        <v>11400000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150</v>
      </c>
      <c r="F9" s="6"/>
      <c r="G9" s="8">
        <f t="shared" si="0"/>
        <v>7500000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22</v>
      </c>
      <c r="F10" s="6"/>
      <c r="G10" s="8">
        <f t="shared" si="0"/>
        <v>440000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6</v>
      </c>
      <c r="F11" s="6"/>
      <c r="G11" s="8">
        <f t="shared" si="0"/>
        <v>60000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0</v>
      </c>
      <c r="F12" s="6"/>
      <c r="G12" s="8">
        <f t="shared" si="0"/>
        <v>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6</v>
      </c>
      <c r="F13" s="6"/>
      <c r="G13" s="8">
        <f t="shared" si="0"/>
        <v>12000</v>
      </c>
      <c r="H13" s="7"/>
      <c r="I13" s="6"/>
      <c r="J13" s="133"/>
      <c r="K13" s="122" t="s">
        <v>344</v>
      </c>
      <c r="L13" s="62">
        <v>5000000</v>
      </c>
      <c r="M13" s="118">
        <v>150000</v>
      </c>
      <c r="N13" s="32"/>
      <c r="O13" s="33"/>
      <c r="P13" s="62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345</v>
      </c>
      <c r="L14" s="62">
        <v>900000</v>
      </c>
      <c r="M14" s="118">
        <v>3800000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346</v>
      </c>
      <c r="L15" s="62">
        <v>1000000</v>
      </c>
      <c r="M15" s="119">
        <v>570000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347</v>
      </c>
      <c r="L16" s="62">
        <v>1000000</v>
      </c>
      <c r="M16" s="119">
        <v>3390000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19412000</v>
      </c>
      <c r="I17" s="8"/>
      <c r="J17" s="25"/>
      <c r="K17" s="122" t="s">
        <v>348</v>
      </c>
      <c r="L17" s="62">
        <v>500000</v>
      </c>
      <c r="M17" s="120">
        <v>2569500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349</v>
      </c>
      <c r="L18" s="62">
        <v>400000</v>
      </c>
      <c r="M18" s="120">
        <v>300000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350</v>
      </c>
      <c r="L19" s="62">
        <v>750000</v>
      </c>
      <c r="M19" s="120">
        <v>55000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351</v>
      </c>
      <c r="L20" s="62">
        <v>2500000</v>
      </c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510</v>
      </c>
      <c r="F21" s="6"/>
      <c r="G21" s="8">
        <f>C21*E21</f>
        <v>255000</v>
      </c>
      <c r="H21" s="7"/>
      <c r="I21" s="8"/>
      <c r="J21" s="25"/>
      <c r="K21" s="122" t="s">
        <v>352</v>
      </c>
      <c r="L21" s="62">
        <v>1600000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5</v>
      </c>
      <c r="F22" s="6"/>
      <c r="G22" s="8">
        <f>C22*E22</f>
        <v>1000</v>
      </c>
      <c r="H22" s="7"/>
      <c r="I22" s="8"/>
      <c r="J22" s="25"/>
      <c r="K22" s="122" t="s">
        <v>353</v>
      </c>
      <c r="L22" s="62">
        <v>1000000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11</v>
      </c>
      <c r="F23" s="6"/>
      <c r="G23" s="8">
        <f>C23*E23</f>
        <v>1100</v>
      </c>
      <c r="H23" s="7"/>
      <c r="I23" s="8"/>
      <c r="J23" s="25"/>
      <c r="K23" s="122"/>
      <c r="L23" s="62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/>
      <c r="L24" s="62"/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257100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19669100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+'14 Mar'!I57</f>
        <v>9957100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133207371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313292171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1301026887</v>
      </c>
      <c r="J45" s="25"/>
      <c r="K45" s="25"/>
      <c r="L45" s="134"/>
      <c r="M45" s="32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10834500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126000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10960500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14650000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6022500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20672500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19669100</v>
      </c>
      <c r="J56" s="78">
        <f>SUM(M13:M55)</f>
        <v>10834500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19669100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125000</v>
      </c>
      <c r="B77" s="138">
        <v>126000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4175400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>
        <v>1720000</v>
      </c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>
        <v>2100</v>
      </c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14650000</v>
      </c>
      <c r="M121" s="110">
        <f t="shared" ref="M121:Q121" si="1">SUM(M13:M120)</f>
        <v>10834500</v>
      </c>
      <c r="N121" s="110">
        <f t="shared" si="1"/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D1" zoomScale="80" zoomScaleNormal="100" zoomScaleSheetLayoutView="80" workbookViewId="0">
      <selection activeCell="H33" sqref="H33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47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110</v>
      </c>
      <c r="C3" s="8"/>
      <c r="D3" s="6"/>
      <c r="E3" s="6"/>
      <c r="F3" s="6"/>
      <c r="G3" s="6"/>
      <c r="H3" s="6" t="s">
        <v>2</v>
      </c>
      <c r="I3" s="10">
        <v>43540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f>114+168</f>
        <v>282</v>
      </c>
      <c r="F8" s="6"/>
      <c r="G8" s="8">
        <f t="shared" ref="G8:G16" si="0">C8*E8</f>
        <v>28200000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f>150+161</f>
        <v>311</v>
      </c>
      <c r="F9" s="6"/>
      <c r="G9" s="8">
        <f t="shared" si="0"/>
        <v>15550000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22</v>
      </c>
      <c r="F10" s="6"/>
      <c r="G10" s="8">
        <f t="shared" si="0"/>
        <v>440000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f>6+1</f>
        <v>7</v>
      </c>
      <c r="F11" s="6"/>
      <c r="G11" s="8">
        <f t="shared" si="0"/>
        <v>70000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0</v>
      </c>
      <c r="F12" s="6"/>
      <c r="G12" s="8">
        <f t="shared" si="0"/>
        <v>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6</v>
      </c>
      <c r="F13" s="6"/>
      <c r="G13" s="8">
        <f t="shared" si="0"/>
        <v>12000</v>
      </c>
      <c r="H13" s="7"/>
      <c r="I13" s="6"/>
      <c r="J13" s="133"/>
      <c r="K13" s="122"/>
      <c r="L13" s="62">
        <v>22065000</v>
      </c>
      <c r="M13" s="118">
        <v>225000</v>
      </c>
      <c r="N13" s="32"/>
      <c r="O13" s="33"/>
      <c r="P13" s="62">
        <v>11890000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 t="s">
        <v>355</v>
      </c>
      <c r="K14" s="122"/>
      <c r="L14" s="62">
        <v>1000000</v>
      </c>
      <c r="M14" s="118">
        <v>150000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/>
      <c r="L15" s="62">
        <v>-11890000</v>
      </c>
      <c r="M15" s="119">
        <v>140000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/>
      <c r="L16" s="62"/>
      <c r="M16" s="119"/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44272000</v>
      </c>
      <c r="I17" s="8"/>
      <c r="J17" s="25"/>
      <c r="K17" s="122"/>
      <c r="L17" s="62"/>
      <c r="M17" s="120"/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/>
      <c r="L18" s="62"/>
      <c r="M18" s="120"/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/>
      <c r="L19" s="62"/>
      <c r="M19" s="120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/>
      <c r="L20" s="62"/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510</v>
      </c>
      <c r="F21" s="6"/>
      <c r="G21" s="8">
        <f>C21*E21</f>
        <v>255000</v>
      </c>
      <c r="H21" s="7"/>
      <c r="I21" s="8"/>
      <c r="J21" s="25"/>
      <c r="K21" s="122"/>
      <c r="L21" s="62"/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5</v>
      </c>
      <c r="F22" s="6"/>
      <c r="G22" s="8">
        <f>C22*E22</f>
        <v>1000</v>
      </c>
      <c r="H22" s="7"/>
      <c r="I22" s="8"/>
      <c r="J22" s="25"/>
      <c r="K22" s="122"/>
      <c r="L22" s="62"/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11</v>
      </c>
      <c r="F23" s="6"/>
      <c r="G23" s="8">
        <f>C23*E23</f>
        <v>1100</v>
      </c>
      <c r="H23" s="7"/>
      <c r="I23" s="8"/>
      <c r="J23" s="25"/>
      <c r="K23" s="122"/>
      <c r="L23" s="62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/>
      <c r="L24" s="62"/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257100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44529100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+'15 Mar'!I56</f>
        <v>19669100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133207371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313292171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">
      <c r="A45" s="6"/>
      <c r="B45" s="6"/>
      <c r="C45" s="6"/>
      <c r="D45" s="6"/>
      <c r="E45" s="6"/>
      <c r="F45" s="6"/>
      <c r="G45" s="6"/>
      <c r="H45" s="7"/>
      <c r="I45" s="69">
        <f>SUM(I38:I44)</f>
        <v>1301026887</v>
      </c>
      <c r="J45" s="25"/>
      <c r="K45" s="25"/>
      <c r="L45" s="134"/>
      <c r="M45" s="32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515000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515000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11175000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11890000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2310000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25375000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44529100</v>
      </c>
      <c r="J56" s="78">
        <f>SUM(M13:M55)</f>
        <v>515000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44529100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354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2310000</v>
      </c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/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11175000</v>
      </c>
      <c r="M121" s="110">
        <f t="shared" ref="M121:Q121" si="1">SUM(M13:M120)</f>
        <v>515000</v>
      </c>
      <c r="N121" s="110">
        <f t="shared" si="1"/>
        <v>0</v>
      </c>
      <c r="O121" s="110"/>
      <c r="P121" s="110">
        <f>SUM(P13:P120)</f>
        <v>11890000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40" zoomScale="80" zoomScaleNormal="100" zoomScaleSheetLayoutView="80" workbookViewId="0">
      <selection activeCell="K46" sqref="K46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48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159</v>
      </c>
      <c r="C3" s="8"/>
      <c r="D3" s="6"/>
      <c r="E3" s="6"/>
      <c r="F3" s="6"/>
      <c r="G3" s="6"/>
      <c r="H3" s="6" t="s">
        <v>2</v>
      </c>
      <c r="I3" s="10">
        <v>43542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687</v>
      </c>
      <c r="F8" s="6"/>
      <c r="G8" s="8">
        <f t="shared" ref="G8:G16" si="0">C8*E8</f>
        <v>68700000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608</v>
      </c>
      <c r="F9" s="6"/>
      <c r="G9" s="8">
        <f t="shared" si="0"/>
        <v>30400000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14</v>
      </c>
      <c r="F10" s="6"/>
      <c r="G10" s="8">
        <f t="shared" si="0"/>
        <v>280000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3</v>
      </c>
      <c r="F11" s="6"/>
      <c r="G11" s="8">
        <f t="shared" si="0"/>
        <v>30000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0</v>
      </c>
      <c r="F12" s="6"/>
      <c r="G12" s="8">
        <f t="shared" si="0"/>
        <v>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4</v>
      </c>
      <c r="F13" s="6"/>
      <c r="G13" s="8">
        <f t="shared" si="0"/>
        <v>8000</v>
      </c>
      <c r="H13" s="7"/>
      <c r="I13" s="6"/>
      <c r="J13" s="133"/>
      <c r="K13" s="112" t="s">
        <v>356</v>
      </c>
      <c r="L13" s="113">
        <v>4000000</v>
      </c>
      <c r="M13" s="118">
        <v>10000</v>
      </c>
      <c r="N13" s="32"/>
      <c r="O13" s="33"/>
      <c r="P13" s="62">
        <v>10200000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357</v>
      </c>
      <c r="L14" s="62">
        <v>500000</v>
      </c>
      <c r="M14" s="118">
        <v>112500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358</v>
      </c>
      <c r="L15" s="62">
        <v>650000</v>
      </c>
      <c r="M15" s="119">
        <v>500000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359</v>
      </c>
      <c r="L16" s="62">
        <v>1000000</v>
      </c>
      <c r="M16" s="119">
        <v>125000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99418000</v>
      </c>
      <c r="I17" s="8"/>
      <c r="J17" s="25"/>
      <c r="K17" s="122" t="s">
        <v>360</v>
      </c>
      <c r="L17" s="62">
        <v>1500000</v>
      </c>
      <c r="M17" s="120">
        <v>1940600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361</v>
      </c>
      <c r="L18" s="62">
        <v>2000000</v>
      </c>
      <c r="M18" s="120">
        <v>150000000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362</v>
      </c>
      <c r="L19" s="62">
        <v>750000</v>
      </c>
      <c r="M19" s="120">
        <v>14000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363</v>
      </c>
      <c r="L20" s="62">
        <v>3000000</v>
      </c>
      <c r="M20" s="120">
        <v>178700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505</v>
      </c>
      <c r="F21" s="6"/>
      <c r="G21" s="8">
        <f>C21*E21</f>
        <v>252500</v>
      </c>
      <c r="H21" s="7"/>
      <c r="I21" s="8"/>
      <c r="J21" s="25"/>
      <c r="K21" s="122" t="s">
        <v>364</v>
      </c>
      <c r="L21" s="62">
        <v>3500000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6</v>
      </c>
      <c r="F22" s="6"/>
      <c r="G22" s="8">
        <f>C22*E22</f>
        <v>1200</v>
      </c>
      <c r="H22" s="7"/>
      <c r="I22" s="8"/>
      <c r="J22" s="25"/>
      <c r="K22" s="122" t="s">
        <v>365</v>
      </c>
      <c r="L22" s="62">
        <v>1000000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10</v>
      </c>
      <c r="F23" s="6"/>
      <c r="G23" s="8">
        <f>C23*E23</f>
        <v>1000</v>
      </c>
      <c r="H23" s="7"/>
      <c r="I23" s="8"/>
      <c r="J23" s="25"/>
      <c r="K23" s="122" t="s">
        <v>366</v>
      </c>
      <c r="L23" s="62">
        <v>2550000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367</v>
      </c>
      <c r="L24" s="62">
        <v>1600000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368</v>
      </c>
      <c r="L25" s="62">
        <v>750000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254700</v>
      </c>
      <c r="I26" s="7"/>
      <c r="J26" s="25"/>
      <c r="K26" s="122" t="s">
        <v>369</v>
      </c>
      <c r="L26" s="62">
        <v>4000000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99672700</v>
      </c>
      <c r="J27" s="25"/>
      <c r="K27" s="122" t="s">
        <v>370</v>
      </c>
      <c r="L27" s="62">
        <v>1000000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 t="s">
        <v>371</v>
      </c>
      <c r="L28" s="62">
        <v>1000000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 t="s">
        <v>372</v>
      </c>
      <c r="L29" s="62">
        <v>2700000</v>
      </c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 t="s">
        <v>373</v>
      </c>
      <c r="L30" s="62">
        <v>800000</v>
      </c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+'16 Mar'!I57</f>
        <v>44529100</v>
      </c>
      <c r="J31" s="25"/>
      <c r="K31" s="122" t="s">
        <v>374</v>
      </c>
      <c r="L31" s="62">
        <v>100000000</v>
      </c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 t="s">
        <v>375</v>
      </c>
      <c r="L32" s="62">
        <v>50000000</v>
      </c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 t="s">
        <v>376</v>
      </c>
      <c r="L33" s="62">
        <v>900000</v>
      </c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 t="s">
        <v>377</v>
      </c>
      <c r="L34" s="62">
        <v>1000000</v>
      </c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 t="s">
        <v>378</v>
      </c>
      <c r="L35" s="62">
        <v>1600000</v>
      </c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 t="s">
        <v>379</v>
      </c>
      <c r="L36" s="62">
        <v>2000000</v>
      </c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 t="s">
        <v>380</v>
      </c>
      <c r="L37" s="62">
        <v>850000</v>
      </c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 t="s">
        <v>381</v>
      </c>
      <c r="L38" s="62">
        <v>1000000</v>
      </c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 t="s">
        <v>382</v>
      </c>
      <c r="L39" s="62">
        <v>5000000</v>
      </c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 t="s">
        <v>383</v>
      </c>
      <c r="L40" s="62">
        <v>4500000</v>
      </c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22" t="s">
        <v>384</v>
      </c>
      <c r="L41" s="62">
        <v>2500000</v>
      </c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 t="s">
        <v>385</v>
      </c>
      <c r="L42" s="62">
        <v>950000</v>
      </c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133207371</v>
      </c>
      <c r="I43" s="7"/>
      <c r="J43" s="25"/>
      <c r="K43" s="122" t="s">
        <v>386</v>
      </c>
      <c r="L43" s="62">
        <v>800000</v>
      </c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313292171</v>
      </c>
      <c r="J44" s="25"/>
      <c r="K44" s="122" t="s">
        <v>387</v>
      </c>
      <c r="L44" s="62">
        <v>950000</v>
      </c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1301026887</v>
      </c>
      <c r="J45" s="25"/>
      <c r="K45" s="122" t="s">
        <v>388</v>
      </c>
      <c r="L45" s="62">
        <v>900000</v>
      </c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 t="s">
        <v>389</v>
      </c>
      <c r="L46" s="62">
        <v>5000000</v>
      </c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152880800</v>
      </c>
      <c r="I47" s="7"/>
      <c r="J47" s="25"/>
      <c r="K47" s="122"/>
      <c r="L47" s="62">
        <v>-10200000</v>
      </c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2331000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155211800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200050000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10200000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105400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210355400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99672700</v>
      </c>
      <c r="J56" s="78">
        <f>SUM(M13:M55)</f>
        <v>152880800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99672700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1000</v>
      </c>
      <c r="B77" s="138">
        <v>21000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104400</v>
      </c>
      <c r="B78" s="138">
        <v>2310000</v>
      </c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200050000</v>
      </c>
      <c r="M121" s="110">
        <f t="shared" ref="M121:Q121" si="1">SUM(M13:M120)</f>
        <v>152880800</v>
      </c>
      <c r="N121" s="110">
        <f t="shared" si="1"/>
        <v>0</v>
      </c>
      <c r="O121" s="110"/>
      <c r="P121" s="110">
        <f>SUM(P13:P120)</f>
        <v>10200000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31" zoomScale="70" zoomScaleNormal="100" zoomScaleSheetLayoutView="70" workbookViewId="0">
      <selection activeCell="E8" sqref="E8:E14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49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207</v>
      </c>
      <c r="C3" s="8"/>
      <c r="D3" s="6"/>
      <c r="E3" s="6"/>
      <c r="F3" s="6"/>
      <c r="G3" s="6"/>
      <c r="H3" s="6" t="s">
        <v>2</v>
      </c>
      <c r="I3" s="10">
        <v>43543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1008</v>
      </c>
      <c r="F8" s="6"/>
      <c r="G8" s="8">
        <f t="shared" ref="G8:G16" si="0">C8*E8</f>
        <v>100800000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623</v>
      </c>
      <c r="F9" s="6"/>
      <c r="G9" s="8">
        <f t="shared" si="0"/>
        <v>31150000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13</v>
      </c>
      <c r="F10" s="6"/>
      <c r="G10" s="8">
        <f t="shared" si="0"/>
        <v>260000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2</v>
      </c>
      <c r="F11" s="6"/>
      <c r="G11" s="8">
        <f t="shared" si="0"/>
        <v>20000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0</v>
      </c>
      <c r="F12" s="6"/>
      <c r="G12" s="8">
        <f t="shared" si="0"/>
        <v>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1</v>
      </c>
      <c r="F13" s="6"/>
      <c r="G13" s="8">
        <f t="shared" si="0"/>
        <v>2000</v>
      </c>
      <c r="H13" s="7"/>
      <c r="I13" s="6"/>
      <c r="J13" s="133"/>
      <c r="K13" s="122" t="s">
        <v>390</v>
      </c>
      <c r="L13" s="62">
        <v>900000</v>
      </c>
      <c r="M13" s="118">
        <v>20000</v>
      </c>
      <c r="N13" s="32"/>
      <c r="O13" s="33"/>
      <c r="P13" s="62">
        <v>5950000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391</v>
      </c>
      <c r="L14" s="62">
        <v>5000000</v>
      </c>
      <c r="M14" s="118">
        <v>150000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392</v>
      </c>
      <c r="L15" s="62">
        <v>8400000</v>
      </c>
      <c r="M15" s="119">
        <v>61000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393</v>
      </c>
      <c r="L16" s="62">
        <v>900000</v>
      </c>
      <c r="M16" s="119">
        <v>5000000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132232000</v>
      </c>
      <c r="I17" s="8"/>
      <c r="J17" s="25"/>
      <c r="K17" s="122" t="s">
        <v>394</v>
      </c>
      <c r="L17" s="62">
        <v>800000</v>
      </c>
      <c r="M17" s="120">
        <v>850000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395</v>
      </c>
      <c r="L18" s="62">
        <v>1700000</v>
      </c>
      <c r="M18" s="120">
        <v>50000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396</v>
      </c>
      <c r="L19" s="62">
        <v>800000</v>
      </c>
      <c r="M19" s="120">
        <v>50000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2</v>
      </c>
      <c r="F20" s="6"/>
      <c r="G20" s="8">
        <f>C20*E20</f>
        <v>2000</v>
      </c>
      <c r="H20" s="7"/>
      <c r="I20" s="8"/>
      <c r="J20" s="25"/>
      <c r="K20" s="122" t="s">
        <v>397</v>
      </c>
      <c r="L20" s="62">
        <v>2250000</v>
      </c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506</v>
      </c>
      <c r="F21" s="6"/>
      <c r="G21" s="8">
        <f>C21*E21</f>
        <v>253000</v>
      </c>
      <c r="H21" s="7"/>
      <c r="I21" s="8"/>
      <c r="J21" s="25"/>
      <c r="K21" s="122" t="s">
        <v>398</v>
      </c>
      <c r="L21" s="62">
        <v>13050000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5</v>
      </c>
      <c r="F22" s="6"/>
      <c r="G22" s="8">
        <f>C22*E22</f>
        <v>1000</v>
      </c>
      <c r="H22" s="7"/>
      <c r="I22" s="8"/>
      <c r="J22" s="25"/>
      <c r="K22" s="122" t="s">
        <v>399</v>
      </c>
      <c r="L22" s="62">
        <v>384000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9</v>
      </c>
      <c r="F23" s="6"/>
      <c r="G23" s="8">
        <f>C23*E23</f>
        <v>900</v>
      </c>
      <c r="H23" s="7"/>
      <c r="I23" s="8"/>
      <c r="J23" s="25"/>
      <c r="K23" s="122" t="s">
        <v>400</v>
      </c>
      <c r="L23" s="62">
        <v>900000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401</v>
      </c>
      <c r="L24" s="62">
        <v>150000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402</v>
      </c>
      <c r="L25" s="62">
        <v>1750000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256900</v>
      </c>
      <c r="I26" s="7"/>
      <c r="J26" s="25"/>
      <c r="K26" s="122"/>
      <c r="L26" s="62">
        <v>-5950000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132488900</v>
      </c>
      <c r="J27" s="25"/>
      <c r="K27" s="122" t="s">
        <v>403</v>
      </c>
      <c r="L27" s="62">
        <v>1800000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+'18 Mar'!I57</f>
        <v>99672700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133207371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313292171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1301026887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6181000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6181000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32834000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5950000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213200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38997200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132488900</v>
      </c>
      <c r="J56" s="78">
        <f>SUM(M13:M55)</f>
        <v>6181000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132488900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15000</v>
      </c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10000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>
        <v>50000</v>
      </c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>
        <v>138200</v>
      </c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32834000</v>
      </c>
      <c r="M121" s="110">
        <f t="shared" ref="M121:Q121" si="1">SUM(M13:M120)</f>
        <v>6181000</v>
      </c>
      <c r="N121" s="110">
        <f t="shared" si="1"/>
        <v>0</v>
      </c>
      <c r="O121" s="110"/>
      <c r="P121" s="110">
        <f>SUM(P13:P120)</f>
        <v>5950000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D1" zoomScale="70" zoomScaleNormal="100" zoomScaleSheetLayoutView="70" workbookViewId="0">
      <selection activeCell="L13" sqref="L13:L19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50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225</v>
      </c>
      <c r="C3" s="8"/>
      <c r="D3" s="6"/>
      <c r="E3" s="6"/>
      <c r="F3" s="6"/>
      <c r="G3" s="6"/>
      <c r="H3" s="6" t="s">
        <v>2</v>
      </c>
      <c r="I3" s="10">
        <v>43544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1046</v>
      </c>
      <c r="F8" s="6"/>
      <c r="G8" s="8">
        <f t="shared" ref="G8:G16" si="0">C8*E8</f>
        <v>104600000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600</v>
      </c>
      <c r="F9" s="6"/>
      <c r="G9" s="8">
        <f t="shared" si="0"/>
        <v>30000000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13</v>
      </c>
      <c r="F10" s="6"/>
      <c r="G10" s="8">
        <f t="shared" si="0"/>
        <v>260000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1</v>
      </c>
      <c r="F11" s="6"/>
      <c r="G11" s="8">
        <f t="shared" si="0"/>
        <v>10000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1</v>
      </c>
      <c r="F12" s="6"/>
      <c r="G12" s="8">
        <f t="shared" si="0"/>
        <v>5000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0</v>
      </c>
      <c r="F13" s="6"/>
      <c r="G13" s="8">
        <f t="shared" si="0"/>
        <v>0</v>
      </c>
      <c r="H13" s="7"/>
      <c r="I13" s="6"/>
      <c r="J13" s="133"/>
      <c r="K13" s="122" t="s">
        <v>404</v>
      </c>
      <c r="L13" s="62">
        <v>900000</v>
      </c>
      <c r="M13" s="118">
        <v>1502200</v>
      </c>
      <c r="N13" s="32"/>
      <c r="O13" s="33"/>
      <c r="P13" s="62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405</v>
      </c>
      <c r="L14" s="62">
        <v>800000</v>
      </c>
      <c r="M14" s="118">
        <v>183000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406</v>
      </c>
      <c r="L15" s="62">
        <v>950000</v>
      </c>
      <c r="M15" s="119">
        <v>3000000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407</v>
      </c>
      <c r="L16" s="62">
        <v>1000000</v>
      </c>
      <c r="M16" s="119"/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134875000</v>
      </c>
      <c r="I17" s="8"/>
      <c r="J17" s="25"/>
      <c r="K17" s="122" t="s">
        <v>408</v>
      </c>
      <c r="L17" s="62">
        <v>2000000</v>
      </c>
      <c r="M17" s="120"/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409</v>
      </c>
      <c r="L18" s="62">
        <v>900000</v>
      </c>
      <c r="M18" s="120"/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410</v>
      </c>
      <c r="L19" s="62">
        <v>750000</v>
      </c>
      <c r="M19" s="120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1</v>
      </c>
      <c r="F20" s="6"/>
      <c r="G20" s="8">
        <f>C20*E20</f>
        <v>1000</v>
      </c>
      <c r="H20" s="7"/>
      <c r="I20" s="8"/>
      <c r="J20" s="25"/>
      <c r="K20" s="122"/>
      <c r="L20" s="62"/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506</v>
      </c>
      <c r="F21" s="6"/>
      <c r="G21" s="8">
        <f>C21*E21</f>
        <v>253000</v>
      </c>
      <c r="H21" s="7"/>
      <c r="I21" s="8"/>
      <c r="J21" s="25"/>
      <c r="K21" s="122"/>
      <c r="L21" s="62"/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4</v>
      </c>
      <c r="F22" s="6"/>
      <c r="G22" s="8">
        <f>C22*E22</f>
        <v>800</v>
      </c>
      <c r="H22" s="7"/>
      <c r="I22" s="8"/>
      <c r="J22" s="25"/>
      <c r="K22" s="122"/>
      <c r="L22" s="62"/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9</v>
      </c>
      <c r="F23" s="6"/>
      <c r="G23" s="8">
        <f>C23*E23</f>
        <v>900</v>
      </c>
      <c r="H23" s="7"/>
      <c r="I23" s="8"/>
      <c r="J23" s="25"/>
      <c r="K23" s="122"/>
      <c r="L23" s="62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/>
      <c r="L24" s="62"/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255700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135130700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+'19 Mar'!I57</f>
        <v>132488900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40965325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133207371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313292171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1301026887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4685200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4685200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7300000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27000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7327000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135130700</v>
      </c>
      <c r="J56" s="78">
        <f>SUM(M13:M55)</f>
        <v>4685200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135130700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2000</v>
      </c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25000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7300000</v>
      </c>
      <c r="M121" s="110">
        <f t="shared" ref="M121:Q121" si="1">SUM(M13:M120)</f>
        <v>4685200</v>
      </c>
      <c r="N121" s="110">
        <f t="shared" si="1"/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37" zoomScale="70" zoomScaleNormal="100" zoomScaleSheetLayoutView="70" workbookViewId="0">
      <selection activeCell="H41" sqref="H41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51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60</v>
      </c>
      <c r="C3" s="8"/>
      <c r="D3" s="6"/>
      <c r="E3" s="6"/>
      <c r="F3" s="6"/>
      <c r="G3" s="6"/>
      <c r="H3" s="6" t="s">
        <v>2</v>
      </c>
      <c r="I3" s="10">
        <v>43545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1243</v>
      </c>
      <c r="F8" s="6"/>
      <c r="G8" s="8">
        <f t="shared" ref="G8:G16" si="0">C8*E8</f>
        <v>124300000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763</v>
      </c>
      <c r="F9" s="6"/>
      <c r="G9" s="8">
        <f t="shared" si="0"/>
        <v>38150000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7</v>
      </c>
      <c r="F10" s="6"/>
      <c r="G10" s="8">
        <f t="shared" si="0"/>
        <v>140000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2</v>
      </c>
      <c r="F11" s="6"/>
      <c r="G11" s="8">
        <f t="shared" si="0"/>
        <v>20000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4</v>
      </c>
      <c r="F12" s="6"/>
      <c r="G12" s="8">
        <f t="shared" si="0"/>
        <v>20000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0</v>
      </c>
      <c r="F13" s="6"/>
      <c r="G13" s="8">
        <f t="shared" si="0"/>
        <v>0</v>
      </c>
      <c r="H13" s="7"/>
      <c r="I13" s="6"/>
      <c r="J13" s="133"/>
      <c r="K13" s="122" t="s">
        <v>411</v>
      </c>
      <c r="L13" s="62">
        <v>1225000</v>
      </c>
      <c r="M13" s="118">
        <v>750000</v>
      </c>
      <c r="N13" s="32"/>
      <c r="O13" s="33"/>
      <c r="P13" s="62">
        <v>7875000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412</v>
      </c>
      <c r="L14" s="62">
        <v>650000</v>
      </c>
      <c r="M14" s="118">
        <v>45000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413</v>
      </c>
      <c r="L15" s="62">
        <v>1000000</v>
      </c>
      <c r="M15" s="119">
        <v>71500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414</v>
      </c>
      <c r="L16" s="62">
        <v>1000000</v>
      </c>
      <c r="M16" s="119">
        <v>20000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162630000</v>
      </c>
      <c r="I17" s="8"/>
      <c r="J17" s="25"/>
      <c r="K17" s="122" t="s">
        <v>415</v>
      </c>
      <c r="L17" s="62">
        <v>75000</v>
      </c>
      <c r="M17" s="120">
        <v>70000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416</v>
      </c>
      <c r="L18" s="62">
        <v>1700000</v>
      </c>
      <c r="M18" s="120">
        <v>100000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417</v>
      </c>
      <c r="L19" s="62">
        <v>1600000</v>
      </c>
      <c r="M19" s="120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1</v>
      </c>
      <c r="F20" s="6"/>
      <c r="G20" s="8">
        <f>C20*E20</f>
        <v>1000</v>
      </c>
      <c r="H20" s="7"/>
      <c r="I20" s="8"/>
      <c r="J20" s="25"/>
      <c r="K20" s="122" t="s">
        <v>418</v>
      </c>
      <c r="L20" s="62">
        <v>900000</v>
      </c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503</v>
      </c>
      <c r="F21" s="6"/>
      <c r="G21" s="8">
        <f>C21*E21</f>
        <v>251500</v>
      </c>
      <c r="H21" s="7"/>
      <c r="I21" s="8"/>
      <c r="J21" s="25"/>
      <c r="K21" s="122" t="s">
        <v>419</v>
      </c>
      <c r="L21" s="62">
        <v>5000000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4</v>
      </c>
      <c r="F22" s="6"/>
      <c r="G22" s="8">
        <f>C22*E22</f>
        <v>800</v>
      </c>
      <c r="H22" s="7"/>
      <c r="I22" s="8"/>
      <c r="J22" s="25"/>
      <c r="K22" s="122" t="s">
        <v>420</v>
      </c>
      <c r="L22" s="62">
        <v>50000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9</v>
      </c>
      <c r="F23" s="6"/>
      <c r="G23" s="8">
        <f>C23*E23</f>
        <v>900</v>
      </c>
      <c r="H23" s="7"/>
      <c r="I23" s="8"/>
      <c r="J23" s="25"/>
      <c r="K23" s="122" t="s">
        <v>421</v>
      </c>
      <c r="L23" s="62">
        <v>5000000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422</v>
      </c>
      <c r="L24" s="62">
        <v>1900000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423</v>
      </c>
      <c r="L25" s="62">
        <v>1200000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254200</v>
      </c>
      <c r="I26" s="7"/>
      <c r="J26" s="25"/>
      <c r="K26" s="122" t="s">
        <v>424</v>
      </c>
      <c r="L26" s="62">
        <v>1500000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162884200</v>
      </c>
      <c r="J27" s="25"/>
      <c r="K27" s="122" t="s">
        <v>425</v>
      </c>
      <c r="L27" s="62">
        <v>2000000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 t="s">
        <v>426</v>
      </c>
      <c r="L28" s="62">
        <v>1200000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 t="s">
        <v>427</v>
      </c>
      <c r="L29" s="62">
        <v>1200000</v>
      </c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 t="s">
        <v>428</v>
      </c>
      <c r="L30" s="62">
        <v>1500000</v>
      </c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+'20 Mar'!I57</f>
        <v>135130700</v>
      </c>
      <c r="J31" s="25"/>
      <c r="K31" s="122"/>
      <c r="L31" s="62">
        <v>-7875000</v>
      </c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135507371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281966089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1269700805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1056500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1056500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20825000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7875000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110000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28810000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162884200</v>
      </c>
      <c r="J56" s="78">
        <f>SUM(M13:M55)</f>
        <v>1056500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162884200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10000</v>
      </c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100000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20825000</v>
      </c>
      <c r="M121" s="110">
        <f t="shared" ref="M121:Q121" si="1">SUM(M13:M120)</f>
        <v>1056500</v>
      </c>
      <c r="N121" s="110">
        <f t="shared" si="1"/>
        <v>0</v>
      </c>
      <c r="O121" s="110"/>
      <c r="P121" s="110">
        <f>SUM(P13:P120)</f>
        <v>7875000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B4" zoomScale="70" zoomScaleNormal="100" zoomScaleSheetLayoutView="70" workbookViewId="0">
      <selection activeCell="E9" sqref="E9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52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61</v>
      </c>
      <c r="C3" s="8"/>
      <c r="D3" s="6"/>
      <c r="E3" s="6"/>
      <c r="F3" s="6"/>
      <c r="G3" s="6"/>
      <c r="H3" s="6" t="s">
        <v>2</v>
      </c>
      <c r="I3" s="10">
        <v>43546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1363</v>
      </c>
      <c r="F8" s="6"/>
      <c r="G8" s="8">
        <f t="shared" ref="G8:G16" si="0">C8*E8</f>
        <v>136300000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803</v>
      </c>
      <c r="F9" s="6"/>
      <c r="G9" s="8">
        <f t="shared" si="0"/>
        <v>40150000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7</v>
      </c>
      <c r="F10" s="6"/>
      <c r="G10" s="8">
        <f t="shared" si="0"/>
        <v>140000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4</v>
      </c>
      <c r="F11" s="6"/>
      <c r="G11" s="8">
        <f t="shared" si="0"/>
        <v>40000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3</v>
      </c>
      <c r="F12" s="6"/>
      <c r="G12" s="8">
        <f t="shared" si="0"/>
        <v>15000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0</v>
      </c>
      <c r="F13" s="6"/>
      <c r="G13" s="8">
        <f t="shared" si="0"/>
        <v>0</v>
      </c>
      <c r="H13" s="7"/>
      <c r="I13" s="6"/>
      <c r="J13" s="133"/>
      <c r="K13" s="122" t="s">
        <v>429</v>
      </c>
      <c r="L13" s="62">
        <v>1500000</v>
      </c>
      <c r="M13" s="118">
        <v>287000</v>
      </c>
      <c r="N13" s="32"/>
      <c r="O13" s="33"/>
      <c r="P13" s="62">
        <v>750000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430</v>
      </c>
      <c r="L14" s="62">
        <v>3000000</v>
      </c>
      <c r="M14" s="118">
        <v>3750000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431</v>
      </c>
      <c r="L15" s="62">
        <v>9000000</v>
      </c>
      <c r="M15" s="119"/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432</v>
      </c>
      <c r="L16" s="62">
        <v>750000</v>
      </c>
      <c r="M16" s="119"/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176645000</v>
      </c>
      <c r="I17" s="8"/>
      <c r="J17" s="25"/>
      <c r="K17" s="122" t="s">
        <v>433</v>
      </c>
      <c r="L17" s="62">
        <v>800000</v>
      </c>
      <c r="M17" s="120"/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434</v>
      </c>
      <c r="L18" s="62">
        <v>1000000</v>
      </c>
      <c r="M18" s="120"/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/>
      <c r="L19" s="62">
        <v>-750000</v>
      </c>
      <c r="M19" s="120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435</v>
      </c>
      <c r="L20" s="62">
        <v>2000000</v>
      </c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503</v>
      </c>
      <c r="F21" s="6"/>
      <c r="G21" s="8">
        <f>C21*E21</f>
        <v>251500</v>
      </c>
      <c r="H21" s="7"/>
      <c r="I21" s="8"/>
      <c r="J21" s="25"/>
      <c r="K21" s="122"/>
      <c r="L21" s="62"/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4</v>
      </c>
      <c r="F22" s="6"/>
      <c r="G22" s="8">
        <f>C22*E22</f>
        <v>800</v>
      </c>
      <c r="H22" s="7"/>
      <c r="I22" s="8"/>
      <c r="J22" s="25"/>
      <c r="K22" s="122"/>
      <c r="L22" s="62"/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10</v>
      </c>
      <c r="F23" s="6"/>
      <c r="G23" s="8">
        <f>C23*E23</f>
        <v>1000</v>
      </c>
      <c r="H23" s="7"/>
      <c r="I23" s="8"/>
      <c r="J23" s="25"/>
      <c r="K23" s="122"/>
      <c r="L23" s="62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/>
      <c r="L24" s="62"/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253300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176898300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+'21 Maret'!I57</f>
        <v>162884200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135507371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281966089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1269700805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4037000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4037000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17300000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750000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1100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18051100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176898300</v>
      </c>
      <c r="J56" s="78">
        <f>SUM(M13:M55)</f>
        <v>4037000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176898300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1100</v>
      </c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/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17300000</v>
      </c>
      <c r="M121" s="110">
        <f t="shared" ref="M121:Q121" si="1">SUM(M13:M120)</f>
        <v>4037000</v>
      </c>
      <c r="N121" s="110">
        <f t="shared" si="1"/>
        <v>0</v>
      </c>
      <c r="O121" s="110"/>
      <c r="P121" s="110">
        <f>SUM(P13:P120)</f>
        <v>750000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C1" zoomScale="70" zoomScaleNormal="100" zoomScaleSheetLayoutView="70" workbookViewId="0">
      <selection activeCell="K13" sqref="K13:K15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53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110</v>
      </c>
      <c r="C3" s="8"/>
      <c r="D3" s="6"/>
      <c r="E3" s="6"/>
      <c r="F3" s="6"/>
      <c r="G3" s="6"/>
      <c r="H3" s="6" t="s">
        <v>2</v>
      </c>
      <c r="I3" s="10">
        <v>43547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0.5625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1458</v>
      </c>
      <c r="F8" s="6"/>
      <c r="G8" s="8">
        <f t="shared" ref="G8:G16" si="0">C8*E8</f>
        <v>145800000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890</v>
      </c>
      <c r="F9" s="6"/>
      <c r="G9" s="8">
        <f t="shared" si="0"/>
        <v>44500000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7</v>
      </c>
      <c r="F10" s="6"/>
      <c r="G10" s="8">
        <f t="shared" si="0"/>
        <v>140000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4</v>
      </c>
      <c r="F11" s="6"/>
      <c r="G11" s="8">
        <f t="shared" si="0"/>
        <v>40000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2</v>
      </c>
      <c r="F12" s="6"/>
      <c r="G12" s="8">
        <f t="shared" si="0"/>
        <v>10000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0</v>
      </c>
      <c r="F13" s="6"/>
      <c r="G13" s="8">
        <f t="shared" si="0"/>
        <v>0</v>
      </c>
      <c r="H13" s="7"/>
      <c r="I13" s="6"/>
      <c r="J13" s="133"/>
      <c r="K13" s="122" t="s">
        <v>436</v>
      </c>
      <c r="L13" s="62"/>
      <c r="M13" s="135">
        <v>3600000</v>
      </c>
      <c r="N13" s="32"/>
      <c r="O13" s="33"/>
      <c r="P13" s="62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437</v>
      </c>
      <c r="L14" s="62"/>
      <c r="M14" s="107">
        <v>200000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438</v>
      </c>
      <c r="L15" s="62"/>
      <c r="M15" s="136">
        <v>50000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439</v>
      </c>
      <c r="L16" s="155">
        <v>800000</v>
      </c>
      <c r="M16" s="136">
        <v>55000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190490000</v>
      </c>
      <c r="I17" s="8"/>
      <c r="J17" s="25"/>
      <c r="K17" s="122" t="s">
        <v>440</v>
      </c>
      <c r="L17" s="155">
        <v>1500000</v>
      </c>
      <c r="M17" s="120"/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441</v>
      </c>
      <c r="L18" s="155">
        <v>500000</v>
      </c>
      <c r="M18" s="120"/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442</v>
      </c>
      <c r="L19" s="155">
        <v>300000</v>
      </c>
      <c r="M19" s="120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443</v>
      </c>
      <c r="L20" s="155">
        <v>2000000</v>
      </c>
      <c r="M20" s="120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503</v>
      </c>
      <c r="F21" s="6"/>
      <c r="G21" s="8">
        <f>C21*E21</f>
        <v>251500</v>
      </c>
      <c r="H21" s="7"/>
      <c r="I21" s="8"/>
      <c r="J21" s="25"/>
      <c r="K21" s="122" t="s">
        <v>444</v>
      </c>
      <c r="L21" s="155">
        <v>1500000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4</v>
      </c>
      <c r="F22" s="6"/>
      <c r="G22" s="8">
        <f>C22*E22</f>
        <v>800</v>
      </c>
      <c r="H22" s="7"/>
      <c r="I22" s="8"/>
      <c r="J22" s="25"/>
      <c r="K22" s="122" t="s">
        <v>445</v>
      </c>
      <c r="L22" s="155">
        <v>5500000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10</v>
      </c>
      <c r="F23" s="6"/>
      <c r="G23" s="8">
        <f>C23*E23</f>
        <v>1000</v>
      </c>
      <c r="H23" s="7"/>
      <c r="I23" s="8"/>
      <c r="J23" s="25"/>
      <c r="K23" s="122" t="s">
        <v>446</v>
      </c>
      <c r="L23" s="155">
        <v>2500000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447</v>
      </c>
      <c r="L24" s="155">
        <v>650000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448</v>
      </c>
      <c r="L25" s="155">
        <v>2500000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253300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190743300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+'22 Maret'!I57</f>
        <v>176898300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135507371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281966089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1269700805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3905000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3905000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25"/>
      <c r="L50" s="128"/>
      <c r="M50" s="32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32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17750000</v>
      </c>
      <c r="I52" s="7"/>
      <c r="J52" s="25"/>
      <c r="K52" s="122"/>
      <c r="L52" s="62"/>
      <c r="M52" s="42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42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0</v>
      </c>
      <c r="I54" s="7"/>
      <c r="J54" s="25"/>
      <c r="K54" s="122"/>
      <c r="L54" s="62"/>
      <c r="M54" s="7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17750000</v>
      </c>
      <c r="J55" s="25"/>
      <c r="K55" s="122"/>
      <c r="L55" s="62"/>
      <c r="M55" s="7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190743300</v>
      </c>
      <c r="J56" s="78">
        <f>SUM(M13:M55)</f>
        <v>3905000</v>
      </c>
      <c r="K56" s="122"/>
      <c r="L56" s="62"/>
      <c r="M56" s="71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190743300</v>
      </c>
      <c r="J57" s="80"/>
      <c r="K57" s="122"/>
      <c r="L57" s="62"/>
      <c r="M57" s="64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62"/>
      <c r="M58" s="64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/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/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17750000</v>
      </c>
      <c r="M121" s="110">
        <f>SUM(M13:M120)</f>
        <v>3905000</v>
      </c>
      <c r="N121" s="110">
        <f t="shared" ref="N121:Q121" si="1">SUM(N13:N120)</f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34" zoomScale="70" zoomScaleNormal="100" zoomScaleSheetLayoutView="70" workbookViewId="0">
      <selection activeCell="K57" sqref="K57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54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159</v>
      </c>
      <c r="C3" s="8"/>
      <c r="D3" s="6"/>
      <c r="E3" s="6"/>
      <c r="F3" s="6"/>
      <c r="G3" s="6"/>
      <c r="H3" s="6" t="s">
        <v>2</v>
      </c>
      <c r="I3" s="10">
        <v>43549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1259</v>
      </c>
      <c r="F8" s="6"/>
      <c r="G8" s="8">
        <f t="shared" ref="G8:G16" si="0">C8*E8</f>
        <v>125900000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685</v>
      </c>
      <c r="F9" s="6"/>
      <c r="G9" s="8">
        <f t="shared" si="0"/>
        <v>34250000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7</v>
      </c>
      <c r="F10" s="6"/>
      <c r="G10" s="8">
        <f t="shared" si="0"/>
        <v>140000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11</v>
      </c>
      <c r="F11" s="6"/>
      <c r="G11" s="8">
        <f t="shared" si="0"/>
        <v>110000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8</v>
      </c>
      <c r="F12" s="6"/>
      <c r="G12" s="8">
        <f t="shared" si="0"/>
        <v>40000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0</v>
      </c>
      <c r="F13" s="6"/>
      <c r="G13" s="8">
        <f t="shared" si="0"/>
        <v>0</v>
      </c>
      <c r="H13" s="7"/>
      <c r="I13" s="6"/>
      <c r="J13" s="133"/>
      <c r="K13" s="112" t="s">
        <v>449</v>
      </c>
      <c r="L13" s="113">
        <v>900000</v>
      </c>
      <c r="M13" s="135">
        <v>550000</v>
      </c>
      <c r="N13" s="32"/>
      <c r="O13" s="33"/>
      <c r="P13" s="129">
        <v>19400000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12" t="s">
        <v>450</v>
      </c>
      <c r="L14" s="113">
        <v>1600000</v>
      </c>
      <c r="M14" s="107">
        <v>90000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12" t="s">
        <v>451</v>
      </c>
      <c r="L15" s="113">
        <v>750000</v>
      </c>
      <c r="M15" s="136">
        <v>400000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12" t="s">
        <v>452</v>
      </c>
      <c r="L16" s="113">
        <v>900000</v>
      </c>
      <c r="M16" s="136">
        <v>350000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160440000</v>
      </c>
      <c r="I17" s="8"/>
      <c r="J17" s="25"/>
      <c r="K17" s="122" t="s">
        <v>453</v>
      </c>
      <c r="L17" s="62">
        <v>800000</v>
      </c>
      <c r="M17" s="120">
        <v>88000000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454</v>
      </c>
      <c r="L18" s="62">
        <v>850000</v>
      </c>
      <c r="M18" s="120">
        <v>112500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455</v>
      </c>
      <c r="L19" s="62">
        <v>650000</v>
      </c>
      <c r="M19" s="120">
        <v>50000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456</v>
      </c>
      <c r="L20" s="62">
        <v>1500000</v>
      </c>
      <c r="M20" s="120">
        <v>50000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500</v>
      </c>
      <c r="F21" s="6"/>
      <c r="G21" s="8">
        <f>C21*E21</f>
        <v>250000</v>
      </c>
      <c r="H21" s="7"/>
      <c r="I21" s="8"/>
      <c r="J21" s="25"/>
      <c r="K21" s="122" t="s">
        <v>457</v>
      </c>
      <c r="L21" s="62">
        <v>750000</v>
      </c>
      <c r="M21" s="119">
        <v>150000</v>
      </c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0</v>
      </c>
      <c r="F22" s="6"/>
      <c r="G22" s="8">
        <f>C22*E22</f>
        <v>0</v>
      </c>
      <c r="H22" s="7"/>
      <c r="I22" s="8"/>
      <c r="J22" s="25"/>
      <c r="K22" s="122" t="s">
        <v>458</v>
      </c>
      <c r="L22" s="62">
        <v>1000000</v>
      </c>
      <c r="M22" s="119">
        <v>150000</v>
      </c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8</v>
      </c>
      <c r="F23" s="6"/>
      <c r="G23" s="8">
        <f>C23*E23</f>
        <v>800</v>
      </c>
      <c r="H23" s="7"/>
      <c r="I23" s="8"/>
      <c r="J23" s="25"/>
      <c r="K23" s="122" t="s">
        <v>459</v>
      </c>
      <c r="L23" s="62">
        <v>725000</v>
      </c>
      <c r="M23" s="107">
        <v>250000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460</v>
      </c>
      <c r="L24" s="62">
        <v>900000</v>
      </c>
      <c r="M24" s="121">
        <v>4000000</v>
      </c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461</v>
      </c>
      <c r="L25" s="62">
        <v>900000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250800</v>
      </c>
      <c r="I26" s="7"/>
      <c r="J26" s="25"/>
      <c r="K26" s="122" t="s">
        <v>462</v>
      </c>
      <c r="L26" s="62">
        <v>2880000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160690800</v>
      </c>
      <c r="J27" s="25"/>
      <c r="K27" s="122" t="s">
        <v>463</v>
      </c>
      <c r="L27" s="62">
        <v>2000000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 t="s">
        <v>464</v>
      </c>
      <c r="L28" s="62">
        <v>1500000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 t="s">
        <v>465</v>
      </c>
      <c r="L29" s="62">
        <v>650000</v>
      </c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 t="s">
        <v>466</v>
      </c>
      <c r="L30" s="62">
        <v>1000000</v>
      </c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+'23 Maret'!I57</f>
        <v>190743300</v>
      </c>
      <c r="J31" s="25"/>
      <c r="K31" s="122" t="s">
        <v>467</v>
      </c>
      <c r="L31" s="62">
        <v>3000000</v>
      </c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 t="s">
        <v>468</v>
      </c>
      <c r="L32" s="62">
        <v>750000</v>
      </c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 t="s">
        <v>469</v>
      </c>
      <c r="L33" s="62">
        <v>500000</v>
      </c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 t="s">
        <v>470</v>
      </c>
      <c r="L34" s="62">
        <v>1580000</v>
      </c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 t="s">
        <v>436</v>
      </c>
      <c r="L35" s="62">
        <v>1000000</v>
      </c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 t="s">
        <v>437</v>
      </c>
      <c r="L36" s="62">
        <v>1000000</v>
      </c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 t="s">
        <v>438</v>
      </c>
      <c r="L37" s="62">
        <v>580000</v>
      </c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 t="s">
        <v>471</v>
      </c>
      <c r="L38" s="62">
        <v>1600000</v>
      </c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 t="s">
        <v>472</v>
      </c>
      <c r="L39" s="62">
        <v>2500000</v>
      </c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 t="s">
        <v>473</v>
      </c>
      <c r="L40" s="62">
        <v>500000</v>
      </c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 t="s">
        <v>474</v>
      </c>
      <c r="L41" s="62">
        <v>2000000</v>
      </c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 t="s">
        <v>475</v>
      </c>
      <c r="L42" s="62">
        <v>500000</v>
      </c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135507371</v>
      </c>
      <c r="I43" s="7"/>
      <c r="J43" s="25"/>
      <c r="K43" s="122" t="s">
        <v>476</v>
      </c>
      <c r="L43" s="62">
        <v>900000</v>
      </c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281966089</v>
      </c>
      <c r="J44" s="25"/>
      <c r="K44" s="122" t="s">
        <v>477</v>
      </c>
      <c r="L44" s="62">
        <v>3000000</v>
      </c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1269700805</v>
      </c>
      <c r="J45" s="25"/>
      <c r="K45" s="122" t="s">
        <v>478</v>
      </c>
      <c r="L45" s="62">
        <v>2000000</v>
      </c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 t="s">
        <v>479</v>
      </c>
      <c r="L46" s="62">
        <v>2500000</v>
      </c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94152500</v>
      </c>
      <c r="I47" s="7"/>
      <c r="J47" s="25"/>
      <c r="K47" s="122" t="s">
        <v>480</v>
      </c>
      <c r="L47" s="62">
        <v>200000</v>
      </c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 t="s">
        <v>481</v>
      </c>
      <c r="L48" s="62">
        <v>5000000</v>
      </c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94152500</v>
      </c>
      <c r="J49" s="25"/>
      <c r="K49" s="122" t="s">
        <v>482</v>
      </c>
      <c r="L49" s="62">
        <v>3000000</v>
      </c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122" t="s">
        <v>483</v>
      </c>
      <c r="L50" s="62">
        <v>550000</v>
      </c>
      <c r="M50" s="121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 t="s">
        <v>484</v>
      </c>
      <c r="L51" s="62">
        <v>950000</v>
      </c>
      <c r="M51" s="121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44515000</v>
      </c>
      <c r="I52" s="7"/>
      <c r="J52" s="25"/>
      <c r="K52" s="122" t="s">
        <v>485</v>
      </c>
      <c r="L52" s="62">
        <v>50000</v>
      </c>
      <c r="M52" s="123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19400000</v>
      </c>
      <c r="I53" s="7"/>
      <c r="J53" s="25"/>
      <c r="K53" s="122" t="s">
        <v>486</v>
      </c>
      <c r="L53" s="62">
        <v>1500000</v>
      </c>
      <c r="M53" s="123"/>
      <c r="N53" s="42" t="s">
        <v>6</v>
      </c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185000</v>
      </c>
      <c r="I54" s="7"/>
      <c r="J54" s="25"/>
      <c r="K54" s="122" t="s">
        <v>487</v>
      </c>
      <c r="L54" s="62">
        <v>500000</v>
      </c>
      <c r="M54" s="15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64100000</v>
      </c>
      <c r="J55" s="25"/>
      <c r="K55" s="122" t="s">
        <v>488</v>
      </c>
      <c r="L55" s="62">
        <v>5000000</v>
      </c>
      <c r="M55" s="15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160690800</v>
      </c>
      <c r="J56" s="78">
        <f>SUM(M13:M55)</f>
        <v>94152500</v>
      </c>
      <c r="K56" s="122" t="s">
        <v>489</v>
      </c>
      <c r="L56" s="62">
        <v>1000000</v>
      </c>
      <c r="M56" s="158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160690800</v>
      </c>
      <c r="J57" s="80"/>
      <c r="K57" s="122" t="s">
        <v>490</v>
      </c>
      <c r="L57" s="62">
        <v>2000000</v>
      </c>
      <c r="M57" s="159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134">
        <v>-19400000</v>
      </c>
      <c r="M58" s="159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85000</v>
      </c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100000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44515000</v>
      </c>
      <c r="M121" s="110">
        <f>SUM(M13:M120)</f>
        <v>94152500</v>
      </c>
      <c r="N121" s="110">
        <f t="shared" ref="N121:Q121" si="1">SUM(N13:N120)</f>
        <v>0</v>
      </c>
      <c r="O121" s="110"/>
      <c r="P121" s="110">
        <f>SUM(P13:P120)</f>
        <v>19400000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28" zoomScale="70" zoomScaleNormal="100" zoomScaleSheetLayoutView="70" workbookViewId="0">
      <selection activeCell="K21" sqref="K21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56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207</v>
      </c>
      <c r="C3" s="8"/>
      <c r="D3" s="6"/>
      <c r="E3" s="6"/>
      <c r="F3" s="6"/>
      <c r="G3" s="6"/>
      <c r="H3" s="6" t="s">
        <v>2</v>
      </c>
      <c r="I3" s="10">
        <v>43550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1237</v>
      </c>
      <c r="F8" s="6"/>
      <c r="G8" s="8">
        <f t="shared" ref="G8:G16" si="0">C8*E8</f>
        <v>123700000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524</v>
      </c>
      <c r="F9" s="6"/>
      <c r="G9" s="8">
        <f t="shared" si="0"/>
        <v>26200000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2</v>
      </c>
      <c r="F10" s="6"/>
      <c r="G10" s="8">
        <f t="shared" si="0"/>
        <v>40000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19</v>
      </c>
      <c r="F11" s="6"/>
      <c r="G11" s="8">
        <f t="shared" si="0"/>
        <v>190000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5</v>
      </c>
      <c r="F12" s="6"/>
      <c r="G12" s="8">
        <f t="shared" si="0"/>
        <v>25000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1</v>
      </c>
      <c r="F13" s="6"/>
      <c r="G13" s="8">
        <f t="shared" si="0"/>
        <v>2000</v>
      </c>
      <c r="H13" s="7"/>
      <c r="I13" s="6"/>
      <c r="J13" s="133"/>
      <c r="K13" s="122" t="s">
        <v>491</v>
      </c>
      <c r="L13" s="62">
        <v>5000000</v>
      </c>
      <c r="M13" s="135">
        <v>3000000</v>
      </c>
      <c r="N13" s="32"/>
      <c r="O13" s="33"/>
      <c r="P13" s="62">
        <v>10325000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12" t="s">
        <v>492</v>
      </c>
      <c r="L14" s="113">
        <v>3000000</v>
      </c>
      <c r="M14" s="161">
        <v>4476500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12" t="s">
        <v>493</v>
      </c>
      <c r="L15" s="113">
        <v>775000</v>
      </c>
      <c r="M15" s="136">
        <v>2000000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494</v>
      </c>
      <c r="L16" s="62">
        <v>7000000</v>
      </c>
      <c r="M16" s="136">
        <v>840000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150157000</v>
      </c>
      <c r="I17" s="8"/>
      <c r="J17" s="25"/>
      <c r="K17" s="122" t="s">
        <v>495</v>
      </c>
      <c r="L17" s="62">
        <v>1000000</v>
      </c>
      <c r="M17" s="164">
        <v>200000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496</v>
      </c>
      <c r="L18" s="62">
        <v>1000000</v>
      </c>
      <c r="M18" s="162">
        <v>67000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497</v>
      </c>
      <c r="L19" s="62">
        <v>1450000</v>
      </c>
      <c r="M19" s="162">
        <v>80000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498</v>
      </c>
      <c r="L20" s="62">
        <v>75000</v>
      </c>
      <c r="M20" s="162">
        <v>600000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504</v>
      </c>
      <c r="F21" s="6"/>
      <c r="G21" s="8">
        <f>C21*E21</f>
        <v>252000</v>
      </c>
      <c r="H21" s="7"/>
      <c r="I21" s="8"/>
      <c r="J21" s="25"/>
      <c r="K21" s="122" t="s">
        <v>499</v>
      </c>
      <c r="L21" s="62">
        <v>5000000</v>
      </c>
      <c r="M21" s="119">
        <v>21050000</v>
      </c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0</v>
      </c>
      <c r="F22" s="6"/>
      <c r="G22" s="8">
        <f>C22*E22</f>
        <v>0</v>
      </c>
      <c r="H22" s="7"/>
      <c r="I22" s="8"/>
      <c r="J22" s="25"/>
      <c r="K22" s="122"/>
      <c r="L22" s="62">
        <v>-10325000</v>
      </c>
      <c r="M22" s="119">
        <v>500000</v>
      </c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8</v>
      </c>
      <c r="F23" s="6"/>
      <c r="G23" s="8">
        <f>C23*E23</f>
        <v>800</v>
      </c>
      <c r="H23" s="7"/>
      <c r="I23" s="8"/>
      <c r="J23" s="25"/>
      <c r="K23" s="122"/>
      <c r="L23" s="62"/>
      <c r="M23" s="163">
        <v>1600000</v>
      </c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/>
      <c r="L24" s="62"/>
      <c r="M24" s="121">
        <v>120000</v>
      </c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252800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150409800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+'25 Maret'!I57</f>
        <v>160690800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135507371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281966089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1269700805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34533500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80000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34613500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122"/>
      <c r="L50" s="62"/>
      <c r="M50" s="121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121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13975000</v>
      </c>
      <c r="I52" s="7"/>
      <c r="J52" s="25"/>
      <c r="K52" s="122"/>
      <c r="L52" s="62"/>
      <c r="M52" s="123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10325000</v>
      </c>
      <c r="I53" s="7"/>
      <c r="J53" s="25"/>
      <c r="K53" s="122"/>
      <c r="L53" s="62"/>
      <c r="M53" s="123"/>
      <c r="N53" s="42"/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32500</v>
      </c>
      <c r="I54" s="7"/>
      <c r="J54" s="25"/>
      <c r="K54" s="122"/>
      <c r="L54" s="62"/>
      <c r="M54" s="15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24332500</v>
      </c>
      <c r="J55" s="25"/>
      <c r="K55" s="122"/>
      <c r="L55" s="62"/>
      <c r="M55" s="15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150409800</v>
      </c>
      <c r="J56" s="78">
        <f>SUM(M13:M55)</f>
        <v>34533500</v>
      </c>
      <c r="K56" s="122"/>
      <c r="L56" s="62"/>
      <c r="M56" s="158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150409800</v>
      </c>
      <c r="J57" s="80"/>
      <c r="K57" s="122"/>
      <c r="L57" s="62"/>
      <c r="M57" s="159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134"/>
      <c r="M58" s="159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30000</v>
      </c>
      <c r="B77" s="138">
        <v>80000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2500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13975000</v>
      </c>
      <c r="M121" s="110">
        <f>SUM(M13:M120)</f>
        <v>34533500</v>
      </c>
      <c r="N121" s="110">
        <f t="shared" ref="N121:Q121" si="1">SUM(N13:N120)</f>
        <v>0</v>
      </c>
      <c r="O121" s="110"/>
      <c r="P121" s="110">
        <f>SUM(P13:P120)</f>
        <v>10325000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34" zoomScale="70" zoomScaleNormal="100" zoomScaleSheetLayoutView="70" workbookViewId="0">
      <selection activeCell="K20" sqref="K20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60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225</v>
      </c>
      <c r="C3" s="8"/>
      <c r="D3" s="6"/>
      <c r="E3" s="6"/>
      <c r="F3" s="6"/>
      <c r="G3" s="6"/>
      <c r="H3" s="6" t="s">
        <v>2</v>
      </c>
      <c r="I3" s="10">
        <v>43551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1330</v>
      </c>
      <c r="F8" s="6"/>
      <c r="G8" s="8">
        <f t="shared" ref="G8:G16" si="0">C8*E8</f>
        <v>133000000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706</v>
      </c>
      <c r="F9" s="6"/>
      <c r="G9" s="8">
        <f t="shared" si="0"/>
        <v>35300000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3</v>
      </c>
      <c r="F10" s="6"/>
      <c r="G10" s="8">
        <f t="shared" si="0"/>
        <v>60000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8</v>
      </c>
      <c r="F11" s="6"/>
      <c r="G11" s="8">
        <f t="shared" si="0"/>
        <v>80000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5</v>
      </c>
      <c r="F12" s="6"/>
      <c r="G12" s="8">
        <f t="shared" si="0"/>
        <v>25000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2</v>
      </c>
      <c r="F13" s="6"/>
      <c r="G13" s="8">
        <f t="shared" si="0"/>
        <v>4000</v>
      </c>
      <c r="H13" s="7"/>
      <c r="I13" s="6"/>
      <c r="J13" s="133"/>
      <c r="K13" s="122" t="s">
        <v>500</v>
      </c>
      <c r="L13" s="36">
        <v>9975000</v>
      </c>
      <c r="M13" s="135">
        <v>4425000</v>
      </c>
      <c r="N13" s="32"/>
      <c r="O13" s="33"/>
      <c r="P13" s="62"/>
      <c r="Q13" s="35"/>
      <c r="R13" s="3"/>
      <c r="T13" s="8"/>
      <c r="U13" s="1"/>
      <c r="V13" s="1"/>
    </row>
    <row r="14" spans="1:29" x14ac:dyDescent="0.2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501</v>
      </c>
      <c r="L14" s="36">
        <v>2000000</v>
      </c>
      <c r="M14" s="161">
        <v>125000</v>
      </c>
      <c r="N14" s="32"/>
      <c r="O14" s="33"/>
      <c r="P14" s="36"/>
      <c r="Q14" s="37"/>
      <c r="R14" s="38"/>
      <c r="S14" s="39"/>
    </row>
    <row r="15" spans="1:29" x14ac:dyDescent="0.2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502</v>
      </c>
      <c r="L15" s="36">
        <v>1500000</v>
      </c>
      <c r="M15" s="136">
        <v>40000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503</v>
      </c>
      <c r="L16" s="36">
        <v>1000000</v>
      </c>
      <c r="M16" s="136">
        <v>100000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168469000</v>
      </c>
      <c r="I17" s="8"/>
      <c r="J17" s="25"/>
      <c r="K17" s="122" t="s">
        <v>504</v>
      </c>
      <c r="L17" s="36">
        <v>2500000</v>
      </c>
      <c r="M17" s="164">
        <v>850000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505</v>
      </c>
      <c r="L18" s="62">
        <v>4000000</v>
      </c>
      <c r="M18" s="162"/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506</v>
      </c>
      <c r="L19" s="62">
        <v>3000000</v>
      </c>
      <c r="M19" s="162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507</v>
      </c>
      <c r="L20" s="62">
        <v>50000</v>
      </c>
      <c r="M20" s="162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506</v>
      </c>
      <c r="F21" s="6"/>
      <c r="G21" s="8">
        <f>C21*E21</f>
        <v>253000</v>
      </c>
      <c r="H21" s="7"/>
      <c r="I21" s="8"/>
      <c r="J21" s="25"/>
      <c r="K21" s="122"/>
      <c r="L21" s="62"/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1</v>
      </c>
      <c r="F22" s="6"/>
      <c r="G22" s="8">
        <f>C22*E22</f>
        <v>200</v>
      </c>
      <c r="H22" s="7"/>
      <c r="I22" s="8"/>
      <c r="J22" s="25"/>
      <c r="K22" s="122"/>
      <c r="L22" s="62"/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9</v>
      </c>
      <c r="F23" s="6"/>
      <c r="G23" s="8">
        <f>C23*E23</f>
        <v>900</v>
      </c>
      <c r="H23" s="7"/>
      <c r="I23" s="8"/>
      <c r="J23" s="25"/>
      <c r="K23" s="122"/>
      <c r="L23" s="62"/>
      <c r="M23" s="163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/>
      <c r="L24" s="62"/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254100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168723100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+'26 Maret'!I57</f>
        <v>150409800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135507371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281966089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1269700805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5540000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250000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5790000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122"/>
      <c r="L50" s="62"/>
      <c r="M50" s="121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121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24025000</v>
      </c>
      <c r="I52" s="7"/>
      <c r="J52" s="25"/>
      <c r="K52" s="122"/>
      <c r="L52" s="62"/>
      <c r="M52" s="123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123"/>
      <c r="N53" s="42"/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78300</v>
      </c>
      <c r="I54" s="7"/>
      <c r="J54" s="25"/>
      <c r="K54" s="122"/>
      <c r="L54" s="62"/>
      <c r="M54" s="15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24103300</v>
      </c>
      <c r="J55" s="25"/>
      <c r="K55" s="122"/>
      <c r="L55" s="62"/>
      <c r="M55" s="15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168723100</v>
      </c>
      <c r="J56" s="78">
        <f>SUM(M13:M55)</f>
        <v>5540000</v>
      </c>
      <c r="K56" s="122"/>
      <c r="L56" s="62"/>
      <c r="M56" s="158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168723100</v>
      </c>
      <c r="J57" s="80"/>
      <c r="K57" s="122"/>
      <c r="L57" s="62"/>
      <c r="M57" s="159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134"/>
      <c r="M58" s="159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800</v>
      </c>
      <c r="B77" s="138">
        <v>250000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77500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24025000</v>
      </c>
      <c r="M121" s="110">
        <f>SUM(M13:M120)</f>
        <v>5540000</v>
      </c>
      <c r="N121" s="110">
        <f t="shared" ref="N121:Q121" si="1">SUM(N13:N120)</f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40" zoomScale="70" zoomScaleNormal="100" zoomScaleSheetLayoutView="70" workbookViewId="0">
      <selection activeCell="K26" sqref="K26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65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60</v>
      </c>
      <c r="C3" s="8"/>
      <c r="D3" s="6"/>
      <c r="E3" s="6"/>
      <c r="F3" s="6"/>
      <c r="G3" s="6"/>
      <c r="H3" s="6" t="s">
        <v>2</v>
      </c>
      <c r="I3" s="10">
        <v>43552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1395</v>
      </c>
      <c r="F8" s="6"/>
      <c r="G8" s="8">
        <f t="shared" ref="G8:G16" si="0">C8*E8</f>
        <v>139500000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360</v>
      </c>
      <c r="F9" s="6"/>
      <c r="G9" s="8">
        <f t="shared" si="0"/>
        <v>18000000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</v>
      </c>
      <c r="F10" s="6"/>
      <c r="G10" s="8">
        <f t="shared" si="0"/>
        <v>20000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7</v>
      </c>
      <c r="F11" s="6"/>
      <c r="G11" s="8">
        <f t="shared" si="0"/>
        <v>70000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1</v>
      </c>
      <c r="F12" s="6"/>
      <c r="G12" s="8">
        <f t="shared" si="0"/>
        <v>5000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1</v>
      </c>
      <c r="F13" s="6"/>
      <c r="G13" s="8">
        <f t="shared" si="0"/>
        <v>2000</v>
      </c>
      <c r="H13" s="7"/>
      <c r="I13" s="6"/>
      <c r="J13" s="133"/>
      <c r="K13" s="122" t="s">
        <v>508</v>
      </c>
      <c r="L13" s="62">
        <v>1700000</v>
      </c>
      <c r="M13" s="135">
        <v>200000</v>
      </c>
      <c r="N13" s="32"/>
      <c r="O13" s="33"/>
      <c r="P13" s="62">
        <v>8300000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509</v>
      </c>
      <c r="L14" s="62">
        <v>3000000</v>
      </c>
      <c r="M14" s="167">
        <v>8416000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510</v>
      </c>
      <c r="L15" s="62">
        <v>1500000</v>
      </c>
      <c r="M15" s="119">
        <v>28050000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511</v>
      </c>
      <c r="L16" s="62">
        <v>1000000</v>
      </c>
      <c r="M16" s="119">
        <v>926000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157597000</v>
      </c>
      <c r="I17" s="8"/>
      <c r="J17" s="25"/>
      <c r="K17" s="122" t="s">
        <v>512</v>
      </c>
      <c r="L17" s="62">
        <v>950000</v>
      </c>
      <c r="M17" s="164">
        <v>2000000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513</v>
      </c>
      <c r="L18" s="62">
        <v>1100000</v>
      </c>
      <c r="M18" s="164">
        <v>120000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514</v>
      </c>
      <c r="L19" s="62">
        <v>950000</v>
      </c>
      <c r="M19" s="162">
        <v>200000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0</v>
      </c>
      <c r="F20" s="6"/>
      <c r="G20" s="8">
        <f>C20*E20</f>
        <v>0</v>
      </c>
      <c r="H20" s="7"/>
      <c r="I20" s="8"/>
      <c r="J20" s="25"/>
      <c r="K20" s="122" t="s">
        <v>515</v>
      </c>
      <c r="L20" s="62">
        <v>5000000</v>
      </c>
      <c r="M20" s="162">
        <v>300000</v>
      </c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503</v>
      </c>
      <c r="F21" s="6"/>
      <c r="G21" s="8">
        <f>C21*E21</f>
        <v>251500</v>
      </c>
      <c r="H21" s="7"/>
      <c r="I21" s="8"/>
      <c r="J21" s="25"/>
      <c r="K21" s="122" t="s">
        <v>516</v>
      </c>
      <c r="L21" s="62">
        <v>2500000</v>
      </c>
      <c r="M21" s="119">
        <v>100000</v>
      </c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1</v>
      </c>
      <c r="F22" s="6"/>
      <c r="G22" s="8">
        <f>C22*E22</f>
        <v>200</v>
      </c>
      <c r="H22" s="7"/>
      <c r="I22" s="8"/>
      <c r="J22" s="25"/>
      <c r="K22" s="122" t="s">
        <v>517</v>
      </c>
      <c r="L22" s="62">
        <v>2000000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7</v>
      </c>
      <c r="F23" s="6"/>
      <c r="G23" s="8">
        <f>C23*E23</f>
        <v>700</v>
      </c>
      <c r="H23" s="7"/>
      <c r="I23" s="8"/>
      <c r="J23" s="25"/>
      <c r="K23" s="122" t="s">
        <v>518</v>
      </c>
      <c r="L23" s="62">
        <v>2000000</v>
      </c>
      <c r="M23" s="163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519</v>
      </c>
      <c r="L24" s="62">
        <v>4500000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520</v>
      </c>
      <c r="L25" s="62">
        <v>750000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252400</v>
      </c>
      <c r="I26" s="7"/>
      <c r="J26" s="25"/>
      <c r="K26" s="122" t="s">
        <v>521</v>
      </c>
      <c r="L26" s="62">
        <v>2000000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157849400</v>
      </c>
      <c r="J27" s="25"/>
      <c r="K27" s="122"/>
      <c r="L27" s="62">
        <v>-8300000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v>987734716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+'27 Maret'!I57</f>
        <v>168723100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987734716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f>214119475-100000000-50000000</f>
        <v>64119475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103924804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250383522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1238118238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40312000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71700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40383700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122"/>
      <c r="L50" s="62"/>
      <c r="M50" s="121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121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20650000</v>
      </c>
      <c r="I52" s="7"/>
      <c r="J52" s="25"/>
      <c r="K52" s="122"/>
      <c r="L52" s="62"/>
      <c r="M52" s="123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8300000</v>
      </c>
      <c r="I53" s="7"/>
      <c r="J53" s="25"/>
      <c r="K53" s="122"/>
      <c r="L53" s="62"/>
      <c r="M53" s="123"/>
      <c r="N53" s="42"/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560000</v>
      </c>
      <c r="I54" s="7"/>
      <c r="J54" s="25"/>
      <c r="K54" s="122"/>
      <c r="L54" s="62"/>
      <c r="M54" s="15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29510000</v>
      </c>
      <c r="J55" s="25"/>
      <c r="K55" s="122"/>
      <c r="L55" s="62"/>
      <c r="M55" s="15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157849400</v>
      </c>
      <c r="J56" s="78">
        <f>SUM(M13:M55)</f>
        <v>40312000</v>
      </c>
      <c r="K56" s="122"/>
      <c r="L56" s="62"/>
      <c r="M56" s="158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157849400</v>
      </c>
      <c r="J57" s="80"/>
      <c r="K57" s="122"/>
      <c r="L57" s="62"/>
      <c r="M57" s="159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134"/>
      <c r="M58" s="159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500000</v>
      </c>
      <c r="B77" s="138">
        <v>30000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60000</v>
      </c>
      <c r="B78" s="138">
        <v>41700</v>
      </c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20650000</v>
      </c>
      <c r="M121" s="110">
        <f>SUM(M13:M120)</f>
        <v>40312000</v>
      </c>
      <c r="N121" s="110">
        <f t="shared" ref="N121:Q121" si="1">SUM(N13:N120)</f>
        <v>0</v>
      </c>
      <c r="O121" s="110"/>
      <c r="P121" s="110">
        <f>SUM(P13:P120)</f>
        <v>8300000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34" zoomScale="70" zoomScaleNormal="100" zoomScaleSheetLayoutView="70" workbookViewId="0">
      <selection activeCell="K27" sqref="K27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66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61</v>
      </c>
      <c r="C3" s="8"/>
      <c r="D3" s="6"/>
      <c r="E3" s="6"/>
      <c r="F3" s="6"/>
      <c r="G3" s="6"/>
      <c r="H3" s="6" t="s">
        <v>2</v>
      </c>
      <c r="I3" s="10">
        <v>43553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0.66666666666666663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1511</v>
      </c>
      <c r="F8" s="6"/>
      <c r="G8" s="8">
        <f t="shared" ref="G8:G16" si="0">C8*E8</f>
        <v>151100000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478</v>
      </c>
      <c r="F9" s="6"/>
      <c r="G9" s="8">
        <f t="shared" si="0"/>
        <v>23900000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1</v>
      </c>
      <c r="F10" s="6"/>
      <c r="G10" s="8">
        <f t="shared" si="0"/>
        <v>20000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7</v>
      </c>
      <c r="F11" s="6"/>
      <c r="G11" s="8">
        <f t="shared" si="0"/>
        <v>70000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4</v>
      </c>
      <c r="F12" s="6"/>
      <c r="G12" s="8">
        <f t="shared" si="0"/>
        <v>20000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7</v>
      </c>
      <c r="F13" s="6"/>
      <c r="G13" s="8">
        <f t="shared" si="0"/>
        <v>14000</v>
      </c>
      <c r="H13" s="7"/>
      <c r="I13" s="6"/>
      <c r="J13" s="133"/>
      <c r="K13" s="122" t="s">
        <v>522</v>
      </c>
      <c r="L13" s="62">
        <v>5000000</v>
      </c>
      <c r="M13" s="135">
        <v>200000</v>
      </c>
      <c r="N13" s="32"/>
      <c r="O13" s="33"/>
      <c r="P13" s="62">
        <v>10650000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0</v>
      </c>
      <c r="F14" s="6"/>
      <c r="G14" s="8">
        <f t="shared" si="0"/>
        <v>0</v>
      </c>
      <c r="H14" s="7"/>
      <c r="I14" s="6"/>
      <c r="J14" s="25"/>
      <c r="K14" s="122" t="s">
        <v>523</v>
      </c>
      <c r="L14" s="62">
        <v>2500000</v>
      </c>
      <c r="M14" s="161">
        <v>3753300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524</v>
      </c>
      <c r="L15" s="62">
        <v>120000</v>
      </c>
      <c r="M15" s="136">
        <v>50000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525</v>
      </c>
      <c r="L16" s="62">
        <v>200000</v>
      </c>
      <c r="M16" s="136">
        <v>50000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175124000</v>
      </c>
      <c r="I17" s="8"/>
      <c r="J17" s="25"/>
      <c r="K17" s="122" t="s">
        <v>526</v>
      </c>
      <c r="L17" s="62">
        <v>1500000</v>
      </c>
      <c r="M17" s="164">
        <v>50000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527</v>
      </c>
      <c r="L18" s="62">
        <v>800000</v>
      </c>
      <c r="M18" s="164">
        <v>266000</v>
      </c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528</v>
      </c>
      <c r="L19" s="62">
        <v>1000000</v>
      </c>
      <c r="M19" s="164">
        <v>3920000</v>
      </c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2</v>
      </c>
      <c r="F20" s="6"/>
      <c r="G20" s="8">
        <f>C20*E20</f>
        <v>2000</v>
      </c>
      <c r="H20" s="7"/>
      <c r="I20" s="8"/>
      <c r="J20" s="25"/>
      <c r="K20" s="122" t="s">
        <v>529</v>
      </c>
      <c r="L20" s="62">
        <v>900000</v>
      </c>
      <c r="M20" s="162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508</v>
      </c>
      <c r="F21" s="6"/>
      <c r="G21" s="8">
        <f>C21*E21</f>
        <v>254000</v>
      </c>
      <c r="H21" s="7"/>
      <c r="I21" s="8"/>
      <c r="J21" s="25"/>
      <c r="K21" s="122" t="s">
        <v>530</v>
      </c>
      <c r="L21" s="62">
        <v>1650000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1</v>
      </c>
      <c r="F22" s="6"/>
      <c r="G22" s="8">
        <f>C22*E22</f>
        <v>200</v>
      </c>
      <c r="H22" s="7"/>
      <c r="I22" s="8"/>
      <c r="J22" s="25"/>
      <c r="K22" s="122" t="s">
        <v>531</v>
      </c>
      <c r="L22" s="62">
        <v>1000000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7</v>
      </c>
      <c r="F23" s="6"/>
      <c r="G23" s="8">
        <f>C23*E23</f>
        <v>700</v>
      </c>
      <c r="H23" s="7"/>
      <c r="I23" s="8"/>
      <c r="J23" s="25"/>
      <c r="K23" s="122" t="s">
        <v>532</v>
      </c>
      <c r="L23" s="62">
        <v>3000000</v>
      </c>
      <c r="M23" s="163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533</v>
      </c>
      <c r="L24" s="62">
        <v>1000000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534</v>
      </c>
      <c r="L25" s="62">
        <v>2500000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256900</v>
      </c>
      <c r="I26" s="7"/>
      <c r="J26" s="25"/>
      <c r="K26" s="122" t="s">
        <v>535</v>
      </c>
      <c r="L26" s="62">
        <v>900000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175380900</v>
      </c>
      <c r="J27" s="25"/>
      <c r="K27" s="122" t="s">
        <v>536</v>
      </c>
      <c r="L27" s="62">
        <v>3000000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>
        <v>-10650000</v>
      </c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f>1058738898-75000000</f>
        <v>983738898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+'28 Maret'!I57</f>
        <v>157849400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983738898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v>89154137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135507371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307000751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1290739649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8289300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2000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8291300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122"/>
      <c r="L50" s="62"/>
      <c r="M50" s="121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121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14420000</v>
      </c>
      <c r="I52" s="7"/>
      <c r="J52" s="25"/>
      <c r="K52" s="122"/>
      <c r="L52" s="62"/>
      <c r="M52" s="123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10650000</v>
      </c>
      <c r="I53" s="7"/>
      <c r="J53" s="25"/>
      <c r="K53" s="122"/>
      <c r="L53" s="62"/>
      <c r="M53" s="123"/>
      <c r="N53" s="42"/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752800</v>
      </c>
      <c r="I54" s="7"/>
      <c r="J54" s="25"/>
      <c r="K54" s="122"/>
      <c r="L54" s="62"/>
      <c r="M54" s="15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25822800</v>
      </c>
      <c r="J55" s="25"/>
      <c r="K55" s="122"/>
      <c r="L55" s="62"/>
      <c r="M55" s="15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175380900</v>
      </c>
      <c r="J56" s="78">
        <f>SUM(M13:M55)</f>
        <v>8289300</v>
      </c>
      <c r="K56" s="122"/>
      <c r="L56" s="62"/>
      <c r="M56" s="158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175380900</v>
      </c>
      <c r="J57" s="80"/>
      <c r="K57" s="122"/>
      <c r="L57" s="62"/>
      <c r="M57" s="159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134"/>
      <c r="M58" s="159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200000</v>
      </c>
      <c r="B77" s="138">
        <v>2000</v>
      </c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71800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>
        <v>11000</v>
      </c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>
        <v>120000</v>
      </c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>
        <v>350000</v>
      </c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14420000</v>
      </c>
      <c r="M121" s="110">
        <f>SUM(M13:M120)</f>
        <v>8289300</v>
      </c>
      <c r="N121" s="110">
        <f t="shared" ref="N121:Q121" si="1">SUM(N13:N120)</f>
        <v>0</v>
      </c>
      <c r="O121" s="110"/>
      <c r="P121" s="110">
        <f>SUM(P13:P120)</f>
        <v>10650000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view="pageBreakPreview" topLeftCell="A31" zoomScale="70" zoomScaleNormal="100" zoomScaleSheetLayoutView="70" workbookViewId="0">
      <selection activeCell="B3" sqref="B3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68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110</v>
      </c>
      <c r="C3" s="8"/>
      <c r="D3" s="6"/>
      <c r="E3" s="6"/>
      <c r="F3" s="6"/>
      <c r="G3" s="6"/>
      <c r="H3" s="6" t="s">
        <v>2</v>
      </c>
      <c r="I3" s="10">
        <v>43554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0.625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1732</v>
      </c>
      <c r="F8" s="6"/>
      <c r="G8" s="8">
        <f t="shared" ref="G8:G16" si="0">C8*E8</f>
        <v>173200000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585</v>
      </c>
      <c r="F9" s="6"/>
      <c r="G9" s="8">
        <f t="shared" si="0"/>
        <v>29250000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6</v>
      </c>
      <c r="F10" s="6"/>
      <c r="G10" s="8">
        <f t="shared" si="0"/>
        <v>120000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38</v>
      </c>
      <c r="F11" s="6"/>
      <c r="G11" s="8">
        <f t="shared" si="0"/>
        <v>380000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9</v>
      </c>
      <c r="F12" s="6"/>
      <c r="G12" s="8">
        <f t="shared" si="0"/>
        <v>45000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9</v>
      </c>
      <c r="F13" s="6"/>
      <c r="G13" s="8">
        <f t="shared" si="0"/>
        <v>18000</v>
      </c>
      <c r="H13" s="7"/>
      <c r="I13" s="6"/>
      <c r="J13" s="133"/>
      <c r="K13" s="122" t="s">
        <v>537</v>
      </c>
      <c r="L13" s="62"/>
      <c r="M13" s="135">
        <v>100000</v>
      </c>
      <c r="N13" s="32"/>
      <c r="O13" s="33"/>
      <c r="P13" s="62">
        <v>5688000</v>
      </c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1</v>
      </c>
      <c r="F14" s="6"/>
      <c r="G14" s="8">
        <f t="shared" si="0"/>
        <v>1000</v>
      </c>
      <c r="H14" s="7"/>
      <c r="I14" s="6"/>
      <c r="J14" s="25"/>
      <c r="K14" s="122" t="s">
        <v>538</v>
      </c>
      <c r="L14" s="62">
        <v>2500000</v>
      </c>
      <c r="M14" s="161">
        <v>150000</v>
      </c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22" t="s">
        <v>539</v>
      </c>
      <c r="L15" s="62">
        <v>2500000</v>
      </c>
      <c r="M15" s="136">
        <v>300000</v>
      </c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 t="s">
        <v>540</v>
      </c>
      <c r="L16" s="62">
        <v>400000</v>
      </c>
      <c r="M16" s="136">
        <v>70000</v>
      </c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203014000</v>
      </c>
      <c r="I17" s="8"/>
      <c r="J17" s="25"/>
      <c r="K17" s="122" t="s">
        <v>541</v>
      </c>
      <c r="L17" s="62">
        <v>2500000</v>
      </c>
      <c r="M17" s="164">
        <v>200000</v>
      </c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 t="s">
        <v>542</v>
      </c>
      <c r="L18" s="62">
        <v>650000</v>
      </c>
      <c r="M18" s="164"/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 t="s">
        <v>543</v>
      </c>
      <c r="L19" s="62">
        <v>500000</v>
      </c>
      <c r="M19" s="164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2</v>
      </c>
      <c r="F20" s="6"/>
      <c r="G20" s="8">
        <f>C20*E20</f>
        <v>2000</v>
      </c>
      <c r="H20" s="7"/>
      <c r="I20" s="8"/>
      <c r="J20" s="25"/>
      <c r="K20" s="122" t="s">
        <v>544</v>
      </c>
      <c r="L20" s="62">
        <v>5000000</v>
      </c>
      <c r="M20" s="162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509</v>
      </c>
      <c r="F21" s="6"/>
      <c r="G21" s="8">
        <f>C21*E21</f>
        <v>254500</v>
      </c>
      <c r="H21" s="7"/>
      <c r="I21" s="8"/>
      <c r="J21" s="25"/>
      <c r="K21" s="122" t="s">
        <v>545</v>
      </c>
      <c r="L21" s="62">
        <v>1063000</v>
      </c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1</v>
      </c>
      <c r="F22" s="6"/>
      <c r="G22" s="8">
        <f>C22*E22</f>
        <v>200</v>
      </c>
      <c r="H22" s="7"/>
      <c r="I22" s="8"/>
      <c r="J22" s="25"/>
      <c r="K22" s="122" t="s">
        <v>546</v>
      </c>
      <c r="L22" s="155">
        <v>5000000</v>
      </c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7</v>
      </c>
      <c r="F23" s="6"/>
      <c r="G23" s="8">
        <f>C23*E23</f>
        <v>700</v>
      </c>
      <c r="H23" s="7"/>
      <c r="I23" s="8"/>
      <c r="J23" s="25"/>
      <c r="K23" s="122" t="s">
        <v>547</v>
      </c>
      <c r="L23" s="155">
        <v>575000</v>
      </c>
      <c r="M23" s="163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 t="s">
        <v>548</v>
      </c>
      <c r="L24" s="155">
        <v>1000000</v>
      </c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 t="s">
        <v>549</v>
      </c>
      <c r="L25" s="62">
        <v>2000000</v>
      </c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257400</v>
      </c>
      <c r="I26" s="7"/>
      <c r="J26" s="25"/>
      <c r="K26" s="122" t="s">
        <v>550</v>
      </c>
      <c r="L26" s="62">
        <v>5000000</v>
      </c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203271400</v>
      </c>
      <c r="J27" s="25"/>
      <c r="K27" s="122"/>
      <c r="L27" s="62">
        <v>-5688000</v>
      </c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f>1058738898-75000000</f>
        <v>983738898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+'29 Maret'!I57</f>
        <v>175380900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983738898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v>89154137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135507371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307000751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1290739649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820000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820000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122"/>
      <c r="L50" s="62"/>
      <c r="M50" s="121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121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23000000</v>
      </c>
      <c r="I52" s="7"/>
      <c r="J52" s="25"/>
      <c r="K52" s="122"/>
      <c r="L52" s="62"/>
      <c r="M52" s="123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5688000</v>
      </c>
      <c r="I53" s="7"/>
      <c r="J53" s="25"/>
      <c r="K53" s="122"/>
      <c r="L53" s="62"/>
      <c r="M53" s="123"/>
      <c r="N53" s="42"/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22500</v>
      </c>
      <c r="I54" s="7"/>
      <c r="J54" s="25"/>
      <c r="K54" s="122"/>
      <c r="L54" s="62"/>
      <c r="M54" s="15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28710500</v>
      </c>
      <c r="J55" s="25"/>
      <c r="K55" s="122"/>
      <c r="L55" s="62"/>
      <c r="M55" s="15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203271400</v>
      </c>
      <c r="J56" s="78">
        <f>SUM(M13:M55)</f>
        <v>820000</v>
      </c>
      <c r="K56" s="122"/>
      <c r="L56" s="62"/>
      <c r="M56" s="158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203271400</v>
      </c>
      <c r="J57" s="80"/>
      <c r="K57" s="122"/>
      <c r="L57" s="62"/>
      <c r="M57" s="159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134"/>
      <c r="M58" s="159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>
        <v>20000</v>
      </c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>
        <v>2500</v>
      </c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23000000</v>
      </c>
      <c r="M121" s="110">
        <f>SUM(M13:M120)</f>
        <v>820000</v>
      </c>
      <c r="N121" s="110">
        <f t="shared" ref="N121:Q121" si="1">SUM(N13:N120)</f>
        <v>0</v>
      </c>
      <c r="O121" s="110"/>
      <c r="P121" s="110">
        <f>SUM(P13:P120)</f>
        <v>5688000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9"/>
  <sheetViews>
    <sheetView tabSelected="1" view="pageBreakPreview" zoomScale="70" zoomScaleNormal="100" zoomScaleSheetLayoutView="70" workbookViewId="0">
      <selection activeCell="J65" sqref="J65"/>
    </sheetView>
  </sheetViews>
  <sheetFormatPr defaultRowHeight="15" x14ac:dyDescent="0.25"/>
  <cols>
    <col min="1" max="1" width="17.42578125" style="5" customWidth="1"/>
    <col min="2" max="2" width="19.28515625" style="5" bestFit="1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131" bestFit="1" customWidth="1"/>
    <col min="13" max="15" width="20.7109375" style="107" customWidth="1"/>
    <col min="16" max="16" width="18.5703125" style="111" bestFit="1" customWidth="1"/>
    <col min="17" max="17" width="20.7109375" style="107" customWidth="1"/>
    <col min="18" max="18" width="21.5703125" style="89" bestFit="1" customWidth="1"/>
    <col min="19" max="19" width="21.5703125" style="5" bestFit="1" customWidth="1"/>
    <col min="20" max="20" width="12.42578125" style="5" bestFit="1" customWidth="1"/>
    <col min="21" max="21" width="22.42578125" style="5" customWidth="1"/>
    <col min="22" max="22" width="20.140625" style="5" customWidth="1"/>
    <col min="23" max="16384" width="9.140625" style="5"/>
  </cols>
  <sheetData>
    <row r="1" spans="1:29" ht="15.75" x14ac:dyDescent="0.25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69"/>
      <c r="K1" s="1"/>
      <c r="L1" s="124"/>
      <c r="M1" s="3"/>
      <c r="N1" s="3"/>
      <c r="O1" s="3"/>
      <c r="P1" s="2"/>
      <c r="Q1" s="3"/>
      <c r="R1" s="4"/>
      <c r="S1" s="1"/>
      <c r="T1" s="1"/>
      <c r="U1" s="1"/>
      <c r="V1" s="1"/>
    </row>
    <row r="2" spans="1:29" x14ac:dyDescent="0.25">
      <c r="A2" s="6"/>
      <c r="B2" s="6"/>
      <c r="C2" s="6"/>
      <c r="D2" s="6"/>
      <c r="E2" s="6"/>
      <c r="F2" s="6"/>
      <c r="G2" s="6"/>
      <c r="H2" s="7"/>
      <c r="I2" s="6"/>
      <c r="J2" s="6"/>
      <c r="K2" s="1"/>
      <c r="L2" s="124"/>
      <c r="M2" s="3"/>
      <c r="N2" s="3"/>
      <c r="O2" s="3"/>
      <c r="P2" s="2"/>
      <c r="Q2" s="3"/>
      <c r="R2" s="8"/>
      <c r="S2" s="1"/>
      <c r="T2" s="1"/>
      <c r="U2" s="1"/>
      <c r="V2" s="1"/>
    </row>
    <row r="3" spans="1:29" ht="14.25" x14ac:dyDescent="0.2">
      <c r="A3" s="6" t="s">
        <v>1</v>
      </c>
      <c r="B3" s="9" t="s">
        <v>159</v>
      </c>
      <c r="C3" s="8"/>
      <c r="D3" s="6"/>
      <c r="E3" s="6"/>
      <c r="F3" s="6"/>
      <c r="G3" s="6"/>
      <c r="H3" s="6" t="s">
        <v>2</v>
      </c>
      <c r="I3" s="10">
        <v>43556</v>
      </c>
      <c r="J3" s="11"/>
      <c r="K3" s="1"/>
      <c r="L3" s="125"/>
      <c r="M3" s="3"/>
      <c r="N3" s="3"/>
      <c r="O3" s="3"/>
      <c r="P3" s="12"/>
      <c r="Q3" s="3"/>
      <c r="R3" s="8"/>
      <c r="S3" s="1"/>
      <c r="T3" s="1"/>
      <c r="U3" s="1"/>
      <c r="V3" s="1"/>
    </row>
    <row r="4" spans="1:29" ht="14.25" x14ac:dyDescent="0.2">
      <c r="A4" s="6" t="s">
        <v>3</v>
      </c>
      <c r="B4" s="9" t="s">
        <v>4</v>
      </c>
      <c r="C4" s="6"/>
      <c r="D4" s="6"/>
      <c r="E4" s="6"/>
      <c r="F4" s="6"/>
      <c r="G4" s="6"/>
      <c r="H4" s="6" t="s">
        <v>5</v>
      </c>
      <c r="I4" s="13">
        <v>0.625</v>
      </c>
      <c r="J4" s="11"/>
      <c r="K4" s="1"/>
      <c r="L4" s="125"/>
      <c r="M4" s="3"/>
      <c r="N4" s="3"/>
      <c r="O4" s="3"/>
      <c r="P4" s="12"/>
      <c r="Q4" s="3"/>
      <c r="R4" s="8"/>
      <c r="S4" s="1"/>
      <c r="T4" s="1"/>
      <c r="U4" s="1"/>
      <c r="V4" s="1"/>
    </row>
    <row r="5" spans="1:29" ht="14.25" x14ac:dyDescent="0.2">
      <c r="A5" s="6"/>
      <c r="B5" s="6" t="s">
        <v>6</v>
      </c>
      <c r="C5" s="6"/>
      <c r="D5" s="6"/>
      <c r="E5" s="6"/>
      <c r="F5" s="6"/>
      <c r="G5" s="6"/>
      <c r="H5" s="7"/>
      <c r="I5" s="13"/>
      <c r="J5" s="14"/>
      <c r="K5" s="1"/>
      <c r="L5" s="125"/>
      <c r="M5" s="8"/>
      <c r="N5" s="8"/>
      <c r="O5" s="8"/>
      <c r="P5" s="12"/>
      <c r="Q5" s="8"/>
      <c r="R5" s="4"/>
      <c r="S5" s="1"/>
      <c r="T5" s="1"/>
      <c r="U5" s="1"/>
      <c r="V5" s="1"/>
    </row>
    <row r="6" spans="1:29" ht="14.25" x14ac:dyDescent="0.2">
      <c r="J6" s="14"/>
      <c r="K6" s="15"/>
      <c r="L6" s="125"/>
      <c r="M6" s="3"/>
      <c r="N6" s="3"/>
      <c r="O6" s="3"/>
      <c r="P6" s="12"/>
      <c r="Q6" s="3"/>
      <c r="R6" s="6"/>
      <c r="S6" s="1"/>
      <c r="T6" s="1"/>
      <c r="U6" s="16"/>
      <c r="V6" s="17"/>
      <c r="W6" s="6"/>
      <c r="X6" s="6"/>
      <c r="Y6" s="6"/>
      <c r="Z6" s="6"/>
      <c r="AA6" s="6" t="s">
        <v>6</v>
      </c>
      <c r="AB6" s="7"/>
      <c r="AC6" s="6"/>
    </row>
    <row r="7" spans="1:29" ht="14.25" x14ac:dyDescent="0.2">
      <c r="A7" s="6"/>
      <c r="C7" s="18" t="s">
        <v>7</v>
      </c>
      <c r="D7" s="18"/>
      <c r="E7" s="18" t="s">
        <v>8</v>
      </c>
      <c r="F7" s="18"/>
      <c r="G7" s="18" t="s">
        <v>9</v>
      </c>
      <c r="H7" s="7"/>
      <c r="I7" s="6"/>
      <c r="J7" s="14"/>
      <c r="K7" s="1"/>
      <c r="L7" s="125"/>
      <c r="M7" s="3"/>
      <c r="N7" s="3"/>
      <c r="O7" s="3"/>
      <c r="P7" s="12"/>
      <c r="Q7" s="3"/>
      <c r="R7" s="6"/>
      <c r="S7" s="1"/>
      <c r="T7" s="1"/>
      <c r="U7" s="1"/>
      <c r="V7" s="1"/>
    </row>
    <row r="8" spans="1:29" ht="14.25" x14ac:dyDescent="0.2">
      <c r="A8" s="6"/>
      <c r="C8" s="8">
        <v>100000</v>
      </c>
      <c r="D8" s="6"/>
      <c r="E8" s="6">
        <v>1732</v>
      </c>
      <c r="F8" s="6"/>
      <c r="G8" s="8">
        <f t="shared" ref="G8:G16" si="0">C8*E8</f>
        <v>173200000</v>
      </c>
      <c r="H8" s="16"/>
      <c r="I8" s="6"/>
      <c r="J8" s="14"/>
      <c r="K8" s="1"/>
      <c r="L8" s="125"/>
      <c r="M8" s="3"/>
      <c r="N8" s="3"/>
      <c r="O8" s="3"/>
      <c r="P8" s="12"/>
      <c r="Q8" s="3"/>
      <c r="R8" s="6"/>
      <c r="S8" s="1"/>
      <c r="T8" s="1"/>
      <c r="U8" s="1"/>
      <c r="V8" s="1"/>
    </row>
    <row r="9" spans="1:29" x14ac:dyDescent="0.25">
      <c r="C9" s="8">
        <v>50000</v>
      </c>
      <c r="D9" s="6"/>
      <c r="E9" s="6">
        <v>585</v>
      </c>
      <c r="F9" s="6"/>
      <c r="G9" s="8">
        <f t="shared" si="0"/>
        <v>29250000</v>
      </c>
      <c r="H9" s="16"/>
      <c r="I9" s="6"/>
      <c r="J9" s="8"/>
      <c r="K9" s="19"/>
      <c r="L9" s="126"/>
      <c r="M9" s="3"/>
      <c r="N9" s="3"/>
      <c r="O9" s="3"/>
      <c r="P9" s="2"/>
      <c r="Q9" s="3"/>
      <c r="R9" s="4"/>
      <c r="S9" s="1" t="s">
        <v>10</v>
      </c>
      <c r="T9" s="1"/>
      <c r="U9" s="1"/>
      <c r="V9" s="1"/>
    </row>
    <row r="10" spans="1:29" x14ac:dyDescent="0.25">
      <c r="C10" s="8">
        <v>20000</v>
      </c>
      <c r="D10" s="6"/>
      <c r="E10" s="6">
        <v>6</v>
      </c>
      <c r="F10" s="6"/>
      <c r="G10" s="8">
        <f t="shared" si="0"/>
        <v>120000</v>
      </c>
      <c r="H10" s="7"/>
      <c r="I10" s="6"/>
      <c r="J10" s="8"/>
      <c r="K10" s="6"/>
      <c r="L10" s="124"/>
      <c r="M10" s="3"/>
      <c r="N10" s="3"/>
      <c r="O10" s="3"/>
      <c r="P10" s="2"/>
      <c r="Q10" s="3"/>
      <c r="R10" s="6"/>
      <c r="S10" s="1"/>
      <c r="T10" s="1"/>
      <c r="U10" s="1"/>
      <c r="V10" s="1"/>
    </row>
    <row r="11" spans="1:29" x14ac:dyDescent="0.25">
      <c r="C11" s="8">
        <v>10000</v>
      </c>
      <c r="D11" s="6"/>
      <c r="E11" s="6">
        <v>38</v>
      </c>
      <c r="F11" s="6"/>
      <c r="G11" s="8">
        <f t="shared" si="0"/>
        <v>380000</v>
      </c>
      <c r="H11" s="7"/>
      <c r="I11" s="6"/>
      <c r="J11" s="21"/>
      <c r="K11" s="22"/>
      <c r="L11" s="171" t="s">
        <v>11</v>
      </c>
      <c r="M11" s="172"/>
      <c r="N11" s="23"/>
      <c r="O11" s="173" t="s">
        <v>12</v>
      </c>
      <c r="P11" s="174"/>
      <c r="Q11" s="24"/>
      <c r="R11" s="7"/>
      <c r="S11" s="1"/>
      <c r="T11" s="1"/>
      <c r="U11" s="1" t="s">
        <v>13</v>
      </c>
      <c r="V11" s="1"/>
    </row>
    <row r="12" spans="1:29" x14ac:dyDescent="0.2">
      <c r="C12" s="8">
        <v>5000</v>
      </c>
      <c r="D12" s="6"/>
      <c r="E12" s="6">
        <v>9</v>
      </c>
      <c r="F12" s="6"/>
      <c r="G12" s="8">
        <f t="shared" si="0"/>
        <v>45000</v>
      </c>
      <c r="H12" s="7"/>
      <c r="I12" s="6"/>
      <c r="J12" s="25"/>
      <c r="K12" s="26" t="s">
        <v>14</v>
      </c>
      <c r="L12" s="134" t="s">
        <v>15</v>
      </c>
      <c r="M12" s="141" t="s">
        <v>16</v>
      </c>
      <c r="N12" s="29" t="s">
        <v>17</v>
      </c>
      <c r="O12" s="29" t="s">
        <v>18</v>
      </c>
      <c r="P12" s="30" t="s">
        <v>15</v>
      </c>
      <c r="Q12" s="29" t="s">
        <v>16</v>
      </c>
      <c r="R12" s="31" t="s">
        <v>13</v>
      </c>
      <c r="S12" s="1" t="s">
        <v>19</v>
      </c>
      <c r="T12" s="1" t="s">
        <v>20</v>
      </c>
      <c r="U12" s="1" t="s">
        <v>21</v>
      </c>
      <c r="V12" s="1"/>
    </row>
    <row r="13" spans="1:29" x14ac:dyDescent="0.25">
      <c r="C13" s="8">
        <v>2000</v>
      </c>
      <c r="D13" s="6"/>
      <c r="E13" s="6">
        <v>9</v>
      </c>
      <c r="F13" s="6"/>
      <c r="G13" s="8">
        <f t="shared" si="0"/>
        <v>18000</v>
      </c>
      <c r="H13" s="7"/>
      <c r="I13" s="6"/>
      <c r="J13" s="133"/>
      <c r="K13" s="175" t="s">
        <v>537</v>
      </c>
      <c r="L13" s="62">
        <v>5000000</v>
      </c>
      <c r="M13" s="135"/>
      <c r="N13" s="32"/>
      <c r="O13" s="33"/>
      <c r="P13" s="62"/>
      <c r="Q13" s="35"/>
      <c r="R13" s="3"/>
      <c r="T13" s="8"/>
      <c r="U13" s="1"/>
      <c r="V13" s="1"/>
    </row>
    <row r="14" spans="1:29" x14ac:dyDescent="0.25">
      <c r="A14" s="5" t="s">
        <v>6</v>
      </c>
      <c r="C14" s="8">
        <v>1000</v>
      </c>
      <c r="D14" s="6"/>
      <c r="E14" s="6">
        <v>1</v>
      </c>
      <c r="F14" s="6"/>
      <c r="G14" s="8">
        <f t="shared" si="0"/>
        <v>1000</v>
      </c>
      <c r="H14" s="7"/>
      <c r="I14" s="6"/>
      <c r="J14" s="25"/>
      <c r="K14" s="176" t="s">
        <v>551</v>
      </c>
      <c r="L14" s="62">
        <v>5000000</v>
      </c>
      <c r="M14" s="161"/>
      <c r="N14" s="32"/>
      <c r="O14" s="33"/>
      <c r="P14" s="36"/>
      <c r="Q14" s="37"/>
      <c r="R14" s="38"/>
      <c r="S14" s="39"/>
    </row>
    <row r="15" spans="1:29" x14ac:dyDescent="0.25">
      <c r="C15" s="8">
        <v>500</v>
      </c>
      <c r="D15" s="6"/>
      <c r="E15" s="6">
        <v>0</v>
      </c>
      <c r="F15" s="6"/>
      <c r="G15" s="8">
        <f t="shared" si="0"/>
        <v>0</v>
      </c>
      <c r="H15" s="7"/>
      <c r="I15" s="6"/>
      <c r="J15" s="25"/>
      <c r="K15" s="176" t="s">
        <v>552</v>
      </c>
      <c r="L15" s="62">
        <v>5000000</v>
      </c>
      <c r="M15" s="136"/>
      <c r="N15" s="32"/>
      <c r="O15" s="33"/>
      <c r="P15" s="36"/>
      <c r="Q15" s="37"/>
      <c r="R15" s="40"/>
      <c r="S15" s="8"/>
      <c r="T15" s="8"/>
      <c r="U15" s="39"/>
      <c r="V15" s="39"/>
    </row>
    <row r="16" spans="1:29" x14ac:dyDescent="0.25">
      <c r="A16" s="6"/>
      <c r="C16" s="8">
        <v>100</v>
      </c>
      <c r="D16" s="6"/>
      <c r="E16" s="6">
        <v>0</v>
      </c>
      <c r="F16" s="6"/>
      <c r="G16" s="8">
        <f t="shared" si="0"/>
        <v>0</v>
      </c>
      <c r="H16" s="7"/>
      <c r="I16" s="8"/>
      <c r="J16" s="25"/>
      <c r="K16" s="122"/>
      <c r="L16" s="62"/>
      <c r="M16" s="136"/>
      <c r="N16" s="32"/>
      <c r="O16" s="33"/>
      <c r="P16" s="36"/>
      <c r="Q16" s="41"/>
      <c r="R16" s="40"/>
      <c r="S16" s="8"/>
      <c r="T16" s="8"/>
      <c r="U16" s="39">
        <f>SUM(U7:U15)</f>
        <v>0</v>
      </c>
      <c r="V16" s="39">
        <f>SUM(V7:V15)</f>
        <v>0</v>
      </c>
    </row>
    <row r="17" spans="1:22" x14ac:dyDescent="0.25">
      <c r="A17" s="6"/>
      <c r="B17" s="6"/>
      <c r="C17" s="16" t="s">
        <v>22</v>
      </c>
      <c r="D17" s="6"/>
      <c r="E17" s="6"/>
      <c r="F17" s="6"/>
      <c r="G17" s="6"/>
      <c r="H17" s="7">
        <f>SUM(G8:G16)</f>
        <v>203014000</v>
      </c>
      <c r="I17" s="8"/>
      <c r="J17" s="25"/>
      <c r="K17" s="122"/>
      <c r="L17" s="62"/>
      <c r="M17" s="164"/>
      <c r="N17" s="32"/>
      <c r="O17" s="33"/>
      <c r="P17" s="36"/>
      <c r="Q17" s="42"/>
      <c r="R17" s="43"/>
      <c r="S17" s="1"/>
    </row>
    <row r="18" spans="1:22" x14ac:dyDescent="0.25">
      <c r="A18" s="6"/>
      <c r="B18" s="6"/>
      <c r="C18" s="6"/>
      <c r="D18" s="6"/>
      <c r="E18" s="6"/>
      <c r="F18" s="6"/>
      <c r="G18" s="6"/>
      <c r="H18" s="7"/>
      <c r="I18" s="8"/>
      <c r="J18" s="25"/>
      <c r="K18" s="122"/>
      <c r="L18" s="62"/>
      <c r="M18" s="164"/>
      <c r="N18" s="44"/>
      <c r="O18" s="33"/>
      <c r="P18" s="36"/>
      <c r="Q18" s="42"/>
      <c r="R18" s="45"/>
      <c r="S18" s="46"/>
    </row>
    <row r="19" spans="1:22" x14ac:dyDescent="0.25">
      <c r="A19" s="6"/>
      <c r="B19" s="6"/>
      <c r="C19" s="6" t="s">
        <v>7</v>
      </c>
      <c r="D19" s="6"/>
      <c r="E19" s="6" t="s">
        <v>23</v>
      </c>
      <c r="F19" s="6"/>
      <c r="G19" s="6" t="s">
        <v>9</v>
      </c>
      <c r="H19" s="7" t="s">
        <v>6</v>
      </c>
      <c r="I19" s="8"/>
      <c r="J19" s="25"/>
      <c r="K19" s="122"/>
      <c r="L19" s="62"/>
      <c r="M19" s="164"/>
      <c r="N19" s="44"/>
      <c r="O19" s="47"/>
      <c r="P19" s="36"/>
      <c r="Q19" s="41"/>
      <c r="R19" s="48"/>
      <c r="S19" s="8"/>
      <c r="T19" s="8"/>
      <c r="U19" s="6" t="s">
        <v>24</v>
      </c>
      <c r="V19" s="8"/>
    </row>
    <row r="20" spans="1:22" x14ac:dyDescent="0.25">
      <c r="A20" s="6"/>
      <c r="B20" s="6"/>
      <c r="C20" s="8">
        <v>1000</v>
      </c>
      <c r="D20" s="6"/>
      <c r="E20" s="6">
        <v>2</v>
      </c>
      <c r="F20" s="6"/>
      <c r="G20" s="8">
        <f>C20*E20</f>
        <v>2000</v>
      </c>
      <c r="H20" s="7"/>
      <c r="I20" s="8"/>
      <c r="J20" s="25"/>
      <c r="K20" s="122"/>
      <c r="L20" s="62"/>
      <c r="M20" s="162"/>
      <c r="N20" s="44"/>
      <c r="O20" s="47"/>
      <c r="P20" s="36"/>
      <c r="Q20" s="49"/>
      <c r="R20" s="50"/>
      <c r="S20" s="8"/>
      <c r="T20" s="8"/>
      <c r="U20" s="6"/>
      <c r="V20" s="8"/>
    </row>
    <row r="21" spans="1:22" x14ac:dyDescent="0.25">
      <c r="A21" s="6"/>
      <c r="B21" s="6" t="s">
        <v>6</v>
      </c>
      <c r="C21" s="8">
        <v>500</v>
      </c>
      <c r="D21" s="6"/>
      <c r="E21" s="6">
        <v>509</v>
      </c>
      <c r="F21" s="6"/>
      <c r="G21" s="8">
        <f>C21*E21</f>
        <v>254500</v>
      </c>
      <c r="H21" s="7"/>
      <c r="I21" s="8"/>
      <c r="J21" s="25"/>
      <c r="K21" s="122"/>
      <c r="L21" s="62"/>
      <c r="M21" s="119"/>
      <c r="N21" s="44"/>
      <c r="O21" s="47"/>
      <c r="P21" s="36"/>
      <c r="Q21" s="42"/>
      <c r="R21" s="40"/>
      <c r="S21" s="46"/>
    </row>
    <row r="22" spans="1:22" x14ac:dyDescent="0.25">
      <c r="A22" s="6"/>
      <c r="B22" s="6"/>
      <c r="C22" s="8">
        <v>200</v>
      </c>
      <c r="D22" s="6"/>
      <c r="E22" s="6">
        <v>1</v>
      </c>
      <c r="F22" s="6"/>
      <c r="G22" s="8">
        <f>C22*E22</f>
        <v>200</v>
      </c>
      <c r="H22" s="7"/>
      <c r="I22" s="8"/>
      <c r="J22" s="25"/>
      <c r="K22" s="122"/>
      <c r="L22" s="155"/>
      <c r="M22" s="119"/>
      <c r="N22" s="44"/>
      <c r="O22" s="51"/>
      <c r="P22" s="36"/>
      <c r="Q22" s="42"/>
      <c r="R22" s="40"/>
      <c r="S22" s="46"/>
    </row>
    <row r="23" spans="1:22" x14ac:dyDescent="0.25">
      <c r="A23" s="6"/>
      <c r="B23" s="6"/>
      <c r="C23" s="8">
        <v>100</v>
      </c>
      <c r="D23" s="6"/>
      <c r="E23" s="6">
        <v>7</v>
      </c>
      <c r="F23" s="6"/>
      <c r="G23" s="8">
        <f>C23*E23</f>
        <v>700</v>
      </c>
      <c r="H23" s="7"/>
      <c r="I23" s="8"/>
      <c r="J23" s="25"/>
      <c r="K23" s="122"/>
      <c r="L23" s="155"/>
      <c r="M23" s="163"/>
      <c r="N23" s="44"/>
      <c r="O23" s="52"/>
      <c r="P23" s="36"/>
      <c r="Q23" s="42"/>
      <c r="R23" s="40"/>
      <c r="S23" s="46"/>
    </row>
    <row r="24" spans="1:22" x14ac:dyDescent="0.25">
      <c r="A24" s="6"/>
      <c r="B24" s="6"/>
      <c r="C24" s="8">
        <v>50</v>
      </c>
      <c r="D24" s="6"/>
      <c r="E24" s="6">
        <v>0</v>
      </c>
      <c r="F24" s="6"/>
      <c r="G24" s="8">
        <f>C24*E24</f>
        <v>0</v>
      </c>
      <c r="H24" s="7"/>
      <c r="I24" s="6"/>
      <c r="J24" s="25"/>
      <c r="K24" s="122"/>
      <c r="L24" s="155"/>
      <c r="M24" s="121"/>
      <c r="N24" s="53"/>
      <c r="O24" s="51"/>
      <c r="P24" s="36"/>
      <c r="Q24" s="54"/>
      <c r="R24" s="3"/>
      <c r="S24" s="8"/>
      <c r="T24" s="8"/>
      <c r="U24" s="6"/>
      <c r="V24" s="8"/>
    </row>
    <row r="25" spans="1:22" x14ac:dyDescent="0.25">
      <c r="A25" s="6"/>
      <c r="B25" s="6"/>
      <c r="C25" s="8">
        <v>25</v>
      </c>
      <c r="D25" s="6"/>
      <c r="E25" s="6">
        <v>0</v>
      </c>
      <c r="F25" s="6"/>
      <c r="G25" s="55">
        <v>0</v>
      </c>
      <c r="H25" s="7"/>
      <c r="I25" s="6" t="s">
        <v>6</v>
      </c>
      <c r="J25" s="25"/>
      <c r="K25" s="122"/>
      <c r="L25" s="62"/>
      <c r="M25" s="121"/>
      <c r="N25" s="32"/>
      <c r="O25" s="57"/>
      <c r="P25" s="36"/>
      <c r="Q25" s="58"/>
      <c r="R25" s="38"/>
      <c r="S25" s="59"/>
    </row>
    <row r="26" spans="1:22" x14ac:dyDescent="0.25">
      <c r="A26" s="6"/>
      <c r="B26" s="6"/>
      <c r="C26" s="16"/>
      <c r="D26" s="6"/>
      <c r="E26" s="6"/>
      <c r="F26" s="6"/>
      <c r="G26" s="6"/>
      <c r="H26" s="7">
        <f>SUM(G20:G25)</f>
        <v>257400</v>
      </c>
      <c r="I26" s="7"/>
      <c r="J26" s="25"/>
      <c r="K26" s="122"/>
      <c r="L26" s="62"/>
      <c r="M26" s="121"/>
      <c r="N26" s="32"/>
      <c r="O26" s="57"/>
      <c r="P26" s="36"/>
      <c r="Q26" s="60"/>
      <c r="R26" s="38"/>
      <c r="S26" s="59"/>
    </row>
    <row r="27" spans="1:22" x14ac:dyDescent="0.25">
      <c r="A27" s="6"/>
      <c r="B27" s="6"/>
      <c r="C27" s="16" t="s">
        <v>22</v>
      </c>
      <c r="D27" s="6"/>
      <c r="E27" s="6"/>
      <c r="F27" s="6"/>
      <c r="G27" s="6"/>
      <c r="H27" s="7"/>
      <c r="I27" s="7">
        <f>H17+H26</f>
        <v>203271400</v>
      </c>
      <c r="J27" s="25"/>
      <c r="K27" s="122"/>
      <c r="L27" s="62"/>
      <c r="M27" s="121"/>
      <c r="N27" s="32"/>
      <c r="O27" s="51"/>
      <c r="P27" s="36"/>
      <c r="Q27" s="41"/>
      <c r="R27" s="61"/>
      <c r="S27" s="8"/>
      <c r="T27" s="8"/>
      <c r="U27" s="6"/>
      <c r="V27" s="8"/>
    </row>
    <row r="28" spans="1:22" x14ac:dyDescent="0.25">
      <c r="A28" s="6"/>
      <c r="B28" s="6"/>
      <c r="C28" s="6"/>
      <c r="D28" s="6"/>
      <c r="E28" s="6"/>
      <c r="F28" s="6"/>
      <c r="G28" s="14"/>
      <c r="H28" s="7"/>
      <c r="I28" s="7"/>
      <c r="J28" s="25"/>
      <c r="K28" s="122"/>
      <c r="L28" s="62"/>
      <c r="M28" s="121"/>
      <c r="N28" s="32"/>
      <c r="O28" s="51"/>
      <c r="P28" s="36"/>
      <c r="Q28" s="60"/>
      <c r="R28" s="38"/>
      <c r="S28" s="59"/>
    </row>
    <row r="29" spans="1:22" x14ac:dyDescent="0.25">
      <c r="A29" s="6"/>
      <c r="B29" s="6"/>
      <c r="C29" s="16" t="s">
        <v>25</v>
      </c>
      <c r="D29" s="6"/>
      <c r="E29" s="6"/>
      <c r="F29" s="6"/>
      <c r="G29" s="6"/>
      <c r="H29" s="7"/>
      <c r="I29" s="7"/>
      <c r="J29" s="25"/>
      <c r="K29" s="122"/>
      <c r="L29" s="62"/>
      <c r="M29" s="121"/>
      <c r="N29" s="32"/>
      <c r="O29" s="51"/>
      <c r="P29" s="36"/>
      <c r="Q29" s="62"/>
      <c r="R29" s="3"/>
      <c r="S29" s="8"/>
      <c r="T29" s="8"/>
      <c r="U29" s="6"/>
      <c r="V29" s="8"/>
    </row>
    <row r="30" spans="1:22" x14ac:dyDescent="0.25">
      <c r="A30" s="6"/>
      <c r="B30" s="6"/>
      <c r="C30" s="6" t="s">
        <v>26</v>
      </c>
      <c r="D30" s="6"/>
      <c r="E30" s="6"/>
      <c r="F30" s="6"/>
      <c r="G30" s="6" t="s">
        <v>6</v>
      </c>
      <c r="H30" s="7"/>
      <c r="I30" s="7">
        <f>1058738898-75000000</f>
        <v>983738898</v>
      </c>
      <c r="J30" s="25"/>
      <c r="K30" s="122"/>
      <c r="L30" s="62"/>
      <c r="M30" s="121"/>
      <c r="N30" s="32"/>
      <c r="O30" s="51"/>
      <c r="P30" s="36"/>
      <c r="Q30" s="62"/>
      <c r="R30" s="3"/>
      <c r="S30" s="1"/>
      <c r="T30" s="8"/>
      <c r="U30" s="1"/>
      <c r="V30" s="8"/>
    </row>
    <row r="31" spans="1:22" x14ac:dyDescent="0.25">
      <c r="A31" s="6"/>
      <c r="B31" s="6"/>
      <c r="C31" s="6" t="s">
        <v>27</v>
      </c>
      <c r="D31" s="6"/>
      <c r="E31" s="6"/>
      <c r="F31" s="6"/>
      <c r="G31" s="6"/>
      <c r="H31" s="7"/>
      <c r="I31" s="7">
        <f>+'30 Maret'!I57</f>
        <v>203271400</v>
      </c>
      <c r="J31" s="25"/>
      <c r="K31" s="122"/>
      <c r="L31" s="62"/>
      <c r="M31" s="121"/>
      <c r="N31" s="32"/>
      <c r="O31" s="51"/>
      <c r="P31" s="36"/>
      <c r="Q31" s="62"/>
      <c r="R31" s="3"/>
      <c r="S31" s="1"/>
      <c r="T31" s="8"/>
      <c r="U31" s="1"/>
      <c r="V31" s="8"/>
    </row>
    <row r="32" spans="1:22" x14ac:dyDescent="0.25">
      <c r="A32" s="6"/>
      <c r="B32" s="6"/>
      <c r="C32" s="6"/>
      <c r="D32" s="6"/>
      <c r="E32" s="6"/>
      <c r="F32" s="6"/>
      <c r="G32" s="6"/>
      <c r="H32" s="7"/>
      <c r="I32" s="7"/>
      <c r="J32" s="25"/>
      <c r="K32" s="122"/>
      <c r="L32" s="62"/>
      <c r="M32" s="121"/>
      <c r="N32" s="32"/>
      <c r="O32" s="51"/>
      <c r="P32" s="36"/>
      <c r="Q32" s="62"/>
      <c r="R32" s="3"/>
      <c r="S32" s="1"/>
      <c r="T32" s="8"/>
      <c r="U32" s="1"/>
      <c r="V32" s="8"/>
    </row>
    <row r="33" spans="1:22" x14ac:dyDescent="0.25">
      <c r="A33" s="6"/>
      <c r="B33" s="6">
        <v>8</v>
      </c>
      <c r="C33" s="16" t="s">
        <v>28</v>
      </c>
      <c r="D33" s="6"/>
      <c r="E33" s="6"/>
      <c r="F33" s="6"/>
      <c r="G33" s="6"/>
      <c r="H33" s="7"/>
      <c r="I33" s="8"/>
      <c r="J33" s="25"/>
      <c r="K33" s="122"/>
      <c r="L33" s="62"/>
      <c r="M33" s="121"/>
      <c r="N33" s="32"/>
      <c r="O33" s="51"/>
      <c r="P33" s="36"/>
      <c r="Q33" s="62"/>
      <c r="R33" s="3"/>
      <c r="S33" s="1"/>
      <c r="T33" s="8"/>
      <c r="U33" s="63"/>
      <c r="V33" s="8"/>
    </row>
    <row r="34" spans="1:22" x14ac:dyDescent="0.25">
      <c r="A34" s="6"/>
      <c r="B34" s="16">
        <v>1</v>
      </c>
      <c r="C34" s="16" t="s">
        <v>29</v>
      </c>
      <c r="D34" s="6"/>
      <c r="E34" s="6"/>
      <c r="F34" s="6"/>
      <c r="G34" s="6"/>
      <c r="H34" s="7"/>
      <c r="I34" s="7"/>
      <c r="J34" s="133"/>
      <c r="K34" s="122"/>
      <c r="L34" s="62"/>
      <c r="M34" s="121"/>
      <c r="N34" s="32"/>
      <c r="O34" s="51"/>
      <c r="P34" s="36"/>
      <c r="Q34" s="62"/>
      <c r="R34" s="3"/>
      <c r="S34" s="8"/>
      <c r="T34" s="8"/>
      <c r="U34" s="1"/>
      <c r="V34" s="8"/>
    </row>
    <row r="35" spans="1:22" x14ac:dyDescent="0.25">
      <c r="A35" s="6"/>
      <c r="B35" s="16"/>
      <c r="C35" s="16" t="s">
        <v>13</v>
      </c>
      <c r="D35" s="6"/>
      <c r="E35" s="6"/>
      <c r="F35" s="6"/>
      <c r="G35" s="6"/>
      <c r="H35" s="7"/>
      <c r="I35" s="7"/>
      <c r="J35" s="25"/>
      <c r="K35" s="122"/>
      <c r="L35" s="62"/>
      <c r="M35" s="121"/>
      <c r="N35" s="32"/>
      <c r="O35" s="51"/>
      <c r="P35" s="36"/>
      <c r="Q35" s="64"/>
      <c r="R35" s="3"/>
      <c r="S35" s="8"/>
      <c r="T35" s="8"/>
      <c r="U35" s="1"/>
      <c r="V35" s="1"/>
    </row>
    <row r="36" spans="1:22" x14ac:dyDescent="0.25">
      <c r="A36" s="6"/>
      <c r="B36" s="6"/>
      <c r="C36" s="6" t="s">
        <v>30</v>
      </c>
      <c r="D36" s="6"/>
      <c r="E36" s="6" t="s">
        <v>31</v>
      </c>
      <c r="F36" s="6"/>
      <c r="G36" s="8"/>
      <c r="H36" s="7">
        <v>0</v>
      </c>
      <c r="I36" s="7"/>
      <c r="J36" s="25"/>
      <c r="K36" s="122"/>
      <c r="L36" s="62"/>
      <c r="M36" s="121"/>
      <c r="N36" s="65"/>
      <c r="O36" s="51"/>
      <c r="P36" s="36"/>
      <c r="Q36" s="64"/>
      <c r="R36" s="3"/>
      <c r="T36" s="8"/>
      <c r="U36" s="1"/>
      <c r="V36" s="1"/>
    </row>
    <row r="37" spans="1:22" x14ac:dyDescent="0.25">
      <c r="A37" s="6"/>
      <c r="B37" s="6"/>
      <c r="C37" s="6" t="s">
        <v>32</v>
      </c>
      <c r="D37" s="6"/>
      <c r="E37" s="6"/>
      <c r="F37" s="6"/>
      <c r="G37" s="6"/>
      <c r="H37" s="66">
        <v>0</v>
      </c>
      <c r="I37" s="6" t="s">
        <v>6</v>
      </c>
      <c r="J37" s="25"/>
      <c r="K37" s="122"/>
      <c r="L37" s="62"/>
      <c r="M37" s="121"/>
      <c r="N37" s="32"/>
      <c r="O37" s="51"/>
      <c r="P37" s="36"/>
      <c r="Q37" s="64"/>
      <c r="R37" s="3"/>
      <c r="T37" s="8"/>
      <c r="U37" s="1"/>
      <c r="V37" s="1"/>
    </row>
    <row r="38" spans="1:22" x14ac:dyDescent="0.25">
      <c r="A38" s="6"/>
      <c r="B38" s="6"/>
      <c r="C38" s="6" t="s">
        <v>33</v>
      </c>
      <c r="D38" s="6"/>
      <c r="E38" s="6"/>
      <c r="F38" s="6"/>
      <c r="G38" s="6"/>
      <c r="H38" s="7"/>
      <c r="I38" s="7">
        <f>+I30+H36-H37</f>
        <v>983738898</v>
      </c>
      <c r="J38" s="25"/>
      <c r="K38" s="122"/>
      <c r="L38" s="62"/>
      <c r="M38" s="121"/>
      <c r="N38" s="32"/>
      <c r="O38" s="51"/>
      <c r="P38" s="36"/>
      <c r="Q38" s="64"/>
      <c r="R38" s="3"/>
      <c r="T38" s="8"/>
      <c r="U38" s="1"/>
      <c r="V38" s="1"/>
    </row>
    <row r="39" spans="1:22" x14ac:dyDescent="0.25">
      <c r="A39" s="6"/>
      <c r="B39" s="6"/>
      <c r="C39" s="6"/>
      <c r="D39" s="6"/>
      <c r="E39" s="6"/>
      <c r="F39" s="6"/>
      <c r="G39" s="6"/>
      <c r="H39" s="7"/>
      <c r="I39" s="7"/>
      <c r="J39" s="25"/>
      <c r="K39" s="122"/>
      <c r="L39" s="62"/>
      <c r="M39" s="121"/>
      <c r="N39" s="32"/>
      <c r="O39" s="51"/>
      <c r="P39" s="36"/>
      <c r="Q39" s="64"/>
      <c r="R39" s="3"/>
      <c r="T39" s="8"/>
      <c r="U39" s="1"/>
      <c r="V39" s="1"/>
    </row>
    <row r="40" spans="1:22" x14ac:dyDescent="0.25">
      <c r="A40" s="6"/>
      <c r="B40" s="6"/>
      <c r="C40" s="6" t="s">
        <v>34</v>
      </c>
      <c r="D40" s="6"/>
      <c r="E40" s="6"/>
      <c r="F40" s="6"/>
      <c r="G40" s="6"/>
      <c r="H40" s="7">
        <v>75000000</v>
      </c>
      <c r="I40" s="7"/>
      <c r="J40" s="25"/>
      <c r="K40" s="122"/>
      <c r="L40" s="62"/>
      <c r="M40" s="121"/>
      <c r="N40" s="32"/>
      <c r="O40" s="51"/>
      <c r="P40" s="36"/>
      <c r="Q40" s="64"/>
      <c r="R40" s="3"/>
      <c r="T40" s="8"/>
      <c r="U40" s="1"/>
      <c r="V40" s="1"/>
    </row>
    <row r="41" spans="1:22" x14ac:dyDescent="0.25">
      <c r="A41" s="6"/>
      <c r="B41" s="6"/>
      <c r="C41" s="16" t="s">
        <v>35</v>
      </c>
      <c r="D41" s="6"/>
      <c r="E41" s="6"/>
      <c r="F41" s="6"/>
      <c r="G41" s="6"/>
      <c r="H41" s="7">
        <v>7339243</v>
      </c>
      <c r="J41" s="25"/>
      <c r="K41" s="122"/>
      <c r="L41" s="62"/>
      <c r="M41" s="121"/>
      <c r="N41" s="32"/>
      <c r="O41" s="51"/>
      <c r="P41" s="36"/>
      <c r="Q41" s="64"/>
      <c r="R41" s="3"/>
      <c r="T41" s="8"/>
      <c r="U41" s="1"/>
      <c r="V41" s="1"/>
    </row>
    <row r="42" spans="1:22" x14ac:dyDescent="0.25">
      <c r="A42" s="6"/>
      <c r="B42" s="6"/>
      <c r="C42" s="16" t="s">
        <v>36</v>
      </c>
      <c r="D42" s="6"/>
      <c r="E42" s="6"/>
      <c r="F42" s="6"/>
      <c r="G42" s="6"/>
      <c r="H42" s="7">
        <v>89154137</v>
      </c>
      <c r="I42" s="7"/>
      <c r="J42" s="25"/>
      <c r="K42" s="122"/>
      <c r="L42" s="62"/>
      <c r="M42" s="121"/>
      <c r="N42" s="32"/>
      <c r="O42" s="67"/>
      <c r="P42" s="34"/>
      <c r="Q42" s="64"/>
      <c r="R42" s="3"/>
      <c r="T42" s="8"/>
      <c r="U42" s="1"/>
      <c r="V42" s="1"/>
    </row>
    <row r="43" spans="1:22" ht="16.5" x14ac:dyDescent="0.35">
      <c r="A43" s="6"/>
      <c r="B43" s="6"/>
      <c r="C43" s="16" t="s">
        <v>37</v>
      </c>
      <c r="D43" s="6"/>
      <c r="E43" s="6"/>
      <c r="F43" s="6"/>
      <c r="G43" s="6"/>
      <c r="H43" s="68">
        <v>135507371</v>
      </c>
      <c r="I43" s="7"/>
      <c r="J43" s="25"/>
      <c r="K43" s="122"/>
      <c r="L43" s="62"/>
      <c r="M43" s="121"/>
      <c r="N43" s="32"/>
      <c r="O43" s="51"/>
      <c r="P43" s="34"/>
      <c r="Q43" s="64"/>
      <c r="R43" s="3"/>
      <c r="T43" s="8"/>
      <c r="U43" s="1"/>
      <c r="V43" s="1"/>
    </row>
    <row r="44" spans="1:22" ht="16.5" x14ac:dyDescent="0.35">
      <c r="A44" s="6"/>
      <c r="B44" s="6"/>
      <c r="C44" s="6"/>
      <c r="D44" s="6"/>
      <c r="E44" s="6"/>
      <c r="F44" s="6"/>
      <c r="G44" s="6"/>
      <c r="H44" s="7"/>
      <c r="I44" s="68">
        <f>SUM(H40:H43)</f>
        <v>307000751</v>
      </c>
      <c r="J44" s="25"/>
      <c r="K44" s="122"/>
      <c r="L44" s="62"/>
      <c r="M44" s="121"/>
      <c r="N44" s="32"/>
      <c r="O44" s="67"/>
      <c r="P44" s="34"/>
      <c r="Q44" s="64"/>
      <c r="R44" s="3"/>
      <c r="T44" s="8"/>
      <c r="V44" s="1"/>
    </row>
    <row r="45" spans="1:22" x14ac:dyDescent="0.25">
      <c r="A45" s="6"/>
      <c r="B45" s="6"/>
      <c r="C45" s="6"/>
      <c r="D45" s="6"/>
      <c r="E45" s="6"/>
      <c r="F45" s="6"/>
      <c r="G45" s="6"/>
      <c r="H45" s="7"/>
      <c r="I45" s="69">
        <f>SUM(I38:I44)</f>
        <v>1290739649</v>
      </c>
      <c r="J45" s="25"/>
      <c r="K45" s="122"/>
      <c r="L45" s="62"/>
      <c r="M45" s="121"/>
      <c r="N45" s="32"/>
      <c r="O45" s="51"/>
      <c r="P45" s="34"/>
      <c r="Q45" s="64"/>
      <c r="R45" s="3"/>
      <c r="T45" s="1"/>
      <c r="V45" s="1"/>
    </row>
    <row r="46" spans="1:22" x14ac:dyDescent="0.25">
      <c r="A46" s="6"/>
      <c r="B46" s="16">
        <v>2</v>
      </c>
      <c r="C46" s="16" t="s">
        <v>38</v>
      </c>
      <c r="D46" s="6"/>
      <c r="E46" s="6"/>
      <c r="F46" s="6"/>
      <c r="G46" s="6"/>
      <c r="H46" s="7"/>
      <c r="I46" s="7"/>
      <c r="J46" s="25"/>
      <c r="K46" s="122"/>
      <c r="L46" s="62"/>
      <c r="M46" s="123"/>
      <c r="N46" s="42"/>
      <c r="O46" s="51"/>
      <c r="P46" s="34"/>
      <c r="Q46" s="64"/>
      <c r="R46" s="3"/>
      <c r="S46" s="70"/>
      <c r="T46" s="70">
        <f>SUM(T12:T44)</f>
        <v>0</v>
      </c>
      <c r="V46" s="1"/>
    </row>
    <row r="47" spans="1:22" x14ac:dyDescent="0.25">
      <c r="A47" s="6"/>
      <c r="B47" s="6"/>
      <c r="C47" s="6" t="s">
        <v>32</v>
      </c>
      <c r="D47" s="6"/>
      <c r="E47" s="6"/>
      <c r="F47" s="6"/>
      <c r="G47" s="8"/>
      <c r="H47" s="7">
        <f>+M121</f>
        <v>0</v>
      </c>
      <c r="I47" s="7"/>
      <c r="J47" s="25"/>
      <c r="K47" s="122"/>
      <c r="L47" s="62"/>
      <c r="M47" s="123"/>
      <c r="N47" s="42"/>
      <c r="O47" s="51"/>
      <c r="P47" s="36"/>
      <c r="Q47" s="71"/>
      <c r="R47" s="3"/>
      <c r="T47" s="1"/>
      <c r="V47" s="1"/>
    </row>
    <row r="48" spans="1:22" x14ac:dyDescent="0.25">
      <c r="A48" s="6"/>
      <c r="B48" s="6"/>
      <c r="C48" s="6" t="s">
        <v>39</v>
      </c>
      <c r="D48" s="6"/>
      <c r="E48" s="6"/>
      <c r="F48" s="6"/>
      <c r="G48" s="6"/>
      <c r="H48" s="72">
        <f>+SUM(B77:B99)</f>
        <v>0</v>
      </c>
      <c r="I48" s="7" t="s">
        <v>6</v>
      </c>
      <c r="J48" s="25"/>
      <c r="K48" s="122"/>
      <c r="L48" s="62"/>
      <c r="M48" s="123"/>
      <c r="N48" s="42"/>
      <c r="O48" s="51"/>
      <c r="P48" s="36"/>
      <c r="Q48" s="71"/>
      <c r="R48" s="3"/>
      <c r="S48" s="1"/>
      <c r="T48" s="1" t="s">
        <v>40</v>
      </c>
      <c r="V48" s="1"/>
    </row>
    <row r="49" spans="1:22" x14ac:dyDescent="0.25">
      <c r="A49" s="6"/>
      <c r="B49" s="6"/>
      <c r="C49" s="6"/>
      <c r="D49" s="6"/>
      <c r="E49" s="6"/>
      <c r="F49" s="6"/>
      <c r="G49" s="6" t="s">
        <v>6</v>
      </c>
      <c r="H49" s="73"/>
      <c r="I49" s="7">
        <f>H47+H48</f>
        <v>0</v>
      </c>
      <c r="J49" s="25"/>
      <c r="K49" s="122"/>
      <c r="L49" s="62"/>
      <c r="M49" s="123"/>
      <c r="N49" s="42"/>
      <c r="O49" s="51"/>
      <c r="P49" s="36"/>
      <c r="Q49" s="71"/>
      <c r="R49" s="3"/>
      <c r="S49" s="1"/>
      <c r="T49" s="1"/>
      <c r="V49" s="1"/>
    </row>
    <row r="50" spans="1:22" x14ac:dyDescent="0.25">
      <c r="A50" s="6"/>
      <c r="B50" s="6"/>
      <c r="C50" s="6"/>
      <c r="D50" s="6"/>
      <c r="E50" s="6"/>
      <c r="F50" s="6"/>
      <c r="G50" s="6"/>
      <c r="H50" s="73"/>
      <c r="I50" s="7" t="s">
        <v>6</v>
      </c>
      <c r="J50" s="25"/>
      <c r="K50" s="122"/>
      <c r="L50" s="62"/>
      <c r="M50" s="121"/>
      <c r="N50" s="32"/>
      <c r="O50" s="74"/>
      <c r="P50" s="36"/>
      <c r="Q50" s="64"/>
      <c r="R50" s="3"/>
      <c r="T50" s="1"/>
    </row>
    <row r="51" spans="1:22" x14ac:dyDescent="0.25">
      <c r="A51" s="6"/>
      <c r="B51" s="6"/>
      <c r="C51" s="6" t="s">
        <v>41</v>
      </c>
      <c r="D51" s="6"/>
      <c r="E51" s="6"/>
      <c r="F51" s="6"/>
      <c r="G51" s="8"/>
      <c r="I51" s="7">
        <v>0</v>
      </c>
      <c r="J51" s="25"/>
      <c r="K51" s="122"/>
      <c r="L51" s="62"/>
      <c r="M51" s="121"/>
      <c r="N51" s="32"/>
      <c r="O51" s="51"/>
      <c r="P51" s="36"/>
      <c r="Q51" s="71"/>
      <c r="R51" s="3"/>
      <c r="S51" s="1"/>
      <c r="T51" s="1"/>
      <c r="V51" s="1"/>
    </row>
    <row r="52" spans="1:22" x14ac:dyDescent="0.25">
      <c r="A52" s="6"/>
      <c r="B52" s="6"/>
      <c r="C52" s="75" t="s">
        <v>42</v>
      </c>
      <c r="D52" s="6"/>
      <c r="E52" s="6"/>
      <c r="F52" s="6"/>
      <c r="G52" s="8"/>
      <c r="H52" s="76">
        <f>+L121</f>
        <v>15000000</v>
      </c>
      <c r="I52" s="7"/>
      <c r="J52" s="25"/>
      <c r="K52" s="122"/>
      <c r="L52" s="62"/>
      <c r="M52" s="123"/>
      <c r="N52" s="42"/>
      <c r="O52" s="74"/>
      <c r="P52" s="36"/>
      <c r="Q52" s="64"/>
      <c r="R52" s="3"/>
    </row>
    <row r="53" spans="1:22" x14ac:dyDescent="0.25">
      <c r="A53" s="6"/>
      <c r="B53" s="6"/>
      <c r="C53" s="75" t="s">
        <v>43</v>
      </c>
      <c r="D53" s="6"/>
      <c r="E53" s="6"/>
      <c r="F53" s="6"/>
      <c r="G53" s="8"/>
      <c r="H53" s="7">
        <f>+P121</f>
        <v>0</v>
      </c>
      <c r="I53" s="7"/>
      <c r="J53" s="25"/>
      <c r="K53" s="122"/>
      <c r="L53" s="62"/>
      <c r="M53" s="123"/>
      <c r="N53" s="42"/>
      <c r="O53" s="51"/>
      <c r="P53" s="36"/>
      <c r="Q53" s="71"/>
      <c r="R53" s="3"/>
      <c r="S53" s="1"/>
      <c r="T53" s="1"/>
      <c r="V53" s="1"/>
    </row>
    <row r="54" spans="1:22" x14ac:dyDescent="0.25">
      <c r="A54" s="6"/>
      <c r="B54" s="6"/>
      <c r="C54" s="6" t="s">
        <v>44</v>
      </c>
      <c r="D54" s="6"/>
      <c r="E54" s="6"/>
      <c r="F54" s="6"/>
      <c r="G54" s="6"/>
      <c r="H54" s="66">
        <f>+SUM(A77:A97)</f>
        <v>0</v>
      </c>
      <c r="I54" s="7"/>
      <c r="J54" s="25"/>
      <c r="K54" s="122"/>
      <c r="L54" s="62"/>
      <c r="M54" s="157"/>
      <c r="N54" s="77"/>
      <c r="O54" s="51"/>
      <c r="P54" s="36"/>
      <c r="Q54" s="71"/>
      <c r="R54" s="3"/>
      <c r="S54" s="1"/>
      <c r="T54" s="1"/>
      <c r="V54" s="1"/>
    </row>
    <row r="55" spans="1:22" x14ac:dyDescent="0.25">
      <c r="A55" s="6"/>
      <c r="B55" s="6"/>
      <c r="C55" s="6" t="s">
        <v>45</v>
      </c>
      <c r="D55" s="6"/>
      <c r="E55" s="6"/>
      <c r="F55" s="6"/>
      <c r="G55" s="6"/>
      <c r="H55" s="8"/>
      <c r="I55" s="66">
        <f>SUM(H52:H54)</f>
        <v>15000000</v>
      </c>
      <c r="J55" s="25"/>
      <c r="K55" s="122"/>
      <c r="L55" s="62"/>
      <c r="M55" s="157"/>
      <c r="N55" s="77"/>
      <c r="O55" s="51"/>
      <c r="P55" s="36"/>
      <c r="Q55" s="71"/>
      <c r="R55" s="3"/>
      <c r="S55" s="1"/>
      <c r="T55" s="1"/>
      <c r="V55" s="1"/>
    </row>
    <row r="56" spans="1:22" x14ac:dyDescent="0.25">
      <c r="A56" s="6"/>
      <c r="B56" s="6"/>
      <c r="C56" s="16" t="s">
        <v>45</v>
      </c>
      <c r="D56" s="6"/>
      <c r="E56" s="6"/>
      <c r="F56" s="6"/>
      <c r="G56" s="6"/>
      <c r="H56" s="7"/>
      <c r="I56" s="7">
        <f>+I31-I49+I55</f>
        <v>218271400</v>
      </c>
      <c r="J56" s="78">
        <f>SUM(M13:M55)</f>
        <v>0</v>
      </c>
      <c r="K56" s="122"/>
      <c r="L56" s="62"/>
      <c r="M56" s="158"/>
      <c r="N56" s="71"/>
      <c r="O56" s="51"/>
      <c r="P56" s="36"/>
      <c r="Q56" s="71"/>
      <c r="R56" s="3"/>
      <c r="S56" s="79"/>
      <c r="T56" s="63"/>
      <c r="U56" s="79"/>
      <c r="V56" s="63"/>
    </row>
    <row r="57" spans="1:22" x14ac:dyDescent="0.25">
      <c r="A57" s="75" t="s">
        <v>46</v>
      </c>
      <c r="B57" s="6"/>
      <c r="C57" s="6" t="s">
        <v>47</v>
      </c>
      <c r="D57" s="6"/>
      <c r="E57" s="6"/>
      <c r="F57" s="6"/>
      <c r="G57" s="6"/>
      <c r="H57" s="7"/>
      <c r="I57" s="7">
        <f>+I27</f>
        <v>203271400</v>
      </c>
      <c r="J57" s="80"/>
      <c r="K57" s="122"/>
      <c r="L57" s="62"/>
      <c r="M57" s="159"/>
      <c r="N57" s="64"/>
      <c r="O57" s="51"/>
      <c r="P57" s="36"/>
      <c r="Q57" s="64"/>
      <c r="R57" s="3"/>
      <c r="S57" s="79"/>
      <c r="T57" s="63"/>
      <c r="U57" s="79"/>
      <c r="V57" s="63"/>
    </row>
    <row r="58" spans="1:22" x14ac:dyDescent="0.25">
      <c r="A58" s="6"/>
      <c r="B58" s="6"/>
      <c r="C58" s="6"/>
      <c r="D58" s="6"/>
      <c r="E58" s="6"/>
      <c r="F58" s="6"/>
      <c r="G58" s="6"/>
      <c r="H58" s="7" t="s">
        <v>6</v>
      </c>
      <c r="I58" s="66">
        <v>0</v>
      </c>
      <c r="J58" s="80"/>
      <c r="K58" s="122"/>
      <c r="L58" s="134"/>
      <c r="M58" s="159"/>
      <c r="N58" s="64"/>
      <c r="O58" s="51"/>
      <c r="P58" s="36"/>
      <c r="Q58" s="64"/>
      <c r="R58" s="3"/>
      <c r="S58" s="79"/>
      <c r="T58" s="63"/>
      <c r="U58" s="79"/>
      <c r="V58" s="63"/>
    </row>
    <row r="59" spans="1:22" x14ac:dyDescent="0.25">
      <c r="A59" s="6"/>
      <c r="B59" s="6"/>
      <c r="C59" s="6"/>
      <c r="D59" s="6"/>
      <c r="E59" s="6" t="s">
        <v>48</v>
      </c>
      <c r="F59" s="6"/>
      <c r="G59" s="6"/>
      <c r="H59" s="7"/>
      <c r="I59" s="7">
        <f>+I57-I56</f>
        <v>-15000000</v>
      </c>
      <c r="J59" s="81"/>
      <c r="K59" s="122"/>
      <c r="L59" s="62"/>
      <c r="M59" s="82"/>
      <c r="N59" s="82"/>
      <c r="O59" s="51"/>
      <c r="P59" s="36"/>
      <c r="Q59" s="82"/>
      <c r="R59" s="3"/>
      <c r="S59" s="79"/>
      <c r="T59" s="63"/>
      <c r="U59" s="79"/>
      <c r="V59" s="83"/>
    </row>
    <row r="60" spans="1:22" x14ac:dyDescent="0.25">
      <c r="A60" s="6"/>
      <c r="B60" s="6"/>
      <c r="C60" s="6"/>
      <c r="D60" s="6"/>
      <c r="E60" s="6"/>
      <c r="F60" s="6"/>
      <c r="G60" s="6"/>
      <c r="H60" s="7"/>
      <c r="I60" s="7"/>
      <c r="J60" s="81"/>
      <c r="K60" s="122"/>
      <c r="L60" s="62"/>
      <c r="M60" s="71"/>
      <c r="N60" s="71"/>
      <c r="O60" s="51"/>
      <c r="P60" s="36"/>
      <c r="Q60" s="71"/>
      <c r="R60" s="3"/>
      <c r="S60" s="79"/>
      <c r="T60" s="63"/>
      <c r="U60" s="79"/>
      <c r="V60" s="79"/>
    </row>
    <row r="61" spans="1:22" x14ac:dyDescent="0.25">
      <c r="A61" s="6" t="s">
        <v>49</v>
      </c>
      <c r="B61" s="6"/>
      <c r="C61" s="6"/>
      <c r="D61" s="6"/>
      <c r="E61" s="6"/>
      <c r="F61" s="6"/>
      <c r="G61" s="6"/>
      <c r="H61" s="7"/>
      <c r="I61" s="7"/>
      <c r="J61" s="81"/>
      <c r="K61" s="122"/>
      <c r="L61" s="62"/>
      <c r="M61" s="82"/>
      <c r="N61" s="82"/>
      <c r="O61" s="51"/>
      <c r="P61" s="36"/>
      <c r="Q61" s="82"/>
      <c r="R61" s="3"/>
      <c r="S61" s="79"/>
      <c r="T61" s="63"/>
      <c r="U61" s="79"/>
      <c r="V61" s="79"/>
    </row>
    <row r="62" spans="1:22" x14ac:dyDescent="0.25">
      <c r="A62" s="6" t="s">
        <v>50</v>
      </c>
      <c r="B62" s="6"/>
      <c r="C62" s="6"/>
      <c r="D62" s="6"/>
      <c r="E62" s="6" t="s">
        <v>6</v>
      </c>
      <c r="F62" s="6"/>
      <c r="G62" s="6" t="s">
        <v>51</v>
      </c>
      <c r="H62" s="7"/>
      <c r="I62" s="8"/>
      <c r="J62" s="81"/>
      <c r="K62" s="122"/>
      <c r="L62" s="62"/>
      <c r="M62" s="82"/>
      <c r="N62" s="82"/>
      <c r="O62" s="51"/>
      <c r="P62" s="36"/>
      <c r="Q62" s="82"/>
      <c r="R62" s="3"/>
      <c r="S62" s="79"/>
      <c r="T62" s="63"/>
      <c r="U62" s="79"/>
      <c r="V62" s="79"/>
    </row>
    <row r="63" spans="1:22" x14ac:dyDescent="0.25">
      <c r="A63" s="6"/>
      <c r="B63" s="6"/>
      <c r="C63" s="6"/>
      <c r="D63" s="6"/>
      <c r="E63" s="6"/>
      <c r="F63" s="6"/>
      <c r="G63" s="6"/>
      <c r="H63" s="7" t="s">
        <v>6</v>
      </c>
      <c r="I63" s="8"/>
      <c r="J63" s="81"/>
      <c r="K63" s="122"/>
      <c r="L63" s="62"/>
      <c r="M63" s="82"/>
      <c r="N63" s="82"/>
      <c r="O63" s="85"/>
      <c r="P63" s="36"/>
      <c r="Q63" s="82"/>
      <c r="R63" s="3"/>
    </row>
    <row r="64" spans="1:22" x14ac:dyDescent="0.25">
      <c r="A64" s="86"/>
      <c r="B64" s="87"/>
      <c r="C64" s="87"/>
      <c r="D64" s="6"/>
      <c r="E64" s="6"/>
      <c r="F64" s="6"/>
      <c r="G64" s="6"/>
      <c r="H64" s="6"/>
      <c r="J64" s="81"/>
      <c r="K64" s="122"/>
      <c r="L64" s="62"/>
      <c r="M64" s="64"/>
      <c r="N64" s="64"/>
      <c r="O64" s="74"/>
      <c r="P64" s="88"/>
      <c r="Q64" s="64"/>
    </row>
    <row r="65" spans="1:22" x14ac:dyDescent="0.25">
      <c r="A65" s="1"/>
      <c r="B65" s="1"/>
      <c r="C65" s="1"/>
      <c r="D65" s="1"/>
      <c r="E65" s="1"/>
      <c r="F65" s="1"/>
      <c r="G65" s="8"/>
      <c r="I65" s="1"/>
      <c r="J65" s="81"/>
      <c r="K65" s="122"/>
      <c r="L65" s="62"/>
      <c r="M65" s="64"/>
      <c r="N65" s="64"/>
      <c r="O65" s="74"/>
      <c r="P65" s="36"/>
      <c r="Q65" s="64"/>
      <c r="R65" s="3"/>
    </row>
    <row r="66" spans="1:22" x14ac:dyDescent="0.25">
      <c r="A66" s="90" t="s">
        <v>59</v>
      </c>
      <c r="B66" s="87"/>
      <c r="C66" s="87"/>
      <c r="D66" s="6"/>
      <c r="E66" s="6"/>
      <c r="F66" s="6"/>
      <c r="G66" s="8" t="s">
        <v>52</v>
      </c>
      <c r="J66" s="81"/>
      <c r="K66" s="122"/>
      <c r="L66" s="62"/>
      <c r="M66" s="82"/>
      <c r="N66" s="82"/>
      <c r="O66" s="51"/>
      <c r="P66" s="36"/>
      <c r="Q66" s="82"/>
      <c r="R66" s="3"/>
      <c r="S66" s="79"/>
      <c r="T66" s="63"/>
      <c r="U66" s="79"/>
      <c r="V66" s="79"/>
    </row>
    <row r="67" spans="1:22" x14ac:dyDescent="0.25">
      <c r="J67" s="25"/>
      <c r="K67" s="122"/>
      <c r="L67" s="62"/>
      <c r="M67" s="82"/>
      <c r="N67" s="82"/>
      <c r="O67" s="51"/>
      <c r="P67" s="36"/>
      <c r="Q67" s="82"/>
      <c r="R67" s="3"/>
      <c r="T67" s="8"/>
    </row>
    <row r="68" spans="1:22" x14ac:dyDescent="0.25">
      <c r="A68" s="90" t="s">
        <v>53</v>
      </c>
      <c r="B68" s="87"/>
      <c r="C68" s="87"/>
      <c r="D68" s="6"/>
      <c r="E68" s="6"/>
      <c r="F68" s="6"/>
      <c r="G68" s="8"/>
      <c r="H68" s="5" t="s">
        <v>54</v>
      </c>
      <c r="J68" s="81"/>
      <c r="K68" s="122"/>
      <c r="L68" s="62"/>
      <c r="M68" s="64"/>
      <c r="N68" s="64"/>
      <c r="O68" s="74"/>
      <c r="P68" s="36"/>
      <c r="Q68" s="64"/>
      <c r="R68" s="3"/>
    </row>
    <row r="69" spans="1:22" x14ac:dyDescent="0.25">
      <c r="A69" s="1"/>
      <c r="B69" s="1"/>
      <c r="C69" s="1"/>
      <c r="D69" s="1"/>
      <c r="E69" s="1"/>
      <c r="F69" s="1"/>
      <c r="H69" s="8"/>
      <c r="I69" s="1"/>
      <c r="J69" s="81"/>
      <c r="K69" s="122"/>
      <c r="L69" s="62"/>
      <c r="M69" s="64"/>
      <c r="N69" s="64"/>
      <c r="O69" s="51"/>
      <c r="P69" s="36"/>
      <c r="Q69" s="64"/>
      <c r="R69" s="3"/>
    </row>
    <row r="70" spans="1:22" x14ac:dyDescent="0.25">
      <c r="A70" s="1"/>
      <c r="B70" s="1"/>
      <c r="C70" s="1"/>
      <c r="D70" s="1"/>
      <c r="E70" s="1"/>
      <c r="F70" s="1"/>
      <c r="G70" s="6" t="s">
        <v>55</v>
      </c>
      <c r="H70" s="1"/>
      <c r="I70" s="1"/>
      <c r="J70" s="81"/>
      <c r="K70" s="122"/>
      <c r="L70" s="62"/>
      <c r="M70" s="64"/>
      <c r="N70" s="64"/>
      <c r="O70" s="51"/>
      <c r="P70" s="36"/>
      <c r="Q70" s="64"/>
      <c r="R70" s="3"/>
      <c r="T70" s="1"/>
    </row>
    <row r="71" spans="1:22" x14ac:dyDescent="0.25">
      <c r="A71" s="1"/>
      <c r="B71" s="1"/>
      <c r="C71" s="1"/>
      <c r="D71" s="1"/>
      <c r="E71" s="1"/>
      <c r="F71" s="1"/>
      <c r="G71" s="6"/>
      <c r="H71" s="1"/>
      <c r="I71" s="1"/>
      <c r="J71" s="81"/>
      <c r="K71" s="122"/>
      <c r="L71" s="62"/>
      <c r="M71" s="64"/>
      <c r="N71" s="64"/>
      <c r="O71" s="74"/>
      <c r="P71" s="36"/>
      <c r="Q71" s="64"/>
      <c r="R71" s="3"/>
      <c r="T71" s="1"/>
    </row>
    <row r="72" spans="1:22" x14ac:dyDescent="0.25">
      <c r="A72" s="1"/>
      <c r="B72" s="1"/>
      <c r="C72" s="1"/>
      <c r="D72" s="1"/>
      <c r="E72" s="1" t="s">
        <v>56</v>
      </c>
      <c r="F72" s="1"/>
      <c r="G72" s="1"/>
      <c r="H72" s="1"/>
      <c r="I72" s="1"/>
      <c r="J72" s="81"/>
      <c r="K72" s="122"/>
      <c r="L72" s="62"/>
      <c r="M72" s="64"/>
      <c r="N72" s="64"/>
      <c r="O72" s="67"/>
      <c r="P72" s="34"/>
      <c r="Q72" s="64"/>
      <c r="R72" s="3"/>
      <c r="T72" s="8"/>
      <c r="U72" s="8"/>
      <c r="V72" s="1"/>
    </row>
    <row r="73" spans="1:22" x14ac:dyDescent="0.25">
      <c r="A73" s="1"/>
      <c r="B73" s="1"/>
      <c r="C73" s="1"/>
      <c r="D73" s="1"/>
      <c r="E73" s="1" t="s">
        <v>56</v>
      </c>
      <c r="F73" s="1"/>
      <c r="G73" s="1"/>
      <c r="H73" s="1"/>
      <c r="I73" s="91"/>
      <c r="J73" s="81"/>
      <c r="K73" s="122"/>
      <c r="L73" s="62"/>
      <c r="M73" s="64"/>
      <c r="N73" s="64"/>
      <c r="O73" s="74"/>
      <c r="P73" s="36"/>
      <c r="Q73" s="64"/>
      <c r="R73" s="3"/>
    </row>
    <row r="74" spans="1:22" x14ac:dyDescent="0.25">
      <c r="A74" s="6"/>
      <c r="B74" s="6"/>
      <c r="C74" s="6"/>
      <c r="D74" s="6"/>
      <c r="E74" s="6"/>
      <c r="F74" s="6"/>
      <c r="G74" s="92"/>
      <c r="H74" s="93"/>
      <c r="I74" s="6"/>
      <c r="J74" s="81"/>
      <c r="K74" s="122"/>
      <c r="L74" s="62"/>
      <c r="M74" s="64"/>
      <c r="N74" s="64"/>
      <c r="O74" s="74"/>
      <c r="P74" s="36"/>
      <c r="Q74" s="64"/>
      <c r="R74" s="94"/>
    </row>
    <row r="75" spans="1:22" x14ac:dyDescent="0.25">
      <c r="A75" s="6"/>
      <c r="B75" s="6"/>
      <c r="C75" s="6"/>
      <c r="D75" s="6"/>
      <c r="E75" s="6"/>
      <c r="F75" s="6"/>
      <c r="G75" s="92" t="s">
        <v>57</v>
      </c>
      <c r="H75" s="7"/>
      <c r="I75" s="6"/>
      <c r="J75" s="81"/>
      <c r="K75" s="122"/>
      <c r="L75" s="62"/>
      <c r="M75" s="64"/>
      <c r="N75" s="64"/>
      <c r="O75" s="74"/>
      <c r="P75" s="36"/>
      <c r="Q75" s="64"/>
      <c r="R75" s="94"/>
    </row>
    <row r="76" spans="1:22" x14ac:dyDescent="0.25">
      <c r="A76" s="95" t="s">
        <v>44</v>
      </c>
      <c r="B76" s="96" t="s">
        <v>58</v>
      </c>
      <c r="C76" s="96"/>
      <c r="D76" s="96"/>
      <c r="E76" s="97"/>
      <c r="F76" s="1"/>
      <c r="G76" s="1"/>
      <c r="H76" s="63"/>
      <c r="I76" s="1"/>
      <c r="J76" s="81"/>
      <c r="K76" s="122"/>
      <c r="L76" s="134"/>
      <c r="M76" s="64"/>
      <c r="N76" s="64"/>
      <c r="O76" s="74"/>
      <c r="P76" s="36"/>
      <c r="Q76" s="64"/>
      <c r="R76" s="94"/>
    </row>
    <row r="77" spans="1:22" ht="15.75" x14ac:dyDescent="0.25">
      <c r="A77" s="116"/>
      <c r="B77" s="138"/>
      <c r="C77" s="99"/>
      <c r="D77" s="96"/>
      <c r="E77" s="100"/>
      <c r="F77" s="1"/>
      <c r="G77" s="1"/>
      <c r="H77" s="63"/>
      <c r="I77" s="1"/>
      <c r="J77" s="81"/>
      <c r="K77" s="122"/>
      <c r="L77" s="62"/>
      <c r="M77" s="64"/>
      <c r="N77" s="64"/>
      <c r="O77" s="74"/>
      <c r="P77" s="36"/>
      <c r="Q77" s="64"/>
      <c r="R77" s="94"/>
    </row>
    <row r="78" spans="1:22" ht="15.75" x14ac:dyDescent="0.25">
      <c r="A78" s="116"/>
      <c r="B78" s="138"/>
      <c r="C78" s="103"/>
      <c r="D78" s="103"/>
      <c r="E78" s="102"/>
      <c r="H78" s="79"/>
      <c r="J78" s="81"/>
      <c r="K78" s="122"/>
      <c r="L78" s="62"/>
      <c r="M78" s="64"/>
      <c r="N78" s="64"/>
      <c r="O78" s="74"/>
      <c r="P78" s="36"/>
      <c r="Q78" s="64"/>
      <c r="R78" s="94"/>
    </row>
    <row r="79" spans="1:22" ht="15.75" x14ac:dyDescent="0.25">
      <c r="A79" s="116"/>
      <c r="B79" s="138"/>
      <c r="C79" s="103"/>
      <c r="D79" s="103"/>
      <c r="E79" s="102"/>
      <c r="H79" s="79"/>
      <c r="J79" s="81"/>
      <c r="K79" s="122"/>
      <c r="L79" s="62"/>
      <c r="M79" s="64"/>
      <c r="N79" s="64"/>
      <c r="O79" s="74"/>
      <c r="P79" s="36"/>
      <c r="Q79" s="64"/>
      <c r="R79" s="104"/>
    </row>
    <row r="80" spans="1:22" x14ac:dyDescent="0.25">
      <c r="A80" s="117"/>
      <c r="B80" s="138"/>
      <c r="C80" s="103"/>
      <c r="D80" s="103"/>
      <c r="E80" s="102"/>
      <c r="H80" s="79"/>
      <c r="J80" s="81"/>
      <c r="K80" s="122"/>
      <c r="L80" s="62"/>
      <c r="M80" s="64"/>
      <c r="N80" s="64"/>
      <c r="O80" s="74"/>
      <c r="P80" s="36"/>
      <c r="Q80" s="64"/>
      <c r="R80" s="104"/>
    </row>
    <row r="81" spans="1:18" ht="15.75" x14ac:dyDescent="0.25">
      <c r="A81" s="116"/>
      <c r="C81" s="96"/>
      <c r="D81" s="96"/>
      <c r="E81" s="97"/>
      <c r="F81" s="1"/>
      <c r="G81" s="1"/>
      <c r="H81" s="63"/>
      <c r="I81" s="1"/>
      <c r="J81" s="81"/>
      <c r="K81" s="122"/>
      <c r="L81" s="62"/>
      <c r="M81" s="64"/>
      <c r="N81" s="64"/>
      <c r="O81" s="74"/>
      <c r="P81" s="36"/>
      <c r="Q81" s="64"/>
      <c r="R81" s="104"/>
    </row>
    <row r="82" spans="1:18" ht="15.75" x14ac:dyDescent="0.25">
      <c r="A82" s="116"/>
      <c r="B82" s="96"/>
      <c r="C82" s="96"/>
      <c r="D82" s="96"/>
      <c r="E82" s="97"/>
      <c r="F82" s="1"/>
      <c r="G82" s="1"/>
      <c r="H82" s="63"/>
      <c r="I82" s="1"/>
      <c r="J82" s="81"/>
      <c r="K82" s="122"/>
      <c r="L82" s="62"/>
      <c r="M82" s="64"/>
      <c r="N82" s="64"/>
      <c r="O82" s="74"/>
      <c r="P82" s="36"/>
      <c r="Q82" s="64"/>
      <c r="R82" s="104"/>
    </row>
    <row r="83" spans="1:18" ht="15.75" x14ac:dyDescent="0.25">
      <c r="A83" s="116"/>
      <c r="B83" s="96"/>
      <c r="C83" s="99"/>
      <c r="D83" s="96"/>
      <c r="E83" s="100"/>
      <c r="F83" s="1"/>
      <c r="G83" s="1"/>
      <c r="H83" s="63"/>
      <c r="I83" s="1"/>
      <c r="J83" s="81"/>
      <c r="K83" s="122"/>
      <c r="L83" s="62"/>
      <c r="M83" s="64"/>
      <c r="N83" s="64"/>
      <c r="O83" s="74"/>
      <c r="P83" s="36"/>
      <c r="Q83" s="64"/>
      <c r="R83" s="104"/>
    </row>
    <row r="84" spans="1:18" ht="15.75" x14ac:dyDescent="0.25">
      <c r="A84" s="116"/>
      <c r="E84" s="79"/>
      <c r="H84" s="79"/>
      <c r="J84" s="81"/>
      <c r="K84" s="122"/>
      <c r="L84" s="62"/>
      <c r="M84" s="64"/>
      <c r="N84" s="64"/>
      <c r="O84" s="74"/>
      <c r="P84" s="36"/>
      <c r="Q84" s="64"/>
      <c r="R84" s="104"/>
    </row>
    <row r="85" spans="1:18" ht="15.75" x14ac:dyDescent="0.25">
      <c r="A85" s="116"/>
      <c r="J85" s="81"/>
      <c r="K85" s="122"/>
      <c r="L85" s="62"/>
      <c r="M85" s="64"/>
      <c r="N85" s="64"/>
      <c r="O85" s="74"/>
      <c r="P85" s="36"/>
      <c r="Q85" s="64"/>
      <c r="R85" s="94"/>
    </row>
    <row r="86" spans="1:18" x14ac:dyDescent="0.25">
      <c r="A86" s="115"/>
      <c r="J86" s="81"/>
      <c r="K86" s="122"/>
      <c r="L86" s="62"/>
      <c r="M86" s="64"/>
      <c r="N86" s="64"/>
      <c r="O86" s="74"/>
      <c r="P86" s="36"/>
      <c r="Q86" s="64"/>
      <c r="R86" s="94"/>
    </row>
    <row r="87" spans="1:18" x14ac:dyDescent="0.25">
      <c r="J87" s="81"/>
      <c r="K87" s="122"/>
      <c r="L87" s="62"/>
      <c r="M87" s="64"/>
      <c r="N87" s="64"/>
      <c r="O87" s="74"/>
      <c r="P87" s="36"/>
      <c r="Q87" s="64"/>
      <c r="R87" s="94"/>
    </row>
    <row r="88" spans="1:18" x14ac:dyDescent="0.25">
      <c r="J88" s="81"/>
      <c r="K88" s="122"/>
      <c r="L88" s="62"/>
      <c r="M88" s="64"/>
      <c r="N88" s="64"/>
      <c r="O88" s="74"/>
      <c r="P88" s="36"/>
      <c r="Q88" s="64"/>
      <c r="R88" s="94"/>
    </row>
    <row r="89" spans="1:18" x14ac:dyDescent="0.25">
      <c r="J89" s="81"/>
      <c r="K89" s="122"/>
      <c r="L89" s="62"/>
      <c r="M89" s="64"/>
      <c r="N89" s="64"/>
      <c r="O89" s="74"/>
      <c r="P89" s="36"/>
      <c r="Q89" s="64"/>
      <c r="R89" s="94"/>
    </row>
    <row r="90" spans="1:18" x14ac:dyDescent="0.25">
      <c r="J90" s="81"/>
      <c r="K90" s="122"/>
      <c r="L90" s="62"/>
      <c r="M90" s="64"/>
      <c r="N90" s="64"/>
      <c r="O90" s="74"/>
      <c r="P90" s="36"/>
      <c r="Q90" s="64"/>
      <c r="R90" s="94"/>
    </row>
    <row r="91" spans="1:18" x14ac:dyDescent="0.25">
      <c r="J91" s="25"/>
      <c r="K91" s="122"/>
      <c r="L91" s="62"/>
      <c r="M91" s="64"/>
      <c r="N91" s="64"/>
      <c r="O91" s="74"/>
      <c r="P91" s="36"/>
      <c r="Q91" s="64"/>
      <c r="R91" s="94"/>
    </row>
    <row r="92" spans="1:18" x14ac:dyDescent="0.25">
      <c r="J92" s="25"/>
      <c r="K92" s="122"/>
      <c r="L92" s="62"/>
      <c r="M92" s="64"/>
      <c r="N92" s="64"/>
      <c r="O92" s="74"/>
      <c r="P92" s="36"/>
      <c r="Q92" s="64"/>
      <c r="R92" s="94"/>
    </row>
    <row r="93" spans="1:18" x14ac:dyDescent="0.25">
      <c r="J93" s="25"/>
      <c r="K93" s="122"/>
      <c r="L93" s="62"/>
      <c r="M93" s="64"/>
      <c r="N93" s="64"/>
      <c r="O93" s="74"/>
      <c r="P93" s="36"/>
      <c r="Q93" s="64"/>
      <c r="R93" s="94"/>
    </row>
    <row r="94" spans="1:18" x14ac:dyDescent="0.25">
      <c r="J94" s="25"/>
      <c r="K94" s="122"/>
      <c r="L94" s="62"/>
      <c r="M94" s="64"/>
      <c r="N94" s="64"/>
      <c r="O94" s="74"/>
      <c r="P94" s="36"/>
      <c r="Q94" s="64"/>
      <c r="R94" s="94"/>
    </row>
    <row r="95" spans="1:18" x14ac:dyDescent="0.25">
      <c r="J95" s="25"/>
      <c r="K95" s="122"/>
      <c r="L95" s="62"/>
      <c r="M95" s="64"/>
      <c r="N95" s="64"/>
      <c r="O95" s="74"/>
      <c r="P95" s="36"/>
      <c r="Q95" s="64"/>
      <c r="R95" s="94"/>
    </row>
    <row r="96" spans="1:18" x14ac:dyDescent="0.2">
      <c r="J96" s="25"/>
      <c r="K96" s="105"/>
      <c r="L96" s="36"/>
      <c r="M96" s="64"/>
      <c r="N96" s="64"/>
      <c r="O96" s="74"/>
      <c r="P96" s="36"/>
      <c r="Q96" s="64"/>
      <c r="R96" s="94"/>
    </row>
    <row r="97" spans="1:22" x14ac:dyDescent="0.25">
      <c r="J97" s="25"/>
      <c r="K97" s="105"/>
      <c r="L97" s="36"/>
      <c r="M97" s="64"/>
      <c r="N97" s="64"/>
      <c r="O97" s="74"/>
      <c r="P97" s="106"/>
      <c r="Q97" s="64"/>
      <c r="R97" s="94"/>
    </row>
    <row r="98" spans="1:22" x14ac:dyDescent="0.25">
      <c r="J98" s="25"/>
      <c r="K98" s="105"/>
      <c r="L98" s="36"/>
      <c r="M98" s="64"/>
      <c r="N98" s="64"/>
      <c r="O98" s="74"/>
      <c r="P98" s="106"/>
      <c r="Q98" s="64"/>
      <c r="R98" s="94"/>
    </row>
    <row r="99" spans="1:22" x14ac:dyDescent="0.25">
      <c r="J99" s="25"/>
      <c r="K99" s="105"/>
      <c r="L99" s="129"/>
      <c r="M99" s="64"/>
      <c r="N99" s="64"/>
      <c r="O99" s="74"/>
      <c r="P99" s="88"/>
      <c r="Q99" s="64"/>
      <c r="R99" s="94"/>
    </row>
    <row r="100" spans="1:22" x14ac:dyDescent="0.25">
      <c r="J100" s="25"/>
      <c r="K100" s="105"/>
      <c r="L100" s="129"/>
      <c r="M100" s="64"/>
      <c r="N100" s="64"/>
      <c r="O100" s="74"/>
      <c r="P100" s="88"/>
      <c r="Q100" s="64"/>
      <c r="R100" s="94"/>
    </row>
    <row r="101" spans="1:22" x14ac:dyDescent="0.25">
      <c r="J101" s="25"/>
      <c r="K101" s="105"/>
      <c r="L101" s="129"/>
      <c r="M101" s="64"/>
      <c r="N101" s="64"/>
      <c r="O101" s="74"/>
      <c r="P101" s="88"/>
      <c r="Q101" s="64"/>
      <c r="R101" s="94"/>
    </row>
    <row r="102" spans="1:22" x14ac:dyDescent="0.25">
      <c r="J102" s="25"/>
      <c r="K102" s="105"/>
      <c r="L102" s="129"/>
      <c r="M102" s="64"/>
      <c r="N102" s="64"/>
      <c r="O102" s="74"/>
      <c r="P102" s="88"/>
      <c r="Q102" s="64"/>
      <c r="R102" s="94"/>
    </row>
    <row r="103" spans="1:22" x14ac:dyDescent="0.25">
      <c r="J103" s="25"/>
      <c r="K103" s="105"/>
      <c r="L103" s="129"/>
      <c r="M103" s="64"/>
      <c r="N103" s="64"/>
      <c r="O103" s="74"/>
      <c r="P103" s="88"/>
      <c r="Q103" s="64"/>
      <c r="R103" s="94"/>
    </row>
    <row r="104" spans="1:22" x14ac:dyDescent="0.25">
      <c r="J104" s="25"/>
      <c r="K104" s="105"/>
      <c r="L104" s="129"/>
      <c r="M104" s="64"/>
      <c r="N104" s="64"/>
      <c r="O104" s="74"/>
      <c r="P104" s="88"/>
      <c r="Q104" s="64"/>
      <c r="R104" s="94"/>
    </row>
    <row r="105" spans="1:22" x14ac:dyDescent="0.25">
      <c r="J105" s="25"/>
      <c r="K105" s="105"/>
      <c r="L105" s="129"/>
      <c r="M105" s="64"/>
      <c r="N105" s="64"/>
      <c r="O105" s="74"/>
      <c r="P105" s="88"/>
      <c r="Q105" s="64"/>
      <c r="R105" s="94"/>
    </row>
    <row r="106" spans="1:22" s="107" customFormat="1" x14ac:dyDescent="0.25">
      <c r="A106" s="5"/>
      <c r="B106" s="5"/>
      <c r="C106" s="5"/>
      <c r="D106" s="5"/>
      <c r="E106" s="5"/>
      <c r="F106" s="5"/>
      <c r="G106" s="5"/>
      <c r="I106" s="5"/>
      <c r="J106" s="25"/>
      <c r="K106" s="105"/>
      <c r="L106" s="129"/>
      <c r="M106" s="64"/>
      <c r="N106" s="64"/>
      <c r="O106" s="74"/>
      <c r="P106" s="88"/>
      <c r="Q106" s="64"/>
      <c r="R106" s="94"/>
      <c r="S106" s="5"/>
      <c r="T106" s="5"/>
      <c r="U106" s="5"/>
      <c r="V106" s="5"/>
    </row>
    <row r="107" spans="1:22" s="107" customFormat="1" x14ac:dyDescent="0.25">
      <c r="A107" s="5"/>
      <c r="B107" s="5"/>
      <c r="C107" s="5"/>
      <c r="D107" s="5"/>
      <c r="E107" s="5"/>
      <c r="F107" s="5"/>
      <c r="G107" s="5"/>
      <c r="I107" s="5"/>
      <c r="J107" s="25"/>
      <c r="K107" s="105"/>
      <c r="L107" s="129"/>
      <c r="M107" s="64"/>
      <c r="N107" s="64"/>
      <c r="O107" s="74"/>
      <c r="P107" s="88"/>
      <c r="Q107" s="64"/>
      <c r="R107" s="89"/>
      <c r="S107" s="5"/>
      <c r="T107" s="5"/>
      <c r="U107" s="5"/>
      <c r="V107" s="5"/>
    </row>
    <row r="108" spans="1:22" s="107" customFormat="1" x14ac:dyDescent="0.25">
      <c r="A108" s="5"/>
      <c r="B108" s="5"/>
      <c r="C108" s="5"/>
      <c r="D108" s="5"/>
      <c r="E108" s="5"/>
      <c r="F108" s="5"/>
      <c r="G108" s="5"/>
      <c r="I108" s="5"/>
      <c r="J108" s="25"/>
      <c r="K108" s="105"/>
      <c r="L108" s="129"/>
      <c r="M108" s="64"/>
      <c r="N108" s="64"/>
      <c r="O108" s="74"/>
      <c r="P108" s="88"/>
      <c r="Q108" s="64"/>
      <c r="R108" s="89"/>
      <c r="S108" s="5"/>
      <c r="T108" s="5"/>
      <c r="U108" s="5"/>
      <c r="V108" s="5"/>
    </row>
    <row r="109" spans="1:22" s="107" customFormat="1" x14ac:dyDescent="0.25">
      <c r="A109" s="5"/>
      <c r="B109" s="5"/>
      <c r="C109" s="5"/>
      <c r="D109" s="5"/>
      <c r="E109" s="5"/>
      <c r="F109" s="5"/>
      <c r="G109" s="5"/>
      <c r="I109" s="5"/>
      <c r="J109" s="25"/>
      <c r="K109" s="105"/>
      <c r="L109" s="129"/>
      <c r="M109" s="64"/>
      <c r="N109" s="64"/>
      <c r="O109" s="74"/>
      <c r="P109" s="88"/>
      <c r="Q109" s="64"/>
      <c r="R109" s="89"/>
      <c r="S109" s="5"/>
      <c r="T109" s="5"/>
      <c r="U109" s="5"/>
      <c r="V109" s="5"/>
    </row>
    <row r="110" spans="1:22" s="107" customFormat="1" x14ac:dyDescent="0.25">
      <c r="A110" s="5"/>
      <c r="B110" s="5"/>
      <c r="C110" s="5"/>
      <c r="D110" s="5"/>
      <c r="E110" s="5"/>
      <c r="F110" s="5"/>
      <c r="G110" s="5"/>
      <c r="I110" s="5"/>
      <c r="J110" s="25"/>
      <c r="K110" s="105"/>
      <c r="L110" s="129"/>
      <c r="M110" s="64"/>
      <c r="N110" s="64"/>
      <c r="O110" s="74"/>
      <c r="P110" s="88"/>
      <c r="Q110" s="64"/>
      <c r="R110" s="108">
        <f>SUM(R13:R109)</f>
        <v>0</v>
      </c>
      <c r="S110" s="5"/>
      <c r="T110" s="5"/>
      <c r="U110" s="5"/>
      <c r="V110" s="5"/>
    </row>
    <row r="111" spans="1:22" s="107" customFormat="1" x14ac:dyDescent="0.25">
      <c r="A111" s="5"/>
      <c r="B111" s="5"/>
      <c r="C111" s="5"/>
      <c r="D111" s="5"/>
      <c r="E111" s="5"/>
      <c r="F111" s="5"/>
      <c r="I111" s="5"/>
      <c r="J111" s="25"/>
      <c r="K111" s="105"/>
      <c r="L111" s="129"/>
      <c r="M111" s="64"/>
      <c r="N111" s="64"/>
      <c r="O111" s="74"/>
      <c r="P111" s="88"/>
      <c r="Q111" s="64"/>
      <c r="R111" s="89"/>
      <c r="S111" s="5"/>
      <c r="T111" s="5"/>
      <c r="U111" s="5"/>
      <c r="V111" s="5"/>
    </row>
    <row r="112" spans="1:22" s="107" customForma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25"/>
      <c r="K112" s="105"/>
      <c r="L112" s="129"/>
      <c r="M112" s="64"/>
      <c r="N112" s="64"/>
      <c r="O112" s="74"/>
      <c r="P112" s="88"/>
      <c r="Q112" s="64"/>
      <c r="R112" s="89"/>
      <c r="S112" s="5"/>
      <c r="T112" s="5"/>
      <c r="U112" s="5"/>
      <c r="V112" s="5"/>
    </row>
    <row r="113" spans="1:22" s="107" customForma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25"/>
      <c r="K113" s="105"/>
      <c r="L113" s="129"/>
      <c r="M113" s="64"/>
      <c r="N113" s="64"/>
      <c r="O113" s="74"/>
      <c r="P113" s="88"/>
      <c r="Q113" s="64"/>
      <c r="R113" s="89"/>
      <c r="S113" s="5"/>
      <c r="T113" s="5"/>
      <c r="U113" s="5"/>
      <c r="V113" s="5"/>
    </row>
    <row r="114" spans="1:22" s="107" customForma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25"/>
      <c r="K114" s="105"/>
      <c r="L114" s="129"/>
      <c r="M114" s="64"/>
      <c r="N114" s="64"/>
      <c r="O114" s="74"/>
      <c r="P114" s="88"/>
      <c r="Q114" s="64"/>
      <c r="R114" s="89"/>
      <c r="S114" s="5"/>
      <c r="T114" s="5"/>
      <c r="U114" s="5"/>
      <c r="V114" s="5"/>
    </row>
    <row r="115" spans="1:22" s="107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25"/>
      <c r="K115" s="105"/>
      <c r="L115" s="129"/>
      <c r="M115" s="64"/>
      <c r="N115" s="64"/>
      <c r="O115" s="74"/>
      <c r="P115" s="88"/>
      <c r="Q115" s="64"/>
      <c r="R115" s="89"/>
      <c r="S115" s="5"/>
      <c r="T115" s="5"/>
      <c r="U115" s="5"/>
      <c r="V115" s="5"/>
    </row>
    <row r="116" spans="1:22" s="107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25"/>
      <c r="K116" s="105"/>
      <c r="L116" s="129"/>
      <c r="M116" s="64"/>
      <c r="N116" s="64"/>
      <c r="O116" s="74"/>
      <c r="P116" s="88"/>
      <c r="Q116" s="64"/>
      <c r="R116" s="89"/>
      <c r="S116" s="5"/>
      <c r="T116" s="5"/>
      <c r="U116" s="5"/>
      <c r="V116" s="5"/>
    </row>
    <row r="117" spans="1:22" s="107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25"/>
      <c r="K117" s="105"/>
      <c r="L117" s="129"/>
      <c r="M117" s="64"/>
      <c r="N117" s="64"/>
      <c r="O117" s="74"/>
      <c r="P117" s="88"/>
      <c r="Q117" s="64"/>
      <c r="R117" s="89"/>
      <c r="S117" s="5"/>
      <c r="T117" s="5"/>
      <c r="U117" s="5"/>
      <c r="V117" s="5"/>
    </row>
    <row r="118" spans="1:22" s="107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25"/>
      <c r="K118" s="105"/>
      <c r="L118" s="129"/>
      <c r="M118" s="88"/>
      <c r="N118" s="88"/>
      <c r="O118" s="109"/>
      <c r="P118" s="88"/>
      <c r="Q118" s="88">
        <f>SUM(Q13:Q117)</f>
        <v>0</v>
      </c>
      <c r="R118" s="89"/>
      <c r="S118" s="5"/>
      <c r="T118" s="5"/>
      <c r="U118" s="5"/>
      <c r="V118" s="5"/>
    </row>
    <row r="119" spans="1:22" s="107" customFormat="1" x14ac:dyDescent="0.25">
      <c r="A119" s="5"/>
      <c r="B119" s="5"/>
      <c r="C119" s="5"/>
      <c r="D119" s="5"/>
      <c r="E119" s="5"/>
      <c r="F119" s="5"/>
      <c r="H119" s="5"/>
      <c r="I119" s="5"/>
      <c r="J119" s="25"/>
      <c r="K119" s="25"/>
      <c r="L119" s="129"/>
      <c r="M119" s="64"/>
      <c r="N119" s="64"/>
      <c r="O119" s="74"/>
      <c r="P119" s="88"/>
      <c r="Q119" s="64"/>
      <c r="R119" s="89"/>
      <c r="S119" s="5"/>
      <c r="T119" s="5"/>
      <c r="U119" s="5"/>
      <c r="V119" s="5"/>
    </row>
    <row r="120" spans="1:22" s="107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25"/>
      <c r="K120" s="25"/>
      <c r="L120" s="129"/>
      <c r="M120" s="64"/>
      <c r="N120" s="64"/>
      <c r="O120" s="74"/>
      <c r="P120" s="88"/>
      <c r="Q120" s="64"/>
      <c r="R120" s="89"/>
      <c r="S120" s="5"/>
      <c r="T120" s="5"/>
      <c r="U120" s="5"/>
      <c r="V120" s="5"/>
    </row>
    <row r="121" spans="1:22" s="107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30">
        <f>SUM(L13:L120)</f>
        <v>15000000</v>
      </c>
      <c r="M121" s="110">
        <f>SUM(M13:M120)</f>
        <v>0</v>
      </c>
      <c r="N121" s="110">
        <f t="shared" ref="N121:Q121" si="1">SUM(N13:N120)</f>
        <v>0</v>
      </c>
      <c r="O121" s="110"/>
      <c r="P121" s="110">
        <f>SUM(P13:P120)</f>
        <v>0</v>
      </c>
      <c r="Q121" s="110">
        <f t="shared" si="1"/>
        <v>0</v>
      </c>
      <c r="R121" s="89"/>
      <c r="S121" s="5"/>
      <c r="T121" s="5"/>
      <c r="U121" s="5"/>
      <c r="V121" s="5"/>
    </row>
    <row r="122" spans="1:22" s="107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31"/>
      <c r="P122" s="111"/>
      <c r="R122" s="89"/>
      <c r="S122" s="5"/>
      <c r="T122" s="5"/>
      <c r="U122" s="5"/>
      <c r="V122" s="5"/>
    </row>
    <row r="123" spans="1:22" s="107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31"/>
      <c r="P123" s="111"/>
      <c r="R123" s="89"/>
      <c r="S123" s="5"/>
      <c r="T123" s="5"/>
      <c r="U123" s="5"/>
      <c r="V123" s="5"/>
    </row>
    <row r="124" spans="1:22" s="107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31"/>
      <c r="P124" s="111"/>
      <c r="R124" s="89"/>
      <c r="S124" s="5"/>
      <c r="T124" s="5"/>
      <c r="U124" s="5"/>
      <c r="V124" s="5"/>
    </row>
    <row r="125" spans="1:22" s="107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31"/>
      <c r="P125" s="111"/>
      <c r="R125" s="89"/>
      <c r="S125" s="5"/>
      <c r="T125" s="5"/>
      <c r="U125" s="5"/>
      <c r="V125" s="5"/>
    </row>
    <row r="126" spans="1:22" s="107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31"/>
      <c r="P126" s="111"/>
      <c r="R126" s="89"/>
      <c r="S126" s="5"/>
      <c r="T126" s="5"/>
      <c r="U126" s="5"/>
      <c r="V126" s="5"/>
    </row>
    <row r="127" spans="1:22" s="107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31"/>
      <c r="P127" s="111"/>
      <c r="R127" s="89"/>
      <c r="S127" s="5"/>
      <c r="T127" s="5"/>
      <c r="U127" s="5"/>
      <c r="V127" s="5"/>
    </row>
    <row r="128" spans="1:22" s="107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31"/>
      <c r="P128" s="111"/>
      <c r="R128" s="89"/>
      <c r="S128" s="5"/>
      <c r="T128" s="5"/>
      <c r="U128" s="5"/>
      <c r="V128" s="5"/>
    </row>
    <row r="129" spans="1:22" s="107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31"/>
      <c r="P129" s="111"/>
      <c r="R129" s="89"/>
      <c r="S129" s="5"/>
      <c r="T129" s="5"/>
      <c r="U129" s="5"/>
      <c r="V129" s="5"/>
    </row>
  </sheetData>
  <mergeCells count="3">
    <mergeCell ref="A1:I1"/>
    <mergeCell ref="L11:M11"/>
    <mergeCell ref="O11:P11"/>
  </mergeCells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27</vt:i4>
      </vt:variant>
    </vt:vector>
  </HeadingPairs>
  <TitlesOfParts>
    <vt:vector size="54" baseType="lpstr">
      <vt:lpstr>28 Feb</vt:lpstr>
      <vt:lpstr>1 Mar</vt:lpstr>
      <vt:lpstr>2 Mar</vt:lpstr>
      <vt:lpstr>4 Mar</vt:lpstr>
      <vt:lpstr>5 Mar</vt:lpstr>
      <vt:lpstr>6 Mar</vt:lpstr>
      <vt:lpstr>8 Mar</vt:lpstr>
      <vt:lpstr>9 Mar</vt:lpstr>
      <vt:lpstr>11 Mar</vt:lpstr>
      <vt:lpstr>12 Mar</vt:lpstr>
      <vt:lpstr>13 Mar</vt:lpstr>
      <vt:lpstr>14 Mar</vt:lpstr>
      <vt:lpstr>15 Mar</vt:lpstr>
      <vt:lpstr>16 Mar</vt:lpstr>
      <vt:lpstr>18 Mar</vt:lpstr>
      <vt:lpstr>19 Mar</vt:lpstr>
      <vt:lpstr>20 Mar</vt:lpstr>
      <vt:lpstr>21 Maret</vt:lpstr>
      <vt:lpstr>22 Maret</vt:lpstr>
      <vt:lpstr>23 Maret</vt:lpstr>
      <vt:lpstr>25 Maret</vt:lpstr>
      <vt:lpstr>26 Maret</vt:lpstr>
      <vt:lpstr>27 Maret</vt:lpstr>
      <vt:lpstr>28 Maret</vt:lpstr>
      <vt:lpstr>29 Maret</vt:lpstr>
      <vt:lpstr>30 Maret</vt:lpstr>
      <vt:lpstr>01 April blm str</vt:lpstr>
      <vt:lpstr>'01 April blm str'!Print_Area</vt:lpstr>
      <vt:lpstr>'1 Mar'!Print_Area</vt:lpstr>
      <vt:lpstr>'11 Mar'!Print_Area</vt:lpstr>
      <vt:lpstr>'12 Mar'!Print_Area</vt:lpstr>
      <vt:lpstr>'13 Mar'!Print_Area</vt:lpstr>
      <vt:lpstr>'14 Mar'!Print_Area</vt:lpstr>
      <vt:lpstr>'15 Mar'!Print_Area</vt:lpstr>
      <vt:lpstr>'16 Mar'!Print_Area</vt:lpstr>
      <vt:lpstr>'18 Mar'!Print_Area</vt:lpstr>
      <vt:lpstr>'19 Mar'!Print_Area</vt:lpstr>
      <vt:lpstr>'2 Mar'!Print_Area</vt:lpstr>
      <vt:lpstr>'20 Mar'!Print_Area</vt:lpstr>
      <vt:lpstr>'21 Maret'!Print_Area</vt:lpstr>
      <vt:lpstr>'22 Maret'!Print_Area</vt:lpstr>
      <vt:lpstr>'23 Maret'!Print_Area</vt:lpstr>
      <vt:lpstr>'25 Maret'!Print_Area</vt:lpstr>
      <vt:lpstr>'26 Maret'!Print_Area</vt:lpstr>
      <vt:lpstr>'27 Maret'!Print_Area</vt:lpstr>
      <vt:lpstr>'28 Feb'!Print_Area</vt:lpstr>
      <vt:lpstr>'28 Maret'!Print_Area</vt:lpstr>
      <vt:lpstr>'29 Maret'!Print_Area</vt:lpstr>
      <vt:lpstr>'30 Maret'!Print_Area</vt:lpstr>
      <vt:lpstr>'4 Mar'!Print_Area</vt:lpstr>
      <vt:lpstr>'5 Mar'!Print_Area</vt:lpstr>
      <vt:lpstr>'6 Mar'!Print_Area</vt:lpstr>
      <vt:lpstr>'8 Mar'!Print_Area</vt:lpstr>
      <vt:lpstr>'9 Mar'!Print_Area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Oin</cp:lastModifiedBy>
  <cp:lastPrinted>2019-03-30T07:57:36Z</cp:lastPrinted>
  <dcterms:created xsi:type="dcterms:W3CDTF">2019-02-02T08:46:23Z</dcterms:created>
  <dcterms:modified xsi:type="dcterms:W3CDTF">2019-03-31T12:16:20Z</dcterms:modified>
</cp:coreProperties>
</file>