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55" windowWidth="15000" windowHeight="6360" firstSheet="19" activeTab="24"/>
  </bookViews>
  <sheets>
    <sheet name="30 Maret" sheetId="53" r:id="rId1"/>
    <sheet name="01 April " sheetId="54" r:id="rId2"/>
    <sheet name="02 April" sheetId="55" r:id="rId3"/>
    <sheet name="04 April" sheetId="56" r:id="rId4"/>
    <sheet name="05 April" sheetId="57" r:id="rId5"/>
    <sheet name="06 April " sheetId="58" r:id="rId6"/>
    <sheet name="08 April" sheetId="59" r:id="rId7"/>
    <sheet name="09 April" sheetId="60" r:id="rId8"/>
    <sheet name="10 April" sheetId="61" r:id="rId9"/>
    <sheet name="11 April" sheetId="62" r:id="rId10"/>
    <sheet name="12 April" sheetId="63" r:id="rId11"/>
    <sheet name="13 April " sheetId="64" r:id="rId12"/>
    <sheet name="15 April" sheetId="66" r:id="rId13"/>
    <sheet name="16 April" sheetId="67" r:id="rId14"/>
    <sheet name="18 April" sheetId="68" r:id="rId15"/>
    <sheet name="20  April" sheetId="69" r:id="rId16"/>
    <sheet name="22 April" sheetId="71" r:id="rId17"/>
    <sheet name="23 April" sheetId="72" r:id="rId18"/>
    <sheet name="24 April" sheetId="73" r:id="rId19"/>
    <sheet name="25 April" sheetId="74" r:id="rId20"/>
    <sheet name="26 April" sheetId="75" r:id="rId21"/>
    <sheet name="27 April" sheetId="76" r:id="rId22"/>
    <sheet name="29 April" sheetId="77" r:id="rId23"/>
    <sheet name="30 April" sheetId="78" r:id="rId24"/>
    <sheet name="01 Mei" sheetId="79" r:id="rId25"/>
    <sheet name="03 Mei" sheetId="80" r:id="rId26"/>
  </sheets>
  <definedNames>
    <definedName name="_xlnm.Print_Area" localSheetId="1">'01 April '!$A$1:$I$75</definedName>
    <definedName name="_xlnm.Print_Area" localSheetId="24">'01 Mei'!$A$1:$I$75</definedName>
    <definedName name="_xlnm.Print_Area" localSheetId="2">'02 April'!$A$1:$I$75</definedName>
    <definedName name="_xlnm.Print_Area" localSheetId="25">'03 Mei'!$A$1:$I$75</definedName>
    <definedName name="_xlnm.Print_Area" localSheetId="3">'04 April'!$A$1:$I$75</definedName>
    <definedName name="_xlnm.Print_Area" localSheetId="4">'05 April'!$A$1:$I$75</definedName>
    <definedName name="_xlnm.Print_Area" localSheetId="5">'06 April '!$A$1:$I$75</definedName>
    <definedName name="_xlnm.Print_Area" localSheetId="6">'08 April'!$A$1:$I$75</definedName>
    <definedName name="_xlnm.Print_Area" localSheetId="7">'09 April'!$A$1:$I$75</definedName>
    <definedName name="_xlnm.Print_Area" localSheetId="8">'10 April'!$A$1:$I$75</definedName>
    <definedName name="_xlnm.Print_Area" localSheetId="9">'11 April'!$A$1:$I$75</definedName>
    <definedName name="_xlnm.Print_Area" localSheetId="10">'12 April'!$A$1:$I$75</definedName>
    <definedName name="_xlnm.Print_Area" localSheetId="11">'13 April '!$A$1:$I$75</definedName>
    <definedName name="_xlnm.Print_Area" localSheetId="12">'15 April'!$A$1:$I$75</definedName>
    <definedName name="_xlnm.Print_Area" localSheetId="13">'16 April'!$A$1:$I$75</definedName>
    <definedName name="_xlnm.Print_Area" localSheetId="14">'18 April'!$A$1:$I$75</definedName>
    <definedName name="_xlnm.Print_Area" localSheetId="15">'20  April'!$A$1:$I$75</definedName>
    <definedName name="_xlnm.Print_Area" localSheetId="16">'22 April'!$A$1:$I$75</definedName>
    <definedName name="_xlnm.Print_Area" localSheetId="17">'23 April'!$A$1:$I$75</definedName>
    <definedName name="_xlnm.Print_Area" localSheetId="18">'24 April'!$A$1:$I$75</definedName>
    <definedName name="_xlnm.Print_Area" localSheetId="19">'25 April'!$A$1:$I$75</definedName>
    <definedName name="_xlnm.Print_Area" localSheetId="20">'26 April'!$A$1:$I$75</definedName>
    <definedName name="_xlnm.Print_Area" localSheetId="21">'27 April'!$A$1:$I$75</definedName>
    <definedName name="_xlnm.Print_Area" localSheetId="22">'29 April'!$A$1:$I$75</definedName>
    <definedName name="_xlnm.Print_Area" localSheetId="23">'30 April'!$A$1:$I$75</definedName>
    <definedName name="_xlnm.Print_Area" localSheetId="0">'30 Maret'!$A$1:$I$75</definedName>
  </definedNames>
  <calcPr calcId="144525"/>
</workbook>
</file>

<file path=xl/calcChain.xml><?xml version="1.0" encoding="utf-8"?>
<calcChain xmlns="http://schemas.openxmlformats.org/spreadsheetml/2006/main">
  <c r="H52" i="80" l="1"/>
  <c r="I31" i="80" l="1"/>
  <c r="Q121" i="80"/>
  <c r="P121" i="80"/>
  <c r="N121" i="80"/>
  <c r="M121" i="80"/>
  <c r="L121" i="80"/>
  <c r="Q118" i="80"/>
  <c r="R110" i="80"/>
  <c r="J56" i="80"/>
  <c r="H54" i="80"/>
  <c r="H53" i="80"/>
  <c r="H48" i="80"/>
  <c r="T46" i="80"/>
  <c r="I44" i="80"/>
  <c r="I30" i="80"/>
  <c r="I38" i="80" s="1"/>
  <c r="I45" i="80" s="1"/>
  <c r="G24" i="80"/>
  <c r="G23" i="80"/>
  <c r="G22" i="80"/>
  <c r="G21" i="80"/>
  <c r="G20" i="80"/>
  <c r="V16" i="80"/>
  <c r="U16" i="80"/>
  <c r="G16" i="80"/>
  <c r="G15" i="80"/>
  <c r="G14" i="80"/>
  <c r="G13" i="80"/>
  <c r="G12" i="80"/>
  <c r="G11" i="80"/>
  <c r="G10" i="80"/>
  <c r="G9" i="80"/>
  <c r="G8" i="80"/>
  <c r="I49" i="80" l="1"/>
  <c r="I56" i="80" s="1"/>
  <c r="H47" i="80"/>
  <c r="H26" i="80"/>
  <c r="H17" i="80"/>
  <c r="I55" i="80"/>
  <c r="I31" i="79"/>
  <c r="P121" i="79"/>
  <c r="H53" i="79" s="1"/>
  <c r="N121" i="79"/>
  <c r="M121" i="79"/>
  <c r="H47" i="79" s="1"/>
  <c r="L121" i="79"/>
  <c r="H52" i="79" s="1"/>
  <c r="Q118" i="79"/>
  <c r="Q121" i="79" s="1"/>
  <c r="R110" i="79"/>
  <c r="J56" i="79"/>
  <c r="H54" i="79"/>
  <c r="H48" i="79"/>
  <c r="T46" i="79"/>
  <c r="I44" i="79"/>
  <c r="I30" i="79"/>
  <c r="I38" i="79" s="1"/>
  <c r="I45" i="79" s="1"/>
  <c r="G24" i="79"/>
  <c r="G23" i="79"/>
  <c r="G22" i="79"/>
  <c r="G21" i="79"/>
  <c r="G20" i="79"/>
  <c r="H26" i="79" s="1"/>
  <c r="V16" i="79"/>
  <c r="U16" i="79"/>
  <c r="G16" i="79"/>
  <c r="G15" i="79"/>
  <c r="G14" i="79"/>
  <c r="G13" i="79"/>
  <c r="G12" i="79"/>
  <c r="G11" i="79"/>
  <c r="G10" i="79"/>
  <c r="G9" i="79"/>
  <c r="G8" i="79"/>
  <c r="I27" i="80" l="1"/>
  <c r="I57" i="80" s="1"/>
  <c r="I59" i="80" s="1"/>
  <c r="I49" i="79"/>
  <c r="H17" i="79"/>
  <c r="I27" i="79" s="1"/>
  <c r="I57" i="79" s="1"/>
  <c r="I55" i="79"/>
  <c r="I56" i="79" s="1"/>
  <c r="H47" i="78"/>
  <c r="I31" i="78"/>
  <c r="M121" i="78"/>
  <c r="L121" i="78"/>
  <c r="H52" i="78" s="1"/>
  <c r="I59" i="79" l="1"/>
  <c r="P121" i="78"/>
  <c r="H53" i="78" s="1"/>
  <c r="N121" i="78"/>
  <c r="I49" i="78"/>
  <c r="Q118" i="78"/>
  <c r="Q121" i="78" s="1"/>
  <c r="R110" i="78"/>
  <c r="J56" i="78"/>
  <c r="H54" i="78"/>
  <c r="H48" i="78"/>
  <c r="T46" i="78"/>
  <c r="I44" i="78"/>
  <c r="I30" i="78"/>
  <c r="I38" i="78" s="1"/>
  <c r="I45" i="78" s="1"/>
  <c r="G24" i="78"/>
  <c r="G23" i="78"/>
  <c r="G22" i="78"/>
  <c r="G21" i="78"/>
  <c r="G20" i="78"/>
  <c r="V16" i="78"/>
  <c r="U16" i="78"/>
  <c r="G16" i="78"/>
  <c r="G15" i="78"/>
  <c r="G14" i="78"/>
  <c r="G13" i="78"/>
  <c r="G12" i="78"/>
  <c r="G11" i="78"/>
  <c r="G10" i="78"/>
  <c r="G9" i="78"/>
  <c r="G8" i="78"/>
  <c r="H17" i="78" s="1"/>
  <c r="I55" i="78" l="1"/>
  <c r="H26" i="78"/>
  <c r="I27" i="78" s="1"/>
  <c r="I57" i="78" s="1"/>
  <c r="I56" i="78"/>
  <c r="E11" i="77"/>
  <c r="E9" i="77"/>
  <c r="G9" i="77" s="1"/>
  <c r="E8" i="77"/>
  <c r="I31" i="77"/>
  <c r="P121" i="77"/>
  <c r="H53" i="77" s="1"/>
  <c r="N121" i="77"/>
  <c r="M121" i="77"/>
  <c r="H47" i="77" s="1"/>
  <c r="I49" i="77" s="1"/>
  <c r="L121" i="77"/>
  <c r="H52" i="77" s="1"/>
  <c r="Q118" i="77"/>
  <c r="Q121" i="77" s="1"/>
  <c r="R110" i="77"/>
  <c r="J56" i="77"/>
  <c r="H54" i="77"/>
  <c r="H48" i="77"/>
  <c r="T46" i="77"/>
  <c r="I44" i="77"/>
  <c r="I30" i="77"/>
  <c r="I38" i="77" s="1"/>
  <c r="I45" i="77" s="1"/>
  <c r="G24" i="77"/>
  <c r="G23" i="77"/>
  <c r="G22" i="77"/>
  <c r="G21" i="77"/>
  <c r="G20" i="77"/>
  <c r="H26" i="77" s="1"/>
  <c r="V16" i="77"/>
  <c r="U16" i="77"/>
  <c r="G16" i="77"/>
  <c r="G15" i="77"/>
  <c r="G14" i="77"/>
  <c r="G13" i="77"/>
  <c r="G12" i="77"/>
  <c r="G11" i="77"/>
  <c r="G10" i="77"/>
  <c r="G8" i="77"/>
  <c r="I59" i="78" l="1"/>
  <c r="H17" i="77"/>
  <c r="I27" i="77" s="1"/>
  <c r="I57" i="77" s="1"/>
  <c r="I55" i="77"/>
  <c r="I56" i="77"/>
  <c r="I31" i="76"/>
  <c r="P121" i="76"/>
  <c r="H53" i="76" s="1"/>
  <c r="N121" i="76"/>
  <c r="M121" i="76"/>
  <c r="H47" i="76" s="1"/>
  <c r="I49" i="76" s="1"/>
  <c r="L121" i="76"/>
  <c r="H52" i="76" s="1"/>
  <c r="Q118" i="76"/>
  <c r="Q121" i="76" s="1"/>
  <c r="R110" i="76"/>
  <c r="J56" i="76"/>
  <c r="H54" i="76"/>
  <c r="H48" i="76"/>
  <c r="T46" i="76"/>
  <c r="I44" i="76"/>
  <c r="I30" i="76"/>
  <c r="I38" i="76" s="1"/>
  <c r="G24" i="76"/>
  <c r="G23" i="76"/>
  <c r="G22" i="76"/>
  <c r="G21" i="76"/>
  <c r="G20" i="76"/>
  <c r="V16" i="76"/>
  <c r="U16" i="76"/>
  <c r="G16" i="76"/>
  <c r="G15" i="76"/>
  <c r="G14" i="76"/>
  <c r="G13" i="76"/>
  <c r="G12" i="76"/>
  <c r="G11" i="76"/>
  <c r="G10" i="76"/>
  <c r="G9" i="76"/>
  <c r="G8" i="76"/>
  <c r="I59" i="77" l="1"/>
  <c r="I45" i="76"/>
  <c r="H26" i="76"/>
  <c r="H17" i="76"/>
  <c r="I55" i="76"/>
  <c r="I56" i="76" s="1"/>
  <c r="I27" i="76" l="1"/>
  <c r="I57" i="76" s="1"/>
  <c r="I59" i="76" s="1"/>
  <c r="L121" i="75" l="1"/>
  <c r="M121" i="75"/>
  <c r="I31" i="75" l="1"/>
  <c r="P121" i="75"/>
  <c r="H53" i="75" s="1"/>
  <c r="N121" i="75"/>
  <c r="H47" i="75"/>
  <c r="H52" i="75"/>
  <c r="Q118" i="75"/>
  <c r="Q121" i="75" s="1"/>
  <c r="R110" i="75"/>
  <c r="J56" i="75"/>
  <c r="H54" i="75"/>
  <c r="H48" i="75"/>
  <c r="T46" i="75"/>
  <c r="I44" i="75"/>
  <c r="I30" i="75"/>
  <c r="I38" i="75" s="1"/>
  <c r="I45" i="75" s="1"/>
  <c r="G24" i="75"/>
  <c r="G23" i="75"/>
  <c r="G22" i="75"/>
  <c r="G21" i="75"/>
  <c r="G20" i="75"/>
  <c r="V16" i="75"/>
  <c r="U16" i="75"/>
  <c r="G16" i="75"/>
  <c r="G15" i="75"/>
  <c r="G14" i="75"/>
  <c r="G13" i="75"/>
  <c r="G12" i="75"/>
  <c r="G11" i="75"/>
  <c r="G10" i="75"/>
  <c r="G9" i="75"/>
  <c r="G8" i="75"/>
  <c r="I49" i="75" l="1"/>
  <c r="H26" i="75"/>
  <c r="H17" i="75"/>
  <c r="I55" i="75"/>
  <c r="H54" i="74"/>
  <c r="H48" i="74"/>
  <c r="I56" i="75" l="1"/>
  <c r="I27" i="75"/>
  <c r="I57" i="75" s="1"/>
  <c r="I31" i="74"/>
  <c r="P121" i="74"/>
  <c r="H53" i="74" s="1"/>
  <c r="N121" i="74"/>
  <c r="M121" i="74"/>
  <c r="H47" i="74" s="1"/>
  <c r="L121" i="74"/>
  <c r="H52" i="74" s="1"/>
  <c r="Q118" i="74"/>
  <c r="Q121" i="74" s="1"/>
  <c r="R110" i="74"/>
  <c r="J56" i="74"/>
  <c r="T46" i="74"/>
  <c r="I44" i="74"/>
  <c r="I30" i="74"/>
  <c r="I38" i="74" s="1"/>
  <c r="I45" i="74" s="1"/>
  <c r="G24" i="74"/>
  <c r="G23" i="74"/>
  <c r="G22" i="74"/>
  <c r="G21" i="74"/>
  <c r="G20" i="74"/>
  <c r="V16" i="74"/>
  <c r="U16" i="74"/>
  <c r="G16" i="74"/>
  <c r="G15" i="74"/>
  <c r="G14" i="74"/>
  <c r="G13" i="74"/>
  <c r="G12" i="74"/>
  <c r="G11" i="74"/>
  <c r="G10" i="74"/>
  <c r="G9" i="74"/>
  <c r="G8" i="74"/>
  <c r="H17" i="74" s="1"/>
  <c r="I59" i="75" l="1"/>
  <c r="H26" i="74"/>
  <c r="I27" i="74" s="1"/>
  <c r="I57" i="74" s="1"/>
  <c r="I49" i="74"/>
  <c r="I55" i="74"/>
  <c r="I31" i="73"/>
  <c r="P121" i="73"/>
  <c r="H53" i="73" s="1"/>
  <c r="N121" i="73"/>
  <c r="M121" i="73"/>
  <c r="H47" i="73" s="1"/>
  <c r="L121" i="73"/>
  <c r="H52" i="73" s="1"/>
  <c r="Q118" i="73"/>
  <c r="Q121" i="73" s="1"/>
  <c r="R110" i="73"/>
  <c r="J56" i="73"/>
  <c r="H54" i="73"/>
  <c r="H48" i="73"/>
  <c r="T46" i="73"/>
  <c r="I44" i="73"/>
  <c r="I30" i="73"/>
  <c r="I38" i="73" s="1"/>
  <c r="I45" i="73" s="1"/>
  <c r="G24" i="73"/>
  <c r="G23" i="73"/>
  <c r="G22" i="73"/>
  <c r="G21" i="73"/>
  <c r="G20" i="73"/>
  <c r="H26" i="73" s="1"/>
  <c r="V16" i="73"/>
  <c r="U16" i="73"/>
  <c r="G16" i="73"/>
  <c r="G15" i="73"/>
  <c r="G14" i="73"/>
  <c r="G13" i="73"/>
  <c r="G12" i="73"/>
  <c r="G11" i="73"/>
  <c r="G10" i="73"/>
  <c r="G9" i="73"/>
  <c r="G8" i="73"/>
  <c r="I56" i="74" l="1"/>
  <c r="I59" i="74" s="1"/>
  <c r="H17" i="73"/>
  <c r="I27" i="73" s="1"/>
  <c r="I57" i="73" s="1"/>
  <c r="I49" i="73"/>
  <c r="I55" i="73"/>
  <c r="I56" i="73" l="1"/>
  <c r="I59" i="73" s="1"/>
  <c r="H54" i="72" l="1"/>
  <c r="I31" i="72" l="1"/>
  <c r="P121" i="72"/>
  <c r="H53" i="72" s="1"/>
  <c r="N121" i="72"/>
  <c r="M121" i="72"/>
  <c r="H47" i="72" s="1"/>
  <c r="L121" i="72"/>
  <c r="H52" i="72" s="1"/>
  <c r="Q118" i="72"/>
  <c r="Q121" i="72" s="1"/>
  <c r="R110" i="72"/>
  <c r="J56" i="72"/>
  <c r="H48" i="72"/>
  <c r="T46" i="72"/>
  <c r="I44" i="72"/>
  <c r="I30" i="72"/>
  <c r="I38" i="72" s="1"/>
  <c r="I45" i="72" s="1"/>
  <c r="G24" i="72"/>
  <c r="G23" i="72"/>
  <c r="G22" i="72"/>
  <c r="G21" i="72"/>
  <c r="G20" i="72"/>
  <c r="H26" i="72" s="1"/>
  <c r="V16" i="72"/>
  <c r="U16" i="72"/>
  <c r="G16" i="72"/>
  <c r="G15" i="72"/>
  <c r="G14" i="72"/>
  <c r="G13" i="72"/>
  <c r="G12" i="72"/>
  <c r="G11" i="72"/>
  <c r="G10" i="72"/>
  <c r="G9" i="72"/>
  <c r="G8" i="72"/>
  <c r="H17" i="72" l="1"/>
  <c r="I27" i="72" s="1"/>
  <c r="I57" i="72" s="1"/>
  <c r="I55" i="72"/>
  <c r="I49" i="72"/>
  <c r="I56" i="72" l="1"/>
  <c r="I59" i="72" s="1"/>
  <c r="H54" i="71" l="1"/>
  <c r="H53" i="71"/>
  <c r="I31" i="71"/>
  <c r="L121" i="71"/>
  <c r="H52" i="71" s="1"/>
  <c r="M121" i="71"/>
  <c r="H47" i="71" s="1"/>
  <c r="N121" i="71" l="1"/>
  <c r="Q118" i="71"/>
  <c r="Q121" i="71" s="1"/>
  <c r="R110" i="71"/>
  <c r="J56" i="71"/>
  <c r="H48" i="71"/>
  <c r="I49" i="71" s="1"/>
  <c r="T46" i="71"/>
  <c r="I44" i="71"/>
  <c r="I30" i="71"/>
  <c r="I38" i="71" s="1"/>
  <c r="I45" i="71" s="1"/>
  <c r="G24" i="71"/>
  <c r="G23" i="71"/>
  <c r="G22" i="71"/>
  <c r="G21" i="71"/>
  <c r="G20" i="71"/>
  <c r="V16" i="71"/>
  <c r="U16" i="71"/>
  <c r="G16" i="71"/>
  <c r="G15" i="71"/>
  <c r="G14" i="71"/>
  <c r="G13" i="71"/>
  <c r="G12" i="71"/>
  <c r="G11" i="71"/>
  <c r="G10" i="71"/>
  <c r="G9" i="71"/>
  <c r="G8" i="71"/>
  <c r="H17" i="71" s="1"/>
  <c r="H26" i="71" l="1"/>
  <c r="I27" i="71" s="1"/>
  <c r="I57" i="71" s="1"/>
  <c r="P121" i="71"/>
  <c r="I55" i="71" s="1"/>
  <c r="I56" i="71" s="1"/>
  <c r="H53" i="69"/>
  <c r="H52" i="69"/>
  <c r="P29" i="69"/>
  <c r="L29" i="69"/>
  <c r="L121" i="69" s="1"/>
  <c r="I55" i="69" s="1"/>
  <c r="E12" i="69"/>
  <c r="E11" i="69"/>
  <c r="E10" i="69"/>
  <c r="E8" i="69"/>
  <c r="E9" i="69"/>
  <c r="G9" i="69" s="1"/>
  <c r="G8" i="69"/>
  <c r="J56" i="69"/>
  <c r="I31" i="69"/>
  <c r="P121" i="69"/>
  <c r="N121" i="69"/>
  <c r="M121" i="69"/>
  <c r="H47" i="69" s="1"/>
  <c r="Q118" i="69"/>
  <c r="Q121" i="69" s="1"/>
  <c r="R110" i="69"/>
  <c r="H48" i="69"/>
  <c r="T46" i="69"/>
  <c r="I44" i="69"/>
  <c r="I30" i="69"/>
  <c r="I38" i="69" s="1"/>
  <c r="I45" i="69" s="1"/>
  <c r="G24" i="69"/>
  <c r="G23" i="69"/>
  <c r="G22" i="69"/>
  <c r="G21" i="69"/>
  <c r="G20" i="69"/>
  <c r="H26" i="69" s="1"/>
  <c r="V16" i="69"/>
  <c r="U16" i="69"/>
  <c r="G16" i="69"/>
  <c r="G15" i="69"/>
  <c r="G14" i="69"/>
  <c r="G13" i="69"/>
  <c r="G12" i="69"/>
  <c r="G11" i="69"/>
  <c r="G10" i="69"/>
  <c r="I59" i="71" l="1"/>
  <c r="H17" i="69"/>
  <c r="I27" i="69" s="1"/>
  <c r="I57" i="69" s="1"/>
  <c r="I49" i="69"/>
  <c r="I56" i="69" s="1"/>
  <c r="I59" i="69" s="1"/>
  <c r="I31" i="68"/>
  <c r="Q121" i="68"/>
  <c r="P121" i="68"/>
  <c r="N121" i="68"/>
  <c r="M121" i="68"/>
  <c r="L121" i="68"/>
  <c r="H52" i="68" s="1"/>
  <c r="Q118" i="68"/>
  <c r="R110" i="68"/>
  <c r="J56" i="68"/>
  <c r="H54" i="68"/>
  <c r="H53" i="68"/>
  <c r="H48" i="68"/>
  <c r="H47" i="68"/>
  <c r="T46" i="68"/>
  <c r="I44" i="68"/>
  <c r="I30" i="68"/>
  <c r="I38" i="68" s="1"/>
  <c r="I45" i="68" s="1"/>
  <c r="G24" i="68"/>
  <c r="G23" i="68"/>
  <c r="G22" i="68"/>
  <c r="G21" i="68"/>
  <c r="G20" i="68"/>
  <c r="V16" i="68"/>
  <c r="U16" i="68"/>
  <c r="G16" i="68"/>
  <c r="G15" i="68"/>
  <c r="G14" i="68"/>
  <c r="G13" i="68"/>
  <c r="G12" i="68"/>
  <c r="G11" i="68"/>
  <c r="G10" i="68"/>
  <c r="G9" i="68"/>
  <c r="G8" i="68"/>
  <c r="H17" i="68" s="1"/>
  <c r="I49" i="68" l="1"/>
  <c r="H26" i="68"/>
  <c r="I27" i="68" s="1"/>
  <c r="I57" i="68" s="1"/>
  <c r="I55" i="68"/>
  <c r="I56" i="68" s="1"/>
  <c r="I59" i="68" l="1"/>
  <c r="I31" i="67" l="1"/>
  <c r="Q121" i="67"/>
  <c r="P121" i="67"/>
  <c r="H53" i="67" s="1"/>
  <c r="N121" i="67"/>
  <c r="M121" i="67"/>
  <c r="L121" i="67"/>
  <c r="H52" i="67" s="1"/>
  <c r="Q118" i="67"/>
  <c r="R110" i="67"/>
  <c r="J56" i="67"/>
  <c r="H54" i="67"/>
  <c r="H48" i="67"/>
  <c r="H47" i="67"/>
  <c r="I49" i="67" s="1"/>
  <c r="T46" i="67"/>
  <c r="I44" i="67"/>
  <c r="I30" i="67"/>
  <c r="I38" i="67" s="1"/>
  <c r="I45" i="67" s="1"/>
  <c r="G24" i="67"/>
  <c r="G23" i="67"/>
  <c r="G22" i="67"/>
  <c r="G21" i="67"/>
  <c r="G20" i="67"/>
  <c r="V16" i="67"/>
  <c r="U16" i="67"/>
  <c r="G16" i="67"/>
  <c r="G15" i="67"/>
  <c r="G14" i="67"/>
  <c r="G13" i="67"/>
  <c r="G12" i="67"/>
  <c r="G11" i="67"/>
  <c r="G10" i="67"/>
  <c r="G9" i="67"/>
  <c r="G8" i="67"/>
  <c r="H17" i="67" s="1"/>
  <c r="H26" i="67" l="1"/>
  <c r="I27" i="67" s="1"/>
  <c r="I57" i="67" s="1"/>
  <c r="I55" i="67"/>
  <c r="I56" i="67" s="1"/>
  <c r="I59" i="67" l="1"/>
  <c r="I31" i="66" l="1"/>
  <c r="P121" i="66"/>
  <c r="H53" i="66" s="1"/>
  <c r="N121" i="66"/>
  <c r="M121" i="66"/>
  <c r="H47" i="66" s="1"/>
  <c r="L121" i="66"/>
  <c r="H52" i="66" s="1"/>
  <c r="Q118" i="66"/>
  <c r="Q121" i="66" s="1"/>
  <c r="R110" i="66"/>
  <c r="J56" i="66"/>
  <c r="H54" i="66"/>
  <c r="H48" i="66"/>
  <c r="T46" i="66"/>
  <c r="I44" i="66"/>
  <c r="I30" i="66"/>
  <c r="I38" i="66" s="1"/>
  <c r="I45" i="66" s="1"/>
  <c r="G24" i="66"/>
  <c r="G23" i="66"/>
  <c r="G22" i="66"/>
  <c r="G21" i="66"/>
  <c r="G20" i="66"/>
  <c r="H26" i="66" s="1"/>
  <c r="V16" i="66"/>
  <c r="U16" i="66"/>
  <c r="G16" i="66"/>
  <c r="G15" i="66"/>
  <c r="G14" i="66"/>
  <c r="G13" i="66"/>
  <c r="G12" i="66"/>
  <c r="G11" i="66"/>
  <c r="G10" i="66"/>
  <c r="G9" i="66"/>
  <c r="G8" i="66"/>
  <c r="I55" i="66" l="1"/>
  <c r="I49" i="66"/>
  <c r="I56" i="66" s="1"/>
  <c r="H17" i="66"/>
  <c r="I27" i="66" s="1"/>
  <c r="I57" i="66" s="1"/>
  <c r="E12" i="64"/>
  <c r="E10" i="64"/>
  <c r="E9" i="64"/>
  <c r="E8" i="64"/>
  <c r="I31" i="64"/>
  <c r="P121" i="64"/>
  <c r="H53" i="64" s="1"/>
  <c r="N121" i="64"/>
  <c r="M121" i="64"/>
  <c r="H47" i="64" s="1"/>
  <c r="L121" i="64"/>
  <c r="H52" i="64" s="1"/>
  <c r="Q118" i="64"/>
  <c r="Q121" i="64" s="1"/>
  <c r="R110" i="64"/>
  <c r="J56" i="64"/>
  <c r="H54" i="64"/>
  <c r="H48" i="64"/>
  <c r="T46" i="64"/>
  <c r="I44" i="64"/>
  <c r="I30" i="64"/>
  <c r="I38" i="64" s="1"/>
  <c r="I45" i="64" s="1"/>
  <c r="G24" i="64"/>
  <c r="G23" i="64"/>
  <c r="G22" i="64"/>
  <c r="G21" i="64"/>
  <c r="G20" i="64"/>
  <c r="H26" i="64" s="1"/>
  <c r="V16" i="64"/>
  <c r="U16" i="64"/>
  <c r="G16" i="64"/>
  <c r="G15" i="64"/>
  <c r="G14" i="64"/>
  <c r="G13" i="64"/>
  <c r="G12" i="64"/>
  <c r="G11" i="64"/>
  <c r="G10" i="64"/>
  <c r="G9" i="64"/>
  <c r="G8" i="64"/>
  <c r="I59" i="66" l="1"/>
  <c r="H17" i="64"/>
  <c r="I27" i="64" s="1"/>
  <c r="I57" i="64" s="1"/>
  <c r="I49" i="64"/>
  <c r="I55" i="64"/>
  <c r="I31" i="63"/>
  <c r="L121" i="63"/>
  <c r="H52" i="63" s="1"/>
  <c r="I56" i="64" l="1"/>
  <c r="I59" i="64" s="1"/>
  <c r="P121" i="63"/>
  <c r="H53" i="63" s="1"/>
  <c r="N121" i="63"/>
  <c r="M121" i="63"/>
  <c r="H47" i="63" s="1"/>
  <c r="I49" i="63" s="1"/>
  <c r="Q118" i="63"/>
  <c r="Q121" i="63" s="1"/>
  <c r="R110" i="63"/>
  <c r="J56" i="63"/>
  <c r="H54" i="63"/>
  <c r="H48" i="63"/>
  <c r="T46" i="63"/>
  <c r="I44" i="63"/>
  <c r="I30" i="63"/>
  <c r="I38" i="63" s="1"/>
  <c r="I45" i="63" s="1"/>
  <c r="G24" i="63"/>
  <c r="G23" i="63"/>
  <c r="G22" i="63"/>
  <c r="G21" i="63"/>
  <c r="G20" i="63"/>
  <c r="V16" i="63"/>
  <c r="U16" i="63"/>
  <c r="G16" i="63"/>
  <c r="G15" i="63"/>
  <c r="G14" i="63"/>
  <c r="G13" i="63"/>
  <c r="G12" i="63"/>
  <c r="G11" i="63"/>
  <c r="G10" i="63"/>
  <c r="G9" i="63"/>
  <c r="G8" i="63"/>
  <c r="H26" i="63" l="1"/>
  <c r="H17" i="63"/>
  <c r="I55" i="63"/>
  <c r="I56" i="63" s="1"/>
  <c r="I27" i="63" l="1"/>
  <c r="I57" i="63" s="1"/>
  <c r="I59" i="63" s="1"/>
  <c r="M121" i="62" l="1"/>
  <c r="L121" i="62"/>
  <c r="G8" i="62" l="1"/>
  <c r="I31" i="62"/>
  <c r="P121" i="62"/>
  <c r="H53" i="62" s="1"/>
  <c r="N121" i="62"/>
  <c r="H47" i="62"/>
  <c r="H52" i="62"/>
  <c r="Q118" i="62"/>
  <c r="Q121" i="62" s="1"/>
  <c r="R110" i="62"/>
  <c r="J56" i="62"/>
  <c r="H54" i="62"/>
  <c r="H48" i="62"/>
  <c r="T46" i="62"/>
  <c r="I44" i="62"/>
  <c r="I30" i="62"/>
  <c r="I38" i="62" s="1"/>
  <c r="I45" i="62" s="1"/>
  <c r="G24" i="62"/>
  <c r="G23" i="62"/>
  <c r="G22" i="62"/>
  <c r="G21" i="62"/>
  <c r="G20" i="62"/>
  <c r="V16" i="62"/>
  <c r="U16" i="62"/>
  <c r="G16" i="62"/>
  <c r="G15" i="62"/>
  <c r="G14" i="62"/>
  <c r="G13" i="62"/>
  <c r="G12" i="62"/>
  <c r="G11" i="62"/>
  <c r="G10" i="62"/>
  <c r="G9" i="62"/>
  <c r="I49" i="62" l="1"/>
  <c r="H26" i="62"/>
  <c r="H17" i="62"/>
  <c r="I55" i="62"/>
  <c r="I31" i="61"/>
  <c r="P121" i="61"/>
  <c r="N121" i="61"/>
  <c r="M121" i="61"/>
  <c r="H47" i="61" s="1"/>
  <c r="L121" i="61"/>
  <c r="H52" i="61" s="1"/>
  <c r="Q118" i="61"/>
  <c r="Q121" i="61" s="1"/>
  <c r="R110" i="61"/>
  <c r="J56" i="61"/>
  <c r="H54" i="61"/>
  <c r="H53" i="61"/>
  <c r="H48" i="61"/>
  <c r="T46" i="61"/>
  <c r="I44" i="61"/>
  <c r="I30" i="61"/>
  <c r="I38" i="61" s="1"/>
  <c r="I45" i="61" s="1"/>
  <c r="G24" i="61"/>
  <c r="G23" i="61"/>
  <c r="G22" i="61"/>
  <c r="G21" i="61"/>
  <c r="G20" i="61"/>
  <c r="H26" i="61" s="1"/>
  <c r="V16" i="61"/>
  <c r="U16" i="61"/>
  <c r="G16" i="61"/>
  <c r="G15" i="61"/>
  <c r="G14" i="61"/>
  <c r="G13" i="61"/>
  <c r="G12" i="61"/>
  <c r="G11" i="61"/>
  <c r="G10" i="61"/>
  <c r="G9" i="61"/>
  <c r="G8" i="61"/>
  <c r="H17" i="61" s="1"/>
  <c r="I56" i="62" l="1"/>
  <c r="I27" i="62"/>
  <c r="I57" i="62" s="1"/>
  <c r="I27" i="61"/>
  <c r="I57" i="61" s="1"/>
  <c r="I49" i="61"/>
  <c r="I55" i="61"/>
  <c r="I59" i="62" l="1"/>
  <c r="I56" i="61"/>
  <c r="I59" i="61" s="1"/>
  <c r="L121" i="60" l="1"/>
  <c r="I31" i="60" l="1"/>
  <c r="Q121" i="60"/>
  <c r="P121" i="60"/>
  <c r="H53" i="60" s="1"/>
  <c r="N121" i="60"/>
  <c r="M121" i="60"/>
  <c r="H47" i="60" s="1"/>
  <c r="I49" i="60" s="1"/>
  <c r="H52" i="60"/>
  <c r="Q118" i="60"/>
  <c r="R110" i="60"/>
  <c r="J56" i="60"/>
  <c r="H54" i="60"/>
  <c r="H48" i="60"/>
  <c r="T46" i="60"/>
  <c r="I44" i="60"/>
  <c r="I30" i="60"/>
  <c r="I38" i="60" s="1"/>
  <c r="I45" i="60" s="1"/>
  <c r="G24" i="60"/>
  <c r="G23" i="60"/>
  <c r="G22" i="60"/>
  <c r="G21" i="60"/>
  <c r="G20" i="60"/>
  <c r="V16" i="60"/>
  <c r="U16" i="60"/>
  <c r="G16" i="60"/>
  <c r="G15" i="60"/>
  <c r="G14" i="60"/>
  <c r="G13" i="60"/>
  <c r="G12" i="60"/>
  <c r="G11" i="60"/>
  <c r="G10" i="60"/>
  <c r="G9" i="60"/>
  <c r="G8" i="60"/>
  <c r="H17" i="60" l="1"/>
  <c r="H26" i="60"/>
  <c r="I55" i="60"/>
  <c r="I56" i="60" s="1"/>
  <c r="I27" i="60" l="1"/>
  <c r="I57" i="60" s="1"/>
  <c r="I59" i="60" s="1"/>
  <c r="I31" i="59" l="1"/>
  <c r="P121" i="59"/>
  <c r="H53" i="59" s="1"/>
  <c r="N121" i="59"/>
  <c r="M121" i="59"/>
  <c r="H47" i="59" s="1"/>
  <c r="I49" i="59" s="1"/>
  <c r="L121" i="59"/>
  <c r="H52" i="59" s="1"/>
  <c r="Q118" i="59"/>
  <c r="Q121" i="59" s="1"/>
  <c r="R110" i="59"/>
  <c r="J56" i="59"/>
  <c r="H54" i="59"/>
  <c r="H48" i="59"/>
  <c r="T46" i="59"/>
  <c r="I44" i="59"/>
  <c r="I30" i="59"/>
  <c r="I38" i="59" s="1"/>
  <c r="I45" i="59" s="1"/>
  <c r="G24" i="59"/>
  <c r="G23" i="59"/>
  <c r="G22" i="59"/>
  <c r="G21" i="59"/>
  <c r="G20" i="59"/>
  <c r="V16" i="59"/>
  <c r="U16" i="59"/>
  <c r="G16" i="59"/>
  <c r="G15" i="59"/>
  <c r="G14" i="59"/>
  <c r="G13" i="59"/>
  <c r="G12" i="59"/>
  <c r="G11" i="59"/>
  <c r="G10" i="59"/>
  <c r="G9" i="59"/>
  <c r="G8" i="59"/>
  <c r="H26" i="59" l="1"/>
  <c r="H17" i="59"/>
  <c r="I27" i="59" s="1"/>
  <c r="I57" i="59" s="1"/>
  <c r="I55" i="59"/>
  <c r="I56" i="59" s="1"/>
  <c r="P121" i="58"/>
  <c r="H53" i="58" s="1"/>
  <c r="N121" i="58"/>
  <c r="M121" i="58"/>
  <c r="H47" i="58" s="1"/>
  <c r="L121" i="58"/>
  <c r="H52" i="58" s="1"/>
  <c r="Q118" i="58"/>
  <c r="Q121" i="58" s="1"/>
  <c r="R110" i="58"/>
  <c r="J56" i="58"/>
  <c r="H54" i="58"/>
  <c r="H48" i="58"/>
  <c r="T46" i="58"/>
  <c r="I44" i="58"/>
  <c r="I30" i="58"/>
  <c r="I38" i="58" s="1"/>
  <c r="G24" i="58"/>
  <c r="G23" i="58"/>
  <c r="G22" i="58"/>
  <c r="G21" i="58"/>
  <c r="G20" i="58"/>
  <c r="H26" i="58" s="1"/>
  <c r="V16" i="58"/>
  <c r="U16" i="58"/>
  <c r="G16" i="58"/>
  <c r="G15" i="58"/>
  <c r="G14" i="58"/>
  <c r="G13" i="58"/>
  <c r="G12" i="58"/>
  <c r="G11" i="58"/>
  <c r="G10" i="58"/>
  <c r="G9" i="58"/>
  <c r="G8" i="58"/>
  <c r="I59" i="59" l="1"/>
  <c r="I49" i="58"/>
  <c r="H17" i="58"/>
  <c r="I27" i="58" s="1"/>
  <c r="I57" i="58" s="1"/>
  <c r="I45" i="58"/>
  <c r="I55" i="58"/>
  <c r="L121" i="57"/>
  <c r="H52" i="57" s="1"/>
  <c r="P121" i="57"/>
  <c r="H53" i="57" s="1"/>
  <c r="N121" i="57"/>
  <c r="M121" i="57"/>
  <c r="H47" i="57" s="1"/>
  <c r="Q118" i="57"/>
  <c r="Q121" i="57" s="1"/>
  <c r="R110" i="57"/>
  <c r="J56" i="57"/>
  <c r="H54" i="57"/>
  <c r="H48" i="57"/>
  <c r="T46" i="57"/>
  <c r="I44" i="57"/>
  <c r="I30" i="57"/>
  <c r="I38" i="57" s="1"/>
  <c r="G24" i="57"/>
  <c r="G23" i="57"/>
  <c r="G22" i="57"/>
  <c r="G21" i="57"/>
  <c r="G20" i="57"/>
  <c r="V16" i="57"/>
  <c r="U16" i="57"/>
  <c r="G16" i="57"/>
  <c r="G15" i="57"/>
  <c r="G14" i="57"/>
  <c r="G13" i="57"/>
  <c r="G12" i="57"/>
  <c r="G11" i="57"/>
  <c r="G10" i="57"/>
  <c r="G9" i="57"/>
  <c r="G8" i="57"/>
  <c r="I56" i="58" l="1"/>
  <c r="I59" i="58" s="1"/>
  <c r="I45" i="57"/>
  <c r="H26" i="57"/>
  <c r="H17" i="57"/>
  <c r="I27" i="57" s="1"/>
  <c r="I57" i="57" s="1"/>
  <c r="I31" i="58" s="1"/>
  <c r="I55" i="57"/>
  <c r="I49" i="57"/>
  <c r="P121" i="56" l="1"/>
  <c r="N121" i="56"/>
  <c r="M121" i="56"/>
  <c r="H47" i="56" s="1"/>
  <c r="L121" i="56"/>
  <c r="Q118" i="56"/>
  <c r="Q121" i="56" s="1"/>
  <c r="R110" i="56"/>
  <c r="J56" i="56"/>
  <c r="H54" i="56"/>
  <c r="H53" i="56"/>
  <c r="H52" i="56"/>
  <c r="H48" i="56"/>
  <c r="T46" i="56"/>
  <c r="I44" i="56"/>
  <c r="I30" i="56"/>
  <c r="I38" i="56" s="1"/>
  <c r="G24" i="56"/>
  <c r="G23" i="56"/>
  <c r="G22" i="56"/>
  <c r="G21" i="56"/>
  <c r="G20" i="56"/>
  <c r="H26" i="56" s="1"/>
  <c r="V16" i="56"/>
  <c r="U16" i="56"/>
  <c r="G16" i="56"/>
  <c r="G15" i="56"/>
  <c r="G14" i="56"/>
  <c r="G13" i="56"/>
  <c r="G12" i="56"/>
  <c r="G11" i="56"/>
  <c r="G10" i="56"/>
  <c r="G9" i="56"/>
  <c r="G8" i="56"/>
  <c r="I45" i="56" l="1"/>
  <c r="I55" i="56"/>
  <c r="I49" i="56"/>
  <c r="H17" i="56"/>
  <c r="I27" i="56" s="1"/>
  <c r="I57" i="56" s="1"/>
  <c r="I31" i="57" s="1"/>
  <c r="I56" i="57" s="1"/>
  <c r="I59" i="57" s="1"/>
  <c r="P121" i="55" l="1"/>
  <c r="N121" i="55"/>
  <c r="M121" i="55"/>
  <c r="H47" i="55" s="1"/>
  <c r="I49" i="55" s="1"/>
  <c r="L121" i="55"/>
  <c r="H52" i="55" s="1"/>
  <c r="Q118" i="55"/>
  <c r="Q121" i="55" s="1"/>
  <c r="R110" i="55"/>
  <c r="J56" i="55"/>
  <c r="H54" i="55"/>
  <c r="H53" i="55"/>
  <c r="H48" i="55"/>
  <c r="T46" i="55"/>
  <c r="I44" i="55"/>
  <c r="I30" i="55"/>
  <c r="I38" i="55" s="1"/>
  <c r="I45" i="55" s="1"/>
  <c r="G24" i="55"/>
  <c r="G23" i="55"/>
  <c r="G22" i="55"/>
  <c r="G21" i="55"/>
  <c r="G20" i="55"/>
  <c r="V16" i="55"/>
  <c r="U16" i="55"/>
  <c r="G16" i="55"/>
  <c r="G15" i="55"/>
  <c r="G14" i="55"/>
  <c r="G13" i="55"/>
  <c r="G12" i="55"/>
  <c r="G11" i="55"/>
  <c r="G10" i="55"/>
  <c r="G9" i="55"/>
  <c r="G8" i="55"/>
  <c r="H26" i="55" l="1"/>
  <c r="H17" i="55"/>
  <c r="I55" i="55"/>
  <c r="P121" i="54"/>
  <c r="N121" i="54"/>
  <c r="M121" i="54"/>
  <c r="H47" i="54" s="1"/>
  <c r="I49" i="54" s="1"/>
  <c r="L121" i="54"/>
  <c r="H52" i="54" s="1"/>
  <c r="Q118" i="54"/>
  <c r="Q121" i="54" s="1"/>
  <c r="R110" i="54"/>
  <c r="J56" i="54"/>
  <c r="H54" i="54"/>
  <c r="H53" i="54"/>
  <c r="H48" i="54"/>
  <c r="T46" i="54"/>
  <c r="I44" i="54"/>
  <c r="I30" i="54"/>
  <c r="I38" i="54" s="1"/>
  <c r="G24" i="54"/>
  <c r="G23" i="54"/>
  <c r="G22" i="54"/>
  <c r="G21" i="54"/>
  <c r="G20" i="54"/>
  <c r="V16" i="54"/>
  <c r="U16" i="54"/>
  <c r="G16" i="54"/>
  <c r="G15" i="54"/>
  <c r="G14" i="54"/>
  <c r="G13" i="54"/>
  <c r="G12" i="54"/>
  <c r="G11" i="54"/>
  <c r="G10" i="54"/>
  <c r="G9" i="54"/>
  <c r="G8" i="54"/>
  <c r="I27" i="55" l="1"/>
  <c r="I57" i="55" s="1"/>
  <c r="I31" i="56" s="1"/>
  <c r="I56" i="56" s="1"/>
  <c r="I59" i="56" s="1"/>
  <c r="I45" i="54"/>
  <c r="H26" i="54"/>
  <c r="H17" i="54"/>
  <c r="I55" i="54"/>
  <c r="I27" i="54" l="1"/>
  <c r="I57" i="54" s="1"/>
  <c r="P121" i="53"/>
  <c r="H53" i="53" s="1"/>
  <c r="N121" i="53"/>
  <c r="M121" i="53"/>
  <c r="H47" i="53" s="1"/>
  <c r="L121" i="53"/>
  <c r="H52" i="53" s="1"/>
  <c r="Q118" i="53"/>
  <c r="Q121" i="53" s="1"/>
  <c r="R110" i="53"/>
  <c r="J56" i="53"/>
  <c r="H54" i="53"/>
  <c r="H48" i="53"/>
  <c r="T46" i="53"/>
  <c r="I44" i="53"/>
  <c r="I30" i="53"/>
  <c r="I38" i="53" s="1"/>
  <c r="G24" i="53"/>
  <c r="G23" i="53"/>
  <c r="G22" i="53"/>
  <c r="G21" i="53"/>
  <c r="G20" i="53"/>
  <c r="V16" i="53"/>
  <c r="U16" i="53"/>
  <c r="G16" i="53"/>
  <c r="G15" i="53"/>
  <c r="G14" i="53"/>
  <c r="G13" i="53"/>
  <c r="G12" i="53"/>
  <c r="G11" i="53"/>
  <c r="G10" i="53"/>
  <c r="G9" i="53"/>
  <c r="G8" i="53"/>
  <c r="I45" i="53" l="1"/>
  <c r="I31" i="55"/>
  <c r="I56" i="55" s="1"/>
  <c r="I59" i="55" s="1"/>
  <c r="H26" i="53"/>
  <c r="I49" i="53"/>
  <c r="H17" i="53"/>
  <c r="I27" i="53" s="1"/>
  <c r="I57" i="53" s="1"/>
  <c r="I31" i="54" s="1"/>
  <c r="I56" i="54" s="1"/>
  <c r="I59" i="54" s="1"/>
  <c r="I55" i="53"/>
  <c r="I31" i="53" l="1"/>
  <c r="I56" i="53" s="1"/>
  <c r="I59" i="53" s="1"/>
</calcChain>
</file>

<file path=xl/sharedStrings.xml><?xml version="1.0" encoding="utf-8"?>
<sst xmlns="http://schemas.openxmlformats.org/spreadsheetml/2006/main" count="2620" uniqueCount="432">
  <si>
    <t>CASH OPNAME</t>
  </si>
  <si>
    <t>Hari              :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</si>
  <si>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</si>
  <si>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</si>
  <si>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</si>
  <si>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</si>
  <si>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</si>
  <si>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</si>
  <si>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</si>
  <si>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</si>
  <si>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</si>
  <si>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</si>
  <si>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</si>
  <si>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</si>
  <si>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</si>
  <si>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</si>
  <si>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</si>
  <si>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ket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</si>
  <si>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</si>
  <si>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</si>
  <si>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</si>
  <si>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</si>
  <si>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</si>
  <si>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</si>
  <si>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</si>
  <si>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</si>
  <si>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</si>
  <si>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</si>
  <si>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</si>
  <si>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</si>
  <si>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</si>
  <si>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</si>
  <si>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</si>
  <si>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</si>
  <si>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</si>
  <si>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</si>
  <si>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</si>
  <si>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</si>
  <si>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</si>
  <si>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</si>
  <si>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</si>
  <si>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</si>
  <si>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</si>
  <si>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</si>
  <si>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</si>
  <si>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</si>
  <si>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</si>
  <si>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</si>
  <si>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</si>
  <si>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</si>
  <si>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</si>
  <si>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</si>
  <si>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</si>
  <si>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</si>
  <si>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</si>
  <si>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</si>
  <si>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</si>
  <si>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</si>
  <si>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Realisasi Kurang </t>
  </si>
  <si>
    <t>1. Ririn Puspita Sari Dewi</t>
  </si>
  <si>
    <t>Sabtu</t>
  </si>
  <si>
    <t>Senin</t>
  </si>
  <si>
    <t>BTK 51442</t>
  </si>
  <si>
    <t>BTK 51443</t>
  </si>
  <si>
    <t>BTK 51444</t>
  </si>
  <si>
    <t>BTK 51445</t>
  </si>
  <si>
    <t>BTK 51446</t>
  </si>
  <si>
    <t>BTK 51447</t>
  </si>
  <si>
    <t>BTK 51448</t>
  </si>
  <si>
    <t>BTK 51449</t>
  </si>
  <si>
    <t>BTK 51450</t>
  </si>
  <si>
    <t>BTK 51451</t>
  </si>
  <si>
    <t>BTK 51452</t>
  </si>
  <si>
    <t>BTK 51453</t>
  </si>
  <si>
    <t>BTK 51454</t>
  </si>
  <si>
    <t>BTK 51455</t>
  </si>
  <si>
    <t>BTK 51456</t>
  </si>
  <si>
    <t>BTK 51457</t>
  </si>
  <si>
    <t>BTK 51458</t>
  </si>
  <si>
    <t>BTK 51459</t>
  </si>
  <si>
    <t>BTK 51460</t>
  </si>
  <si>
    <t>BTK 51461</t>
  </si>
  <si>
    <t>BTK 51462</t>
  </si>
  <si>
    <t>BTK 51463</t>
  </si>
  <si>
    <t>Selasa</t>
  </si>
  <si>
    <t>BTK 51464</t>
  </si>
  <si>
    <t>BTK 51465</t>
  </si>
  <si>
    <t>BTK 51466</t>
  </si>
  <si>
    <t>BTK 51467</t>
  </si>
  <si>
    <t>BTK 51468</t>
  </si>
  <si>
    <t>BTK 51469</t>
  </si>
  <si>
    <t>BTK 51470</t>
  </si>
  <si>
    <t>BTK 51471</t>
  </si>
  <si>
    <t>Kamis</t>
  </si>
  <si>
    <t>BTK 51472</t>
  </si>
  <si>
    <t>BTK 51473</t>
  </si>
  <si>
    <t>BTK 51474</t>
  </si>
  <si>
    <t>BTK 51475</t>
  </si>
  <si>
    <t>BTK 51476</t>
  </si>
  <si>
    <t>BTK 51477</t>
  </si>
  <si>
    <t>BTK 51478</t>
  </si>
  <si>
    <t>BTK 51479</t>
  </si>
  <si>
    <t>Jumat</t>
  </si>
  <si>
    <t>BTK 51480</t>
  </si>
  <si>
    <t>BTK 51481</t>
  </si>
  <si>
    <t>BTK 51482</t>
  </si>
  <si>
    <t>BTK 51483</t>
  </si>
  <si>
    <t>BTK 51484</t>
  </si>
  <si>
    <t>BTK 51485</t>
  </si>
  <si>
    <t>BTK 51486</t>
  </si>
  <si>
    <t>BTK 51487</t>
  </si>
  <si>
    <t>BTK 51488</t>
  </si>
  <si>
    <t>BTK 51489</t>
  </si>
  <si>
    <t>BTK 51490</t>
  </si>
  <si>
    <t>BTK 51491</t>
  </si>
  <si>
    <t>BTK 51492</t>
  </si>
  <si>
    <t>BTK 51493</t>
  </si>
  <si>
    <t>BTK 51494</t>
  </si>
  <si>
    <t>BTK 51495</t>
  </si>
  <si>
    <t>BTK 51496</t>
  </si>
  <si>
    <t>BTK 51497</t>
  </si>
  <si>
    <t>BTK 51498</t>
  </si>
  <si>
    <t>BTK 51499</t>
  </si>
  <si>
    <t>BTK 51500</t>
  </si>
  <si>
    <t>Fara</t>
  </si>
  <si>
    <t>BTK 51501</t>
  </si>
  <si>
    <t>BTK 51502</t>
  </si>
  <si>
    <t>BTK 51503</t>
  </si>
  <si>
    <t>Roni</t>
  </si>
  <si>
    <t>BTK 51504</t>
  </si>
  <si>
    <t>BTK 51505</t>
  </si>
  <si>
    <t>BTK 51506</t>
  </si>
  <si>
    <t>BTK 51507</t>
  </si>
  <si>
    <t>BTK 51508</t>
  </si>
  <si>
    <t>BTK 51509</t>
  </si>
  <si>
    <t>BTK 51510</t>
  </si>
  <si>
    <t>BTK 51511</t>
  </si>
  <si>
    <t>BTK 51512</t>
  </si>
  <si>
    <t>BTK 51513</t>
  </si>
  <si>
    <t>BTK 51514</t>
  </si>
  <si>
    <t>BTK 51515</t>
  </si>
  <si>
    <t>BTK 51516</t>
  </si>
  <si>
    <t>BTK 51517</t>
  </si>
  <si>
    <t>BTK 51518</t>
  </si>
  <si>
    <t>BTK 51519</t>
  </si>
  <si>
    <t>BTK 51520</t>
  </si>
  <si>
    <t>BTK 51521</t>
  </si>
  <si>
    <t>BTK 51522</t>
  </si>
  <si>
    <t>BTK 51523</t>
  </si>
  <si>
    <t>BTK 51524</t>
  </si>
  <si>
    <t>BTK 51525</t>
  </si>
  <si>
    <t>BTK 51526</t>
  </si>
  <si>
    <t>BTK 51527</t>
  </si>
  <si>
    <t>BTK 51528</t>
  </si>
  <si>
    <t>BTK 51529</t>
  </si>
  <si>
    <t>BTK 51530</t>
  </si>
  <si>
    <t>BTK 51531</t>
  </si>
  <si>
    <t>BTK 51532</t>
  </si>
  <si>
    <t>BTK 51533</t>
  </si>
  <si>
    <t>BTK 51534</t>
  </si>
  <si>
    <t>BTK 51535</t>
  </si>
  <si>
    <t>BTK 51536</t>
  </si>
  <si>
    <t>BTK 51537</t>
  </si>
  <si>
    <t>BTK 51538</t>
  </si>
  <si>
    <t>BTK 51539</t>
  </si>
  <si>
    <t>BTK 51540</t>
  </si>
  <si>
    <t>BTK 51541</t>
  </si>
  <si>
    <t>BTK 51542</t>
  </si>
  <si>
    <t>Rabu</t>
  </si>
  <si>
    <t>BTK 51543</t>
  </si>
  <si>
    <t>BTK 51544</t>
  </si>
  <si>
    <t>BTK 51545</t>
  </si>
  <si>
    <t>BTK 51546</t>
  </si>
  <si>
    <t>BTK 51547</t>
  </si>
  <si>
    <t>BTK 51548</t>
  </si>
  <si>
    <t>BTK 51549</t>
  </si>
  <si>
    <t>BTK 51550</t>
  </si>
  <si>
    <t>BTK 51551</t>
  </si>
  <si>
    <t>BTK 51552</t>
  </si>
  <si>
    <t>BTK 51553</t>
  </si>
  <si>
    <t>BTK 51554</t>
  </si>
  <si>
    <t>BTK 51555</t>
  </si>
  <si>
    <t>BTK 51556</t>
  </si>
  <si>
    <t>BTK 51557</t>
  </si>
  <si>
    <t>BTK 51558</t>
  </si>
  <si>
    <t>BTK 51559</t>
  </si>
  <si>
    <t>BTK 51560</t>
  </si>
  <si>
    <t>BTK 51561</t>
  </si>
  <si>
    <t>BTK 51562</t>
  </si>
  <si>
    <t>BTK 51563</t>
  </si>
  <si>
    <t>BTK 51564</t>
  </si>
  <si>
    <t>BTK 51565</t>
  </si>
  <si>
    <t>BTK 51566</t>
  </si>
  <si>
    <t>BTK 51567</t>
  </si>
  <si>
    <t>BTK 51568</t>
  </si>
  <si>
    <t>BTK 51569</t>
  </si>
  <si>
    <t>BTK 51570</t>
  </si>
  <si>
    <t>BTK 51571</t>
  </si>
  <si>
    <t>BTK 51572</t>
  </si>
  <si>
    <t>BTK 51573</t>
  </si>
  <si>
    <t>BTK 51574</t>
  </si>
  <si>
    <t>BTK 51575</t>
  </si>
  <si>
    <t>BTK 51576</t>
  </si>
  <si>
    <t>BTK 51577</t>
  </si>
  <si>
    <t>BTK 51578</t>
  </si>
  <si>
    <t>BTK 51579</t>
  </si>
  <si>
    <t>BTK 51580</t>
  </si>
  <si>
    <t>BTK 51581</t>
  </si>
  <si>
    <t>BTK 51582</t>
  </si>
  <si>
    <t>BTK 51583</t>
  </si>
  <si>
    <t>BTK 51584</t>
  </si>
  <si>
    <t>BTK 51585</t>
  </si>
  <si>
    <t>BTK 51586</t>
  </si>
  <si>
    <t>BTK 51587</t>
  </si>
  <si>
    <t>BTK 51588</t>
  </si>
  <si>
    <t>BTK 51589</t>
  </si>
  <si>
    <t>BTK 51590</t>
  </si>
  <si>
    <t>BTK 51591</t>
  </si>
  <si>
    <t>BTK 51592</t>
  </si>
  <si>
    <t>BTK 51593</t>
  </si>
  <si>
    <t>BTK 51594</t>
  </si>
  <si>
    <t>BTK 51595</t>
  </si>
  <si>
    <t>BTK 51596</t>
  </si>
  <si>
    <t>BTK 51597</t>
  </si>
  <si>
    <t>BTK 51598</t>
  </si>
  <si>
    <t>BTK 51599</t>
  </si>
  <si>
    <t>BTK 51600</t>
  </si>
  <si>
    <t>BTK 51601</t>
  </si>
  <si>
    <t>BTK 51602</t>
  </si>
  <si>
    <t>BTK 51603</t>
  </si>
  <si>
    <t>BTK 51604</t>
  </si>
  <si>
    <t>BTK 51605</t>
  </si>
  <si>
    <t>BTK 51606</t>
  </si>
  <si>
    <t>BTK 51607</t>
  </si>
  <si>
    <t>BTK 51608</t>
  </si>
  <si>
    <t>BTK 51609</t>
  </si>
  <si>
    <t>BTK 51610</t>
  </si>
  <si>
    <t>BTK 51611</t>
  </si>
  <si>
    <t>BTK 51612</t>
  </si>
  <si>
    <t>BTK 51613</t>
  </si>
  <si>
    <t>BTK 51614</t>
  </si>
  <si>
    <t>BTK 51615</t>
  </si>
  <si>
    <t>BTK 51616</t>
  </si>
  <si>
    <t>BTK 51617</t>
  </si>
  <si>
    <t>BTK 51618</t>
  </si>
  <si>
    <t>1. Nijar Kurnia Romdoni, S.E</t>
  </si>
  <si>
    <t>Roni 750k</t>
  </si>
  <si>
    <t>BTK 51619</t>
  </si>
  <si>
    <t>BTK 51620</t>
  </si>
  <si>
    <t>BTK 51621</t>
  </si>
  <si>
    <t>BTK 51622</t>
  </si>
  <si>
    <t>BTK 51623</t>
  </si>
  <si>
    <t>BTK 51624</t>
  </si>
  <si>
    <t>BTK 51625</t>
  </si>
  <si>
    <t>BTK 51626</t>
  </si>
  <si>
    <t>BTK 51627</t>
  </si>
  <si>
    <t>BTK 51628</t>
  </si>
  <si>
    <t>BTK 51629</t>
  </si>
  <si>
    <t>BTK 51630</t>
  </si>
  <si>
    <t>BTK 51631</t>
  </si>
  <si>
    <t>BTK 51632</t>
  </si>
  <si>
    <t>BTK 51633</t>
  </si>
  <si>
    <t>BTK 51634</t>
  </si>
  <si>
    <t>BTK 51635</t>
  </si>
  <si>
    <t>BTK 51636</t>
  </si>
  <si>
    <t>BTK 51637</t>
  </si>
  <si>
    <t>(di Nijar)</t>
  </si>
  <si>
    <t>1. Roni Nugraha</t>
  </si>
  <si>
    <t>di Nijar</t>
  </si>
  <si>
    <t>BTK 51641</t>
  </si>
  <si>
    <t>BTK 51654</t>
  </si>
  <si>
    <t>BTK 51655</t>
  </si>
  <si>
    <t>BTK 51656</t>
  </si>
  <si>
    <t>BTK 51657</t>
  </si>
  <si>
    <t>BTK 51658</t>
  </si>
  <si>
    <t>BTK 51659</t>
  </si>
  <si>
    <t>BTK 51660</t>
  </si>
  <si>
    <t>BTK 51661</t>
  </si>
  <si>
    <t>BTK 51662</t>
  </si>
  <si>
    <t>BTK 51663</t>
  </si>
  <si>
    <t>BTK 51664</t>
  </si>
  <si>
    <t>BTK 51665</t>
  </si>
  <si>
    <t>BTK 51666</t>
  </si>
  <si>
    <t>BTK 51667</t>
  </si>
  <si>
    <t>BTK 51668</t>
  </si>
  <si>
    <t>BTK 51669</t>
  </si>
  <si>
    <t>BTK 51670</t>
  </si>
  <si>
    <t>BTK 51671</t>
  </si>
  <si>
    <t>BTK 51672</t>
  </si>
  <si>
    <t>BTK 51673</t>
  </si>
  <si>
    <t>BTK 51674</t>
  </si>
  <si>
    <t>BTK 51675</t>
  </si>
  <si>
    <t>BTK 51676</t>
  </si>
  <si>
    <t>BTK 51677</t>
  </si>
  <si>
    <t>BTK 51678</t>
  </si>
  <si>
    <t>BTK 51679</t>
  </si>
  <si>
    <t>BTK 51680</t>
  </si>
  <si>
    <t>BTK 51681</t>
  </si>
  <si>
    <t>BTK 51682</t>
  </si>
  <si>
    <t>BTK 51683</t>
  </si>
  <si>
    <t>BTK 51684</t>
  </si>
  <si>
    <t>BTK 51685</t>
  </si>
  <si>
    <t>BTK 51686</t>
  </si>
  <si>
    <t>BTK 51687</t>
  </si>
  <si>
    <t>BTK 51688</t>
  </si>
  <si>
    <t>BTK 51689</t>
  </si>
  <si>
    <t>BTK 51690</t>
  </si>
  <si>
    <t>BTK 51691</t>
  </si>
  <si>
    <t>BTK 51692</t>
  </si>
  <si>
    <t>BTK 51693</t>
  </si>
  <si>
    <t>BTK 51694</t>
  </si>
  <si>
    <t>BTK 51695</t>
  </si>
  <si>
    <t>BTK 51696</t>
  </si>
  <si>
    <t>BTK 51697</t>
  </si>
  <si>
    <t>BTK 51698</t>
  </si>
  <si>
    <t>BTK 51699</t>
  </si>
  <si>
    <t>BTK 51700</t>
  </si>
  <si>
    <t>BTK 51701</t>
  </si>
  <si>
    <t>BTK 51702</t>
  </si>
  <si>
    <t>BTK 51703</t>
  </si>
  <si>
    <t>BTK 51704</t>
  </si>
  <si>
    <t>BTK 51705</t>
  </si>
  <si>
    <t>BTK 51706</t>
  </si>
  <si>
    <t>BTK 51707</t>
  </si>
  <si>
    <t>BTK 51708</t>
  </si>
  <si>
    <t>BTK 51709</t>
  </si>
  <si>
    <t>BTK 51710</t>
  </si>
  <si>
    <t>BTK 51711</t>
  </si>
  <si>
    <t>BTK 51712</t>
  </si>
  <si>
    <t>BTK 51713</t>
  </si>
  <si>
    <t>BTK 51714</t>
  </si>
  <si>
    <t>BTK 51715</t>
  </si>
  <si>
    <t>BTK 51716</t>
  </si>
  <si>
    <t>BTK 51717</t>
  </si>
  <si>
    <t>BTK 51718</t>
  </si>
  <si>
    <t>BTK 51719</t>
  </si>
  <si>
    <t>BTK 51720</t>
  </si>
  <si>
    <t>r</t>
  </si>
  <si>
    <t>BTK 51721</t>
  </si>
  <si>
    <t>BTK 51722</t>
  </si>
  <si>
    <t>BTK 51723</t>
  </si>
  <si>
    <t>BTK 51724</t>
  </si>
  <si>
    <t>BTK 51725</t>
  </si>
  <si>
    <t>BTK 51726</t>
  </si>
  <si>
    <t>BTK 51727</t>
  </si>
  <si>
    <t>BTK 51728</t>
  </si>
  <si>
    <t>BTK 51729</t>
  </si>
  <si>
    <t>BTK 51730</t>
  </si>
  <si>
    <t>BTK 51731</t>
  </si>
  <si>
    <t>BTK 51732</t>
  </si>
  <si>
    <t>BTK 51733</t>
  </si>
  <si>
    <t>BTK 51734</t>
  </si>
  <si>
    <t>BTK 51735</t>
  </si>
  <si>
    <t>BTK 51736</t>
  </si>
  <si>
    <t>BTK 51737</t>
  </si>
  <si>
    <t>BTK 51738</t>
  </si>
  <si>
    <t>BTK 51739</t>
  </si>
  <si>
    <t>BTK 51740</t>
  </si>
  <si>
    <t>BTK 51741</t>
  </si>
  <si>
    <t>BTK 51742</t>
  </si>
  <si>
    <t>BTK 51743</t>
  </si>
  <si>
    <t>BTK 51744</t>
  </si>
  <si>
    <t>BTK 51745</t>
  </si>
  <si>
    <t>BTK 51746</t>
  </si>
  <si>
    <t>BTK 51747</t>
  </si>
  <si>
    <t>BTK 51748</t>
  </si>
  <si>
    <t>BTK 51749</t>
  </si>
  <si>
    <t>BTK 51750</t>
  </si>
  <si>
    <t>BTK 51751</t>
  </si>
  <si>
    <t>BTK 51752</t>
  </si>
  <si>
    <t>BTK 51753</t>
  </si>
  <si>
    <t>BTK 51754</t>
  </si>
  <si>
    <t>BTK 51755</t>
  </si>
  <si>
    <t>BTK 51756</t>
  </si>
  <si>
    <t>BTK 51757</t>
  </si>
  <si>
    <t>BTK 51758</t>
  </si>
  <si>
    <t>BTK 51759</t>
  </si>
  <si>
    <t>BTK 51760</t>
  </si>
  <si>
    <t>BTK 51761</t>
  </si>
  <si>
    <t>BTK 51762</t>
  </si>
  <si>
    <t>BTK 51763</t>
  </si>
  <si>
    <t>BTK 51764</t>
  </si>
  <si>
    <t>BTK 51765</t>
  </si>
  <si>
    <t>BTK 51766</t>
  </si>
  <si>
    <t>BTK 51767</t>
  </si>
  <si>
    <t>BTK 51768</t>
  </si>
  <si>
    <t>BTK 51769</t>
  </si>
  <si>
    <t>BTK 51770</t>
  </si>
  <si>
    <t>BTK 51771</t>
  </si>
  <si>
    <t>BTK 51772</t>
  </si>
  <si>
    <t>BTK 51773</t>
  </si>
  <si>
    <t>BTK 51774</t>
  </si>
  <si>
    <t>BTK 51775</t>
  </si>
  <si>
    <t>BTK 51776</t>
  </si>
  <si>
    <t>sd 51763</t>
  </si>
  <si>
    <t>BTK 51777</t>
  </si>
  <si>
    <t>BTK 51778</t>
  </si>
  <si>
    <t>BTK 51779</t>
  </si>
  <si>
    <t>BTK 51780</t>
  </si>
  <si>
    <t>BTK 51781</t>
  </si>
  <si>
    <t>BTK 51782</t>
  </si>
  <si>
    <t>BTK 51783</t>
  </si>
  <si>
    <t>BTK 51784</t>
  </si>
  <si>
    <t>BTK 51785</t>
  </si>
  <si>
    <t>BTK 51786</t>
  </si>
  <si>
    <t>BTK 51787</t>
  </si>
  <si>
    <t>BTK 51788</t>
  </si>
  <si>
    <t>BTK 51789</t>
  </si>
  <si>
    <t>BTK 51790</t>
  </si>
  <si>
    <t>BTK 51791</t>
  </si>
  <si>
    <t>BTK 51792</t>
  </si>
  <si>
    <t>BTK 51793</t>
  </si>
  <si>
    <t>BTK 51794</t>
  </si>
  <si>
    <t>BTK 51795</t>
  </si>
  <si>
    <t>BTK 51796</t>
  </si>
  <si>
    <t>BTK 51797</t>
  </si>
  <si>
    <t>BTK 51798</t>
  </si>
  <si>
    <t>BTK 51799</t>
  </si>
  <si>
    <t>BTK 51800</t>
  </si>
  <si>
    <t>BTK 51801</t>
  </si>
  <si>
    <t>BTK 51802</t>
  </si>
  <si>
    <t>BTK 51803</t>
  </si>
  <si>
    <t>BTK 51804</t>
  </si>
  <si>
    <t>BTK 51805</t>
  </si>
  <si>
    <t>BTK 51806</t>
  </si>
  <si>
    <t>BTK 51807</t>
  </si>
  <si>
    <t>BTK 51808</t>
  </si>
  <si>
    <t>BTK 51809</t>
  </si>
  <si>
    <t>BTK 51810</t>
  </si>
  <si>
    <t>BTK 51811</t>
  </si>
  <si>
    <t>BTK 51812</t>
  </si>
  <si>
    <t>BTK 51813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</si>
</sst>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0"/>
      <name val="Calibri"/>
      <family val="2"/>
      <charset val="1"/>
      <scheme val="minor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0"/>
      <color rgb="FFFF0000"/>
      <name val="Times New Roman"/>
      <family val="1"/>
    </font>
    <font>
      <sz val="12"/>
      <color rgb="FFFF0000"/>
      <name val="Arial"/>
      <family val="2"/>
    </font>
    <font>
      <sz val="11"/>
      <name val="Calibri"/>
      <family val="2"/>
      <charset val="1"/>
      <scheme val="minor"/>
    </font>
    <font>
      <sz val="11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95">
    <xf numFmtId="0" fontId="0" fillId="0" borderId="0" xfId="0"/>
    <xf numFmtId="0" fontId="5" fillId="0" borderId="0" xfId="4" applyFont="1"/>
    <xf numFmtId="0" fontId="6" fillId="0" borderId="0" xfId="4" applyFont="1" applyAlignment="1">
      <alignment horizontal="right"/>
    </xf>
    <xf numFmtId="41" fontId="7" fillId="0" borderId="0" xfId="4" applyNumberFormat="1" applyFont="1"/>
    <xf numFmtId="0" fontId="7" fillId="0" borderId="0" xfId="4" applyFont="1"/>
    <xf numFmtId="0" fontId="5" fillId="0" borderId="0" xfId="0" applyFont="1"/>
    <xf numFmtId="0" fontId="3" fillId="0" borderId="0" xfId="3"/>
    <xf numFmtId="164" fontId="3" fillId="0" borderId="0" xfId="3" applyNumberFormat="1"/>
    <xf numFmtId="41" fontId="3" fillId="0" borderId="0" xfId="3" applyNumberFormat="1"/>
    <xf numFmtId="41" fontId="3" fillId="0" borderId="0" xfId="3" applyNumberFormat="1" applyAlignment="1">
      <alignment horizontal="left"/>
    </xf>
    <xf numFmtId="14" fontId="3" fillId="0" borderId="0" xfId="3" applyNumberForma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Alignment="1">
      <alignment horizontal="right"/>
    </xf>
    <xf numFmtId="20" fontId="3" fillId="0" borderId="0" xfId="3" applyNumberFormat="1" applyAlignment="1">
      <alignment horizontal="left"/>
    </xf>
    <xf numFmtId="41" fontId="3" fillId="0" borderId="0" xfId="1" applyFont="1"/>
    <xf numFmtId="1" fontId="5" fillId="0" borderId="0" xfId="4" applyNumberFormat="1" applyFont="1"/>
    <xf numFmtId="0" fontId="9" fillId="0" borderId="0" xfId="3" applyFont="1"/>
    <xf numFmtId="0" fontId="10" fillId="0" borderId="0" xfId="3" applyFont="1"/>
    <xf numFmtId="0" fontId="3" fillId="0" borderId="0" xfId="3" applyAlignment="1">
      <alignment horizontal="center"/>
    </xf>
    <xf numFmtId="41" fontId="5" fillId="0" borderId="0" xfId="4" applyNumberFormat="1" applyFont="1"/>
    <xf numFmtId="41" fontId="3" fillId="0" borderId="1" xfId="3" applyNumberFormat="1" applyBorder="1"/>
    <xf numFmtId="0" fontId="5" fillId="0" borderId="1" xfId="4" applyFont="1" applyBorder="1"/>
    <xf numFmtId="0" fontId="6" fillId="0" borderId="4" xfId="4" applyFont="1" applyBorder="1" applyAlignment="1">
      <alignment horizontal="center"/>
    </xf>
    <xf numFmtId="41" fontId="7" fillId="0" borderId="1" xfId="4" applyNumberFormat="1" applyFont="1" applyBorder="1"/>
    <xf numFmtId="0" fontId="5" fillId="0" borderId="1" xfId="0" applyFont="1" applyBorder="1"/>
    <xf numFmtId="0" fontId="11" fillId="0" borderId="5" xfId="0" applyFont="1" applyBorder="1" applyAlignment="1">
      <alignment horizontal="center" vertical="center" wrapText="1"/>
    </xf>
    <xf numFmtId="41" fontId="13" fillId="3" borderId="1" xfId="3" applyNumberFormat="1" applyFont="1" applyFill="1" applyBorder="1" applyAlignment="1">
      <alignment horizontal="center"/>
    </xf>
    <xf numFmtId="41" fontId="14" fillId="0" borderId="1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41" fontId="18" fillId="3" borderId="1" xfId="1" applyFont="1" applyFill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 vertical="center" wrapText="1"/>
    </xf>
    <xf numFmtId="41" fontId="17" fillId="0" borderId="1" xfId="1" applyFont="1" applyBorder="1" applyAlignment="1">
      <alignment vertical="center"/>
    </xf>
    <xf numFmtId="41" fontId="7" fillId="3" borderId="6" xfId="1" applyFont="1" applyFill="1" applyBorder="1"/>
    <xf numFmtId="41" fontId="17" fillId="0" borderId="1" xfId="1" applyFont="1" applyBorder="1" applyAlignment="1">
      <alignment horizontal="right" vertical="center" wrapText="1"/>
    </xf>
    <xf numFmtId="41" fontId="7" fillId="0" borderId="1" xfId="1" applyFont="1" applyBorder="1" applyAlignment="1">
      <alignment horizontal="center" wrapText="1"/>
    </xf>
    <xf numFmtId="41" fontId="17" fillId="0" borderId="0" xfId="1" applyFont="1" applyAlignment="1">
      <alignment horizontal="right" vertical="center" wrapText="1"/>
    </xf>
    <xf numFmtId="165" fontId="3" fillId="0" borderId="0" xfId="3" applyNumberFormat="1"/>
    <xf numFmtId="41" fontId="17" fillId="0" borderId="3" xfId="1" applyFont="1" applyBorder="1" applyAlignment="1">
      <alignment horizontal="right" vertical="center" wrapText="1"/>
    </xf>
    <xf numFmtId="41" fontId="7" fillId="0" borderId="1" xfId="1" quotePrefix="1" applyFont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5" fillId="0" borderId="3" xfId="4" applyFont="1" applyBorder="1"/>
    <xf numFmtId="41" fontId="19" fillId="0" borderId="1" xfId="1" applyFont="1" applyBorder="1" applyAlignment="1">
      <alignment horizontal="center" wrapText="1"/>
    </xf>
    <xf numFmtId="165" fontId="5" fillId="0" borderId="3" xfId="4" applyNumberFormat="1" applyFont="1" applyBorder="1"/>
    <xf numFmtId="165" fontId="7" fillId="0" borderId="0" xfId="4" applyNumberFormat="1" applyFont="1"/>
    <xf numFmtId="0" fontId="17" fillId="0" borderId="1" xfId="1" applyNumberFormat="1" applyFont="1" applyBorder="1" applyAlignment="1">
      <alignment vertical="center" wrapText="1"/>
    </xf>
    <xf numFmtId="41" fontId="3" fillId="0" borderId="3" xfId="4" applyNumberFormat="1" applyFont="1" applyBorder="1"/>
    <xf numFmtId="41" fontId="5" fillId="0" borderId="1" xfId="1" applyFont="1" applyBorder="1"/>
    <xf numFmtId="41" fontId="7" fillId="0" borderId="3" xfId="4" applyNumberFormat="1" applyFont="1" applyBorder="1"/>
    <xf numFmtId="0" fontId="16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41" fontId="15" fillId="0" borderId="1" xfId="1" applyFont="1" applyBorder="1" applyAlignment="1">
      <alignment horizontal="center" wrapText="1"/>
    </xf>
    <xf numFmtId="41" fontId="3" fillId="0" borderId="1" xfId="1" applyFont="1" applyBorder="1"/>
    <xf numFmtId="41" fontId="3" fillId="0" borderId="7" xfId="3" applyNumberFormat="1" applyBorder="1"/>
    <xf numFmtId="0" fontId="20" fillId="0" borderId="1" xfId="1" applyNumberFormat="1" applyFont="1" applyBorder="1" applyAlignment="1">
      <alignment vertical="center" wrapText="1"/>
    </xf>
    <xf numFmtId="41" fontId="9" fillId="0" borderId="1" xfId="1" applyFont="1" applyBorder="1"/>
    <xf numFmtId="165" fontId="7" fillId="0" borderId="0" xfId="5" applyNumberFormat="1" applyFont="1"/>
    <xf numFmtId="41" fontId="21" fillId="0" borderId="1" xfId="1" quotePrefix="1" applyFont="1" applyBorder="1" applyAlignment="1">
      <alignment horizontal="center" wrapText="1"/>
    </xf>
    <xf numFmtId="41" fontId="3" fillId="0" borderId="0" xfId="4" applyNumberFormat="1" applyFont="1"/>
    <xf numFmtId="41" fontId="0" fillId="0" borderId="1" xfId="1" applyFont="1" applyBorder="1" applyAlignment="1">
      <alignment horizontal="right" wrapText="1"/>
    </xf>
    <xf numFmtId="42" fontId="5" fillId="0" borderId="0" xfId="4" applyNumberFormat="1" applyFont="1"/>
    <xf numFmtId="41" fontId="7" fillId="3" borderId="1" xfId="1" applyFont="1" applyFill="1" applyBorder="1"/>
    <xf numFmtId="41" fontId="18" fillId="3" borderId="1" xfId="1" applyFont="1" applyFill="1" applyBorder="1" applyAlignment="1">
      <alignment horizontal="right" vertical="center" wrapText="1"/>
    </xf>
    <xf numFmtId="164" fontId="3" fillId="0" borderId="7" xfId="3" applyNumberFormat="1" applyBorder="1"/>
    <xf numFmtId="0" fontId="17" fillId="0" borderId="1" xfId="1" applyNumberFormat="1" applyFont="1" applyBorder="1" applyAlignment="1">
      <alignment vertical="center"/>
    </xf>
    <xf numFmtId="164" fontId="22" fillId="0" borderId="0" xfId="3" applyNumberFormat="1" applyFont="1"/>
    <xf numFmtId="164" fontId="9" fillId="0" borderId="0" xfId="3" applyNumberFormat="1" applyFont="1"/>
    <xf numFmtId="41" fontId="23" fillId="0" borderId="0" xfId="2" applyNumberFormat="1" applyFont="1" applyFill="1"/>
    <xf numFmtId="41" fontId="3" fillId="3" borderId="1" xfId="1" applyFont="1" applyFill="1" applyBorder="1"/>
    <xf numFmtId="164" fontId="3" fillId="0" borderId="7" xfId="5" applyNumberFormat="1" applyBorder="1" applyAlignment="1">
      <alignment horizontal="left"/>
    </xf>
    <xf numFmtId="41" fontId="3" fillId="0" borderId="0" xfId="5"/>
    <xf numFmtId="0" fontId="7" fillId="3" borderId="1" xfId="1" applyNumberFormat="1" applyFont="1" applyFill="1" applyBorder="1"/>
    <xf numFmtId="0" fontId="3" fillId="0" borderId="0" xfId="3" quotePrefix="1"/>
    <xf numFmtId="42" fontId="12" fillId="0" borderId="0" xfId="1" applyNumberFormat="1" applyFont="1"/>
    <xf numFmtId="41" fontId="17" fillId="0" borderId="1" xfId="1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1" fontId="7" fillId="0" borderId="1" xfId="1" applyFont="1" applyBorder="1"/>
    <xf numFmtId="42" fontId="3" fillId="0" borderId="0" xfId="3" applyNumberFormat="1"/>
    <xf numFmtId="0" fontId="7" fillId="0" borderId="1" xfId="1" applyNumberFormat="1" applyFont="1" applyBorder="1"/>
    <xf numFmtId="0" fontId="24" fillId="0" borderId="0" xfId="3" applyFont="1" applyAlignment="1">
      <alignment horizontal="left"/>
    </xf>
    <xf numFmtId="0" fontId="24" fillId="0" borderId="0" xfId="3" applyFont="1"/>
    <xf numFmtId="41" fontId="6" fillId="0" borderId="1" xfId="1" applyFont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164" fontId="5" fillId="0" borderId="0" xfId="4" applyNumberFormat="1" applyFont="1"/>
    <xf numFmtId="0" fontId="25" fillId="0" borderId="0" xfId="3" applyFont="1"/>
    <xf numFmtId="164" fontId="26" fillId="0" borderId="0" xfId="3" applyNumberFormat="1" applyFont="1"/>
    <xf numFmtId="42" fontId="7" fillId="0" borderId="0" xfId="2" applyNumberFormat="1" applyFont="1" applyFill="1"/>
    <xf numFmtId="41" fontId="23" fillId="0" borderId="0" xfId="0" applyNumberFormat="1" applyFont="1"/>
    <xf numFmtId="0" fontId="27" fillId="0" borderId="0" xfId="4" applyFont="1"/>
    <xf numFmtId="42" fontId="23" fillId="0" borderId="0" xfId="4" applyNumberFormat="1" applyFont="1"/>
    <xf numFmtId="0" fontId="27" fillId="0" borderId="0" xfId="0" applyFont="1"/>
    <xf numFmtId="42" fontId="27" fillId="0" borderId="0" xfId="4" applyNumberFormat="1" applyFont="1"/>
    <xf numFmtId="42" fontId="27" fillId="0" borderId="0" xfId="0" applyNumberFormat="1" applyFont="1"/>
    <xf numFmtId="0" fontId="23" fillId="0" borderId="0" xfId="0" applyFont="1"/>
    <xf numFmtId="41" fontId="7" fillId="0" borderId="0" xfId="2" applyNumberFormat="1" applyFont="1" applyFill="1"/>
    <xf numFmtId="0" fontId="5" fillId="0" borderId="1" xfId="0" applyFont="1" applyBorder="1" applyAlignment="1">
      <alignment horizontal="center"/>
    </xf>
    <xf numFmtId="41" fontId="17" fillId="0" borderId="1" xfId="1" applyFont="1" applyBorder="1" applyAlignment="1">
      <alignment horizontal="right" wrapText="1"/>
    </xf>
    <xf numFmtId="41" fontId="7" fillId="3" borderId="0" xfId="0" applyNumberFormat="1" applyFont="1" applyFill="1"/>
    <xf numFmtId="41" fontId="7" fillId="0" borderId="0" xfId="0" applyNumberFormat="1" applyFont="1"/>
    <xf numFmtId="0" fontId="6" fillId="0" borderId="1" xfId="1" applyNumberFormat="1" applyFont="1" applyBorder="1" applyAlignment="1">
      <alignment horizontal="right"/>
    </xf>
    <xf numFmtId="4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1" fontId="18" fillId="3" borderId="0" xfId="1" applyFont="1" applyFill="1" applyAlignment="1">
      <alignment horizontal="center" vertical="center" wrapText="1"/>
    </xf>
    <xf numFmtId="41" fontId="29" fillId="0" borderId="0" xfId="1" applyFont="1"/>
    <xf numFmtId="41" fontId="29" fillId="3" borderId="0" xfId="1" applyFont="1" applyFill="1" applyAlignment="1">
      <alignment horizontal="center" vertical="center" wrapText="1"/>
    </xf>
    <xf numFmtId="41" fontId="28" fillId="3" borderId="3" xfId="1" applyFont="1" applyFill="1" applyBorder="1" applyAlignment="1">
      <alignment horizontal="center" vertical="center" wrapText="1"/>
    </xf>
    <xf numFmtId="41" fontId="18" fillId="3" borderId="3" xfId="1" applyFont="1" applyFill="1" applyBorder="1" applyAlignment="1">
      <alignment horizontal="center" vertical="center" wrapText="1"/>
    </xf>
    <xf numFmtId="0" fontId="7" fillId="0" borderId="1" xfId="0" applyFont="1" applyBorder="1"/>
    <xf numFmtId="41" fontId="17" fillId="0" borderId="3" xfId="1" applyFont="1" applyBorder="1" applyAlignment="1">
      <alignment vertical="center" wrapText="1"/>
    </xf>
    <xf numFmtId="0" fontId="6" fillId="0" borderId="0" xfId="4" applyFont="1" applyAlignment="1">
      <alignment horizontal="right" vertical="center"/>
    </xf>
    <xf numFmtId="41" fontId="8" fillId="0" borderId="0" xfId="3" applyNumberFormat="1" applyFont="1" applyAlignment="1">
      <alignment horizontal="right" vertical="center"/>
    </xf>
    <xf numFmtId="41" fontId="6" fillId="0" borderId="0" xfId="4" applyNumberFormat="1" applyFont="1" applyAlignment="1">
      <alignment horizontal="right" vertical="center"/>
    </xf>
    <xf numFmtId="41" fontId="6" fillId="0" borderId="1" xfId="1" applyFont="1" applyBorder="1" applyAlignment="1">
      <alignment horizontal="right" vertical="center"/>
    </xf>
    <xf numFmtId="41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41" fontId="8" fillId="4" borderId="3" xfId="1" applyFont="1" applyFill="1" applyBorder="1" applyAlignment="1">
      <alignment horizontal="center" vertical="center" wrapText="1"/>
    </xf>
    <xf numFmtId="41" fontId="8" fillId="3" borderId="3" xfId="1" applyFont="1" applyFill="1" applyBorder="1" applyAlignment="1">
      <alignment horizontal="center" vertical="center" wrapText="1"/>
    </xf>
    <xf numFmtId="41" fontId="27" fillId="0" borderId="0" xfId="1" applyFont="1"/>
    <xf numFmtId="41" fontId="12" fillId="3" borderId="3" xfId="3" applyNumberFormat="1" applyFont="1" applyFill="1" applyBorder="1" applyAlignment="1">
      <alignment horizontal="center"/>
    </xf>
    <xf numFmtId="41" fontId="30" fillId="0" borderId="1" xfId="1" applyFon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41" fontId="17" fillId="0" borderId="3" xfId="1" applyFont="1" applyBorder="1" applyAlignment="1">
      <alignment wrapText="1"/>
    </xf>
    <xf numFmtId="41" fontId="3" fillId="3" borderId="3" xfId="1" applyFont="1" applyFill="1" applyBorder="1"/>
    <xf numFmtId="41" fontId="7" fillId="3" borderId="3" xfId="1" applyFont="1" applyFill="1" applyBorder="1"/>
    <xf numFmtId="41" fontId="8" fillId="3" borderId="0" xfId="0" applyNumberFormat="1" applyFont="1" applyFill="1"/>
    <xf numFmtId="41" fontId="31" fillId="0" borderId="3" xfId="1" applyFont="1" applyBorder="1" applyAlignment="1">
      <alignment horizontal="center" wrapText="1"/>
    </xf>
    <xf numFmtId="41" fontId="6" fillId="3" borderId="0" xfId="0" applyNumberFormat="1" applyFont="1" applyFill="1"/>
    <xf numFmtId="41" fontId="6" fillId="0" borderId="3" xfId="1" applyFont="1" applyBorder="1" applyAlignment="1">
      <alignment horizont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0" applyFont="1" applyBorder="1"/>
    <xf numFmtId="0" fontId="17" fillId="3" borderId="1" xfId="0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41" fontId="3" fillId="4" borderId="1" xfId="1" applyFont="1" applyFill="1" applyBorder="1" applyAlignment="1">
      <alignment horizontal="center" vertical="center" wrapText="1"/>
    </xf>
    <xf numFmtId="41" fontId="3" fillId="3" borderId="1" xfId="0" applyNumberFormat="1" applyFont="1" applyFill="1" applyBorder="1"/>
    <xf numFmtId="41" fontId="3" fillId="0" borderId="3" xfId="1" applyFont="1" applyBorder="1" applyAlignment="1">
      <alignment horizontal="center" wrapText="1"/>
    </xf>
    <xf numFmtId="41" fontId="3" fillId="3" borderId="3" xfId="1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41" fontId="3" fillId="4" borderId="3" xfId="1" applyFont="1" applyFill="1" applyBorder="1" applyAlignment="1">
      <alignment horizontal="center" vertical="center" wrapText="1"/>
    </xf>
    <xf numFmtId="41" fontId="3" fillId="3" borderId="3" xfId="0" applyNumberFormat="1" applyFont="1" applyFill="1" applyBorder="1"/>
    <xf numFmtId="0" fontId="4" fillId="0" borderId="0" xfId="3" applyFont="1" applyAlignment="1">
      <alignment horizontal="center"/>
    </xf>
    <xf numFmtId="41" fontId="0" fillId="0" borderId="1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32" fillId="3" borderId="3" xfId="0" applyNumberFormat="1" applyFont="1" applyFill="1" applyBorder="1"/>
    <xf numFmtId="41" fontId="32" fillId="3" borderId="3" xfId="1" applyFont="1" applyFill="1" applyBorder="1" applyAlignment="1">
      <alignment horizontal="center" vertical="center" wrapText="1"/>
    </xf>
    <xf numFmtId="41" fontId="32" fillId="0" borderId="3" xfId="1" applyFont="1" applyBorder="1" applyAlignment="1">
      <alignment horizontal="center" wrapText="1"/>
    </xf>
    <xf numFmtId="0" fontId="31" fillId="3" borderId="1" xfId="0" applyFont="1" applyFill="1" applyBorder="1" applyAlignment="1">
      <alignment horizontal="left" vertical="center" wrapText="1"/>
    </xf>
    <xf numFmtId="41" fontId="33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18" fillId="3" borderId="1" xfId="0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0" fontId="28" fillId="3" borderId="1" xfId="0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0" xfId="1" applyFont="1" applyAlignment="1">
      <alignment horizontal="right" wrapText="1"/>
    </xf>
    <xf numFmtId="0" fontId="8" fillId="3" borderId="1" xfId="0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8" fillId="4" borderId="1" xfId="0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8" fillId="3" borderId="2" xfId="0" applyFont="1" applyFill="1" applyBorder="1" applyAlignment="1">
      <alignment horizontal="left" vertical="center" wrapText="1"/>
    </xf>
    <xf numFmtId="3" fontId="0" fillId="0" borderId="5" xfId="0" applyNumberFormat="1" applyBorder="1" applyAlignment="1">
      <alignment horizontal="right" wrapText="1"/>
    </xf>
    <xf numFmtId="41" fontId="0" fillId="0" borderId="6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8" fillId="3" borderId="2" xfId="0" applyFont="1" applyFill="1" applyBorder="1" applyAlignment="1">
      <alignment horizontal="left" vertical="center" wrapText="1"/>
    </xf>
    <xf numFmtId="0" fontId="31" fillId="0" borderId="1" xfId="1" applyNumberFormat="1" applyFont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3" fillId="0" borderId="0" xfId="3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30" fillId="0" borderId="1" xfId="0" applyNumberFormat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8" fillId="5" borderId="2" xfId="0" applyFont="1" applyFill="1" applyBorder="1" applyAlignment="1">
      <alignment horizontal="left" vertical="center" wrapText="1"/>
    </xf>
    <xf numFmtId="41" fontId="18" fillId="3" borderId="1" xfId="1" applyFont="1" applyFill="1" applyBorder="1"/>
    <xf numFmtId="0" fontId="4" fillId="0" borderId="0" xfId="3" applyFont="1" applyAlignment="1">
      <alignment horizontal="center"/>
    </xf>
    <xf numFmtId="41" fontId="6" fillId="4" borderId="0" xfId="1" applyFont="1" applyFill="1" applyBorder="1"/>
    <xf numFmtId="41" fontId="18" fillId="3" borderId="3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8" fillId="3" borderId="3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Border="1" applyAlignment="1">
      <alignment horizontal="center"/>
    </xf>
    <xf numFmtId="0" fontId="6" fillId="0" borderId="3" xfId="4" applyFont="1" applyBorder="1" applyAlignment="1">
      <alignment horizontal="center"/>
    </xf>
    <xf numFmtId="41" fontId="7" fillId="0" borderId="2" xfId="4" applyNumberFormat="1" applyFont="1" applyBorder="1" applyAlignment="1">
      <alignment horizontal="center"/>
    </xf>
    <xf numFmtId="41" fontId="7" fillId="0" borderId="3" xfId="4" applyNumberFormat="1" applyFont="1" applyBorder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31" zoomScale="70" zoomScaleNormal="100" zoomScaleSheetLayoutView="70" workbookViewId="0">
      <selection activeCell="G61" sqref="G61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33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43554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0.625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1732</v>
      </c>
      <c r="F8" s="6"/>
      <c r="G8" s="8">
        <f t="shared" ref="G8:G16" si="0">C8*E8</f>
        <v>173200000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585</v>
      </c>
      <c r="F9" s="6"/>
      <c r="G9" s="8">
        <f t="shared" si="0"/>
        <v>29250000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6</v>
      </c>
      <c r="F10" s="6"/>
      <c r="G10" s="8">
        <f t="shared" si="0"/>
        <v>120000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38</v>
      </c>
      <c r="F11" s="6"/>
      <c r="G11" s="8">
        <f t="shared" si="0"/>
        <v>380000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</v>
      </c>
      <c r="F12" s="6"/>
      <c r="G12" s="8">
        <f t="shared" si="0"/>
        <v>45000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9</v>
      </c>
      <c r="F13" s="6"/>
      <c r="G13" s="8">
        <f t="shared" si="0"/>
        <v>18000</v>
      </c>
      <c r="H13" s="7"/>
      <c r="I13" s="6"/>
      <c r="J13" s="118"/>
      <c r="K13" s="110" t="s">
        <v>62</v>
      </c>
      <c r="L13" s="58"/>
      <c r="M13" s="120">
        <v>100000</v>
      </c>
      <c r="N13" s="29"/>
      <c r="O13" s="30"/>
      <c r="P13" s="58">
        <v>5688000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1</v>
      </c>
      <c r="F14" s="6"/>
      <c r="G14" s="8">
        <f t="shared" si="0"/>
        <v>1000</v>
      </c>
      <c r="H14" s="7"/>
      <c r="I14" s="6"/>
      <c r="J14" s="24"/>
      <c r="K14" s="110" t="s">
        <v>63</v>
      </c>
      <c r="L14" s="58">
        <v>2500000</v>
      </c>
      <c r="M14" s="129">
        <v>150000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24"/>
      <c r="K15" s="110" t="s">
        <v>64</v>
      </c>
      <c r="L15" s="58">
        <v>2500000</v>
      </c>
      <c r="M15" s="121">
        <v>300000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10" t="s">
        <v>65</v>
      </c>
      <c r="L16" s="58">
        <v>400000</v>
      </c>
      <c r="M16" s="121">
        <v>70000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203014000</v>
      </c>
      <c r="I17" s="8"/>
      <c r="J17" s="24"/>
      <c r="K17" s="110" t="s">
        <v>66</v>
      </c>
      <c r="L17" s="58">
        <v>2500000</v>
      </c>
      <c r="M17" s="132">
        <v>200000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10" t="s">
        <v>67</v>
      </c>
      <c r="L18" s="58">
        <v>650000</v>
      </c>
      <c r="M18" s="132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10" t="s">
        <v>68</v>
      </c>
      <c r="L19" s="58">
        <v>500000</v>
      </c>
      <c r="M19" s="132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2</v>
      </c>
      <c r="F20" s="6"/>
      <c r="G20" s="8">
        <f>C20*E20</f>
        <v>2000</v>
      </c>
      <c r="H20" s="7"/>
      <c r="I20" s="8"/>
      <c r="J20" s="24"/>
      <c r="K20" s="110" t="s">
        <v>69</v>
      </c>
      <c r="L20" s="58">
        <v>5000000</v>
      </c>
      <c r="M20" s="130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509</v>
      </c>
      <c r="F21" s="6"/>
      <c r="G21" s="8">
        <f>C21*E21</f>
        <v>254500</v>
      </c>
      <c r="H21" s="7"/>
      <c r="I21" s="8"/>
      <c r="J21" s="24"/>
      <c r="K21" s="110" t="s">
        <v>70</v>
      </c>
      <c r="L21" s="58">
        <v>1063000</v>
      </c>
      <c r="M21" s="108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1</v>
      </c>
      <c r="F22" s="6"/>
      <c r="G22" s="8">
        <f>C22*E22</f>
        <v>200</v>
      </c>
      <c r="H22" s="7"/>
      <c r="I22" s="8"/>
      <c r="J22" s="24"/>
      <c r="K22" s="110" t="s">
        <v>71</v>
      </c>
      <c r="L22" s="125">
        <v>5000000</v>
      </c>
      <c r="M22" s="108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7</v>
      </c>
      <c r="F23" s="6"/>
      <c r="G23" s="8">
        <f>C23*E23</f>
        <v>700</v>
      </c>
      <c r="H23" s="7"/>
      <c r="I23" s="8"/>
      <c r="J23" s="24"/>
      <c r="K23" s="110" t="s">
        <v>72</v>
      </c>
      <c r="L23" s="125">
        <v>575000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10" t="s">
        <v>73</v>
      </c>
      <c r="L24" s="125">
        <v>1000000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10" t="s">
        <v>74</v>
      </c>
      <c r="L25" s="58">
        <v>2000000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257400</v>
      </c>
      <c r="I26" s="7"/>
      <c r="J26" s="24"/>
      <c r="K26" s="110" t="s">
        <v>75</v>
      </c>
      <c r="L26" s="58">
        <v>5000000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203271400</v>
      </c>
      <c r="J27" s="24"/>
      <c r="K27" s="110"/>
      <c r="L27" s="58">
        <v>-5688000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10"/>
      <c r="L28" s="58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10"/>
      <c r="L29" s="58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10"/>
      <c r="L30" s="58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 t="e">
        <f>+#REF!</f>
        <v>#REF!</v>
      </c>
      <c r="J31" s="24"/>
      <c r="K31" s="110"/>
      <c r="L31" s="58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10"/>
      <c r="L32" s="58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10"/>
      <c r="L33" s="58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1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1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1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135507371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307000751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1290739649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820000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820000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23000000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5688000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22500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28710500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 t="e">
        <f>+I31-I49+I55</f>
        <v>#REF!</v>
      </c>
      <c r="J56" s="74">
        <f>SUM(M13:M55)</f>
        <v>820000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203271400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 t="e">
        <f>+I57-I56</f>
        <v>#REF!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20000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2500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23000000</v>
      </c>
      <c r="M121" s="103">
        <f>SUM(M13:M120)</f>
        <v>820000</v>
      </c>
      <c r="N121" s="103">
        <f t="shared" ref="N121:Q121" si="1">SUM(N13:N120)</f>
        <v>0</v>
      </c>
      <c r="O121" s="103"/>
      <c r="P121" s="103">
        <f>SUM(P13:P120)</f>
        <v>5688000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31" zoomScale="70" zoomScaleNormal="100" zoomScaleSheetLayoutView="70" workbookViewId="0">
      <selection activeCell="E20" sqref="E20:E25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8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93</v>
      </c>
      <c r="C3" s="8"/>
      <c r="D3" s="6"/>
      <c r="E3" s="6"/>
      <c r="F3" s="6"/>
      <c r="G3" s="6"/>
      <c r="H3" s="6" t="s">
        <v>2</v>
      </c>
      <c r="I3" s="10">
        <v>43566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1019</v>
      </c>
      <c r="F8" s="6"/>
      <c r="G8" s="8">
        <f t="shared" ref="G8:G16" si="0">C8*E8</f>
        <v>101900000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653</v>
      </c>
      <c r="F9" s="6"/>
      <c r="G9" s="8">
        <f t="shared" si="0"/>
        <v>32650000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4</v>
      </c>
      <c r="F10" s="6"/>
      <c r="G10" s="8">
        <f t="shared" si="0"/>
        <v>80000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</v>
      </c>
      <c r="F11" s="6"/>
      <c r="G11" s="8">
        <f t="shared" si="0"/>
        <v>10000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5</v>
      </c>
      <c r="F12" s="6"/>
      <c r="G12" s="8">
        <f t="shared" si="0"/>
        <v>25000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4</v>
      </c>
      <c r="F13" s="6"/>
      <c r="G13" s="8">
        <f t="shared" si="0"/>
        <v>8000</v>
      </c>
      <c r="H13" s="7"/>
      <c r="I13" s="6"/>
      <c r="J13" s="118"/>
      <c r="K13" s="160" t="s">
        <v>182</v>
      </c>
      <c r="L13" s="125">
        <v>900000</v>
      </c>
      <c r="M13" s="143">
        <v>350000</v>
      </c>
      <c r="N13" s="29"/>
      <c r="O13" s="30"/>
      <c r="P13" s="58">
        <v>1800000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0" t="s">
        <v>183</v>
      </c>
      <c r="L14" s="125">
        <v>1200000</v>
      </c>
      <c r="M14" s="148">
        <v>5000000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0" t="s">
        <v>184</v>
      </c>
      <c r="L15" s="125">
        <v>900000</v>
      </c>
      <c r="M15" s="144">
        <v>11124000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60" t="s">
        <v>185</v>
      </c>
      <c r="L16" s="125">
        <v>500000</v>
      </c>
      <c r="M16" s="149">
        <v>83500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134673000</v>
      </c>
      <c r="I17" s="8"/>
      <c r="J17" s="24"/>
      <c r="K17" s="160" t="s">
        <v>186</v>
      </c>
      <c r="L17" s="125">
        <v>1000000</v>
      </c>
      <c r="M17" s="141">
        <v>990000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60" t="s">
        <v>187</v>
      </c>
      <c r="L18" s="125">
        <v>800000</v>
      </c>
      <c r="M18" s="150">
        <v>150000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60" t="s">
        <v>188</v>
      </c>
      <c r="L19" s="125">
        <v>900000</v>
      </c>
      <c r="M19" s="150">
        <v>300000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2</v>
      </c>
      <c r="F20" s="6"/>
      <c r="G20" s="8">
        <f>C20*E20</f>
        <v>2000</v>
      </c>
      <c r="H20" s="7"/>
      <c r="I20" s="8"/>
      <c r="J20" s="24"/>
      <c r="K20" s="160" t="s">
        <v>189</v>
      </c>
      <c r="L20" s="125">
        <v>5000000</v>
      </c>
      <c r="M20" s="130">
        <v>41700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504</v>
      </c>
      <c r="F21" s="6"/>
      <c r="G21" s="8">
        <f>C21*E21</f>
        <v>252000</v>
      </c>
      <c r="H21" s="7"/>
      <c r="I21" s="8"/>
      <c r="J21" s="24"/>
      <c r="K21" s="160" t="s">
        <v>190</v>
      </c>
      <c r="L21" s="125">
        <v>10000000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2</v>
      </c>
      <c r="F22" s="6"/>
      <c r="G22" s="8">
        <f>C22*E22</f>
        <v>400</v>
      </c>
      <c r="H22" s="7"/>
      <c r="I22" s="8"/>
      <c r="J22" s="24"/>
      <c r="K22" s="160" t="s">
        <v>191</v>
      </c>
      <c r="L22" s="125">
        <v>900000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0</v>
      </c>
      <c r="F23" s="6"/>
      <c r="G23" s="8">
        <f>C23*E23</f>
        <v>0</v>
      </c>
      <c r="H23" s="7"/>
      <c r="I23" s="8"/>
      <c r="J23" s="118"/>
      <c r="K23" s="160" t="s">
        <v>192</v>
      </c>
      <c r="L23" s="125">
        <v>5000000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60" t="s">
        <v>193</v>
      </c>
      <c r="L24" s="125">
        <v>800000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60" t="s">
        <v>194</v>
      </c>
      <c r="L25" s="125">
        <v>775000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254400</v>
      </c>
      <c r="I26" s="7"/>
      <c r="J26" s="24"/>
      <c r="K26" s="160" t="s">
        <v>195</v>
      </c>
      <c r="L26" s="125">
        <v>5000000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134927400</v>
      </c>
      <c r="J27" s="24"/>
      <c r="K27" s="160" t="s">
        <v>196</v>
      </c>
      <c r="L27" s="125">
        <v>900000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 t="s">
        <v>197</v>
      </c>
      <c r="L28" s="125">
        <v>1000000</v>
      </c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 t="s">
        <v>198</v>
      </c>
      <c r="L29" s="125">
        <v>4000000</v>
      </c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 t="s">
        <v>199</v>
      </c>
      <c r="L30" s="125">
        <v>5000000</v>
      </c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+'10 April'!I57</f>
        <v>89060600</v>
      </c>
      <c r="J31" s="24"/>
      <c r="K31" s="160" t="s">
        <v>200</v>
      </c>
      <c r="L31" s="125">
        <v>1000000</v>
      </c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 t="s">
        <v>201</v>
      </c>
      <c r="L32" s="125">
        <v>900000</v>
      </c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 t="s">
        <v>202</v>
      </c>
      <c r="L33" s="125">
        <v>2500000</v>
      </c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 t="s">
        <v>203</v>
      </c>
      <c r="L34" s="58">
        <v>500000</v>
      </c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54"/>
      <c r="L35" s="58">
        <v>-1800000</v>
      </c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 t="s">
        <v>204</v>
      </c>
      <c r="L36" s="58">
        <v>1900000</v>
      </c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18039200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62100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18101300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49575000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1800000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12593100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63968100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134927400</v>
      </c>
      <c r="J56" s="74">
        <f>SUM(M13:M55)</f>
        <v>18039200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134927400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4000</v>
      </c>
      <c r="B77" s="122">
        <v>16000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10400</v>
      </c>
      <c r="B78" s="122">
        <v>44000</v>
      </c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>
        <v>12578700</v>
      </c>
      <c r="B79" s="122">
        <v>2100</v>
      </c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49575000</v>
      </c>
      <c r="M121" s="103">
        <f>SUM(M13:M120)</f>
        <v>18039200</v>
      </c>
      <c r="N121" s="103">
        <f t="shared" ref="N121:Q121" si="1">SUM(N13:N120)</f>
        <v>0</v>
      </c>
      <c r="O121" s="103"/>
      <c r="P121" s="103">
        <f>SUM(P13:P120)</f>
        <v>1800000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7" zoomScale="70" zoomScaleNormal="100" zoomScaleSheetLayoutView="70" workbookViewId="0">
      <selection activeCell="N55" sqref="N55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1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102</v>
      </c>
      <c r="C3" s="8"/>
      <c r="D3" s="6"/>
      <c r="E3" s="6"/>
      <c r="F3" s="6"/>
      <c r="G3" s="6"/>
      <c r="H3" s="6" t="s">
        <v>2</v>
      </c>
      <c r="I3" s="10">
        <v>43567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1130</v>
      </c>
      <c r="F8" s="6"/>
      <c r="G8" s="8">
        <f t="shared" ref="G8:G16" si="0">C8*E8</f>
        <v>113000000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105</v>
      </c>
      <c r="F9" s="6"/>
      <c r="G9" s="8">
        <f t="shared" si="0"/>
        <v>5250000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</v>
      </c>
      <c r="F10" s="6"/>
      <c r="G10" s="8">
        <f t="shared" si="0"/>
        <v>20000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0</v>
      </c>
      <c r="F11" s="6"/>
      <c r="G11" s="8">
        <f t="shared" si="0"/>
        <v>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1</v>
      </c>
      <c r="F12" s="6"/>
      <c r="G12" s="8">
        <f t="shared" si="0"/>
        <v>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8"/>
      <c r="K13" s="160" t="s">
        <v>205</v>
      </c>
      <c r="L13" s="58">
        <v>1500000</v>
      </c>
      <c r="M13" s="143">
        <v>1829700</v>
      </c>
      <c r="N13" s="29"/>
      <c r="O13" s="30"/>
      <c r="P13" s="125">
        <v>6975000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0" t="s">
        <v>206</v>
      </c>
      <c r="L14" s="58">
        <v>1475000</v>
      </c>
      <c r="M14" s="144">
        <v>212000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0" t="s">
        <v>207</v>
      </c>
      <c r="L15" s="58">
        <v>950000</v>
      </c>
      <c r="M15" s="144">
        <v>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63" t="s">
        <v>208</v>
      </c>
      <c r="L16" s="58">
        <v>5000000</v>
      </c>
      <c r="M16" s="141">
        <v>3046100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118279000</v>
      </c>
      <c r="I17" s="8"/>
      <c r="J17" s="24"/>
      <c r="K17" s="163" t="s">
        <v>209</v>
      </c>
      <c r="L17" s="58">
        <v>1000000</v>
      </c>
      <c r="M17" s="141">
        <v>3300000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8" t="s">
        <v>128</v>
      </c>
      <c r="K18" s="156" t="s">
        <v>210</v>
      </c>
      <c r="L18" s="58"/>
      <c r="M18" s="140">
        <v>27125000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60" t="s">
        <v>211</v>
      </c>
      <c r="L19" s="58">
        <v>1000000</v>
      </c>
      <c r="M19" s="140">
        <v>3600000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1</v>
      </c>
      <c r="F20" s="6"/>
      <c r="G20" s="8">
        <f>C20*E20</f>
        <v>1000</v>
      </c>
      <c r="H20" s="7"/>
      <c r="I20" s="8"/>
      <c r="J20" s="24"/>
      <c r="K20" s="160" t="s">
        <v>212</v>
      </c>
      <c r="L20" s="58">
        <v>1800000</v>
      </c>
      <c r="M20" s="132">
        <v>800000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502</v>
      </c>
      <c r="F21" s="6"/>
      <c r="G21" s="8">
        <f>C21*E21</f>
        <v>251000</v>
      </c>
      <c r="H21" s="7"/>
      <c r="I21" s="8"/>
      <c r="J21" s="24"/>
      <c r="K21" s="160" t="s">
        <v>213</v>
      </c>
      <c r="L21" s="58">
        <v>2000000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1</v>
      </c>
      <c r="F22" s="6"/>
      <c r="G22" s="8">
        <f>C22*E22</f>
        <v>200</v>
      </c>
      <c r="H22" s="7"/>
      <c r="I22" s="8"/>
      <c r="J22" s="24"/>
      <c r="K22" s="160" t="s">
        <v>214</v>
      </c>
      <c r="L22" s="125">
        <v>1000000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1</v>
      </c>
      <c r="F23" s="6"/>
      <c r="G23" s="8">
        <f>C23*E23</f>
        <v>100</v>
      </c>
      <c r="H23" s="7"/>
      <c r="I23" s="8"/>
      <c r="J23" s="118"/>
      <c r="K23" s="160" t="s">
        <v>215</v>
      </c>
      <c r="L23" s="125">
        <v>6750000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60" t="s">
        <v>216</v>
      </c>
      <c r="L24" s="125">
        <v>1000000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60"/>
      <c r="L25" s="125">
        <v>-6975000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252300</v>
      </c>
      <c r="I26" s="7"/>
      <c r="J26" s="24"/>
      <c r="K26" s="160"/>
      <c r="L26" s="125"/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118531300</v>
      </c>
      <c r="J27" s="24"/>
      <c r="K27" s="160"/>
      <c r="L27" s="125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/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+'11 April'!I57</f>
        <v>134927400</v>
      </c>
      <c r="J31" s="24"/>
      <c r="K31" s="160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54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39962800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39962800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16500000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6975000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91700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23566700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118531300</v>
      </c>
      <c r="J56" s="74">
        <f>SUM(M13:M55)</f>
        <v>39962800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118531300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50000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41700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16500000</v>
      </c>
      <c r="M121" s="103">
        <f>SUM(M13:M120)</f>
        <v>39962800</v>
      </c>
      <c r="N121" s="103">
        <f t="shared" ref="N121:Q121" si="1">SUM(N13:N120)</f>
        <v>0</v>
      </c>
      <c r="O121" s="103"/>
      <c r="P121" s="103">
        <f>SUM(P13:P120)</f>
        <v>6975000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zoomScale="70" zoomScaleNormal="100" zoomScaleSheetLayoutView="70" workbookViewId="0">
      <selection activeCell="M13" sqref="M13:M17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2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43568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f>1130+131</f>
        <v>1261</v>
      </c>
      <c r="F8" s="6"/>
      <c r="G8" s="8">
        <f t="shared" ref="G8:G16" si="0">C8*E8</f>
        <v>126100000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f>105+43</f>
        <v>148</v>
      </c>
      <c r="F9" s="6"/>
      <c r="G9" s="8">
        <f t="shared" si="0"/>
        <v>7400000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f>1+2</f>
        <v>3</v>
      </c>
      <c r="F10" s="6"/>
      <c r="G10" s="8">
        <f t="shared" si="0"/>
        <v>60000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</v>
      </c>
      <c r="F11" s="6"/>
      <c r="G11" s="8">
        <f t="shared" si="0"/>
        <v>10000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f>1+1</f>
        <v>2</v>
      </c>
      <c r="F12" s="6"/>
      <c r="G12" s="8">
        <f t="shared" si="0"/>
        <v>10000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8"/>
      <c r="K13" s="160" t="s">
        <v>217</v>
      </c>
      <c r="L13" s="146">
        <v>3520000</v>
      </c>
      <c r="M13" s="143">
        <v>150000</v>
      </c>
      <c r="N13" s="29"/>
      <c r="O13" s="30"/>
      <c r="P13" s="125">
        <v>7450000</v>
      </c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0" t="s">
        <v>218</v>
      </c>
      <c r="L14" s="146">
        <v>800000</v>
      </c>
      <c r="M14" s="144">
        <v>35000</v>
      </c>
      <c r="N14" s="29"/>
      <c r="O14" s="30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0" t="s">
        <v>219</v>
      </c>
      <c r="L15" s="146">
        <v>500000</v>
      </c>
      <c r="M15" s="144">
        <v>800000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60" t="s">
        <v>220</v>
      </c>
      <c r="L16" s="146">
        <v>1000000</v>
      </c>
      <c r="M16" s="141">
        <v>200000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133584000</v>
      </c>
      <c r="I17" s="8"/>
      <c r="J17" s="24"/>
      <c r="K17" s="160" t="s">
        <v>221</v>
      </c>
      <c r="L17" s="146">
        <v>550000</v>
      </c>
      <c r="M17" s="141">
        <v>10000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56" t="s">
        <v>210</v>
      </c>
      <c r="K18" s="160" t="s">
        <v>222</v>
      </c>
      <c r="L18" s="146">
        <v>1300000</v>
      </c>
      <c r="M18" s="140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60" t="s">
        <v>223</v>
      </c>
      <c r="L19" s="146">
        <v>500000</v>
      </c>
      <c r="M19" s="140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1</v>
      </c>
      <c r="F20" s="6"/>
      <c r="G20" s="8">
        <f>C20*E20</f>
        <v>1000</v>
      </c>
      <c r="H20" s="7"/>
      <c r="I20" s="8"/>
      <c r="J20" s="24"/>
      <c r="K20" s="160" t="s">
        <v>224</v>
      </c>
      <c r="L20" s="146">
        <v>2250000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502</v>
      </c>
      <c r="F21" s="6"/>
      <c r="G21" s="8">
        <f>C21*E21</f>
        <v>251000</v>
      </c>
      <c r="H21" s="7"/>
      <c r="I21" s="8"/>
      <c r="J21" s="24"/>
      <c r="K21" s="160" t="s">
        <v>225</v>
      </c>
      <c r="L21" s="146">
        <v>1600000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1</v>
      </c>
      <c r="F22" s="6"/>
      <c r="G22" s="8">
        <f>C22*E22</f>
        <v>200</v>
      </c>
      <c r="H22" s="7"/>
      <c r="I22" s="8"/>
      <c r="J22" s="24"/>
      <c r="K22" s="160" t="s">
        <v>226</v>
      </c>
      <c r="L22" s="146">
        <v>900000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1</v>
      </c>
      <c r="F23" s="6"/>
      <c r="G23" s="8">
        <f>C23*E23</f>
        <v>100</v>
      </c>
      <c r="H23" s="7"/>
      <c r="I23" s="8"/>
      <c r="J23" s="118"/>
      <c r="K23" s="160" t="s">
        <v>227</v>
      </c>
      <c r="L23" s="146">
        <v>960000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60" t="s">
        <v>228</v>
      </c>
      <c r="L24" s="146">
        <v>800000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60" t="s">
        <v>229</v>
      </c>
      <c r="L25" s="146">
        <v>1000000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252300</v>
      </c>
      <c r="I26" s="7"/>
      <c r="J26" s="24"/>
      <c r="K26" s="160" t="s">
        <v>230</v>
      </c>
      <c r="L26" s="125">
        <v>-7450000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133836300</v>
      </c>
      <c r="J27" s="24"/>
      <c r="K27" s="160" t="s">
        <v>231</v>
      </c>
      <c r="L27" s="125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 t="s">
        <v>232</v>
      </c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 t="s">
        <v>233</v>
      </c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 t="s">
        <v>234</v>
      </c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+'12 April'!I56</f>
        <v>118531300</v>
      </c>
      <c r="J31" s="24"/>
      <c r="K31" s="160" t="s">
        <v>235</v>
      </c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 t="s">
        <v>236</v>
      </c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 t="s">
        <v>237</v>
      </c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 t="s">
        <v>238</v>
      </c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 t="s">
        <v>239</v>
      </c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 t="s">
        <v>240</v>
      </c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 t="s">
        <v>241</v>
      </c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 t="s">
        <v>242</v>
      </c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 t="s">
        <v>243</v>
      </c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 t="s">
        <v>244</v>
      </c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1195000</v>
      </c>
      <c r="I47" s="7"/>
      <c r="J47" s="24"/>
      <c r="K47" s="156" t="s">
        <v>210</v>
      </c>
      <c r="L47" s="58">
        <v>920000</v>
      </c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100000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1295000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9150000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7450000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16600000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133836300</v>
      </c>
      <c r="J56" s="74">
        <f>SUM(M13:M55)</f>
        <v>1195000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133836300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245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/>
      <c r="B77" s="122">
        <v>100000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9150000</v>
      </c>
      <c r="M121" s="103">
        <f>SUM(M13:M120)</f>
        <v>1195000</v>
      </c>
      <c r="N121" s="103">
        <f t="shared" ref="N121:Q121" si="1">SUM(N13:N120)</f>
        <v>0</v>
      </c>
      <c r="O121" s="103"/>
      <c r="P121" s="103">
        <f>SUM(P13:P120)</f>
        <v>7450000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31" zoomScale="70" zoomScaleNormal="100" zoomScaleSheetLayoutView="70" workbookViewId="0">
      <selection activeCell="E14" sqref="E14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4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43570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954</v>
      </c>
      <c r="F8" s="6"/>
      <c r="G8" s="8">
        <f t="shared" ref="G8:G16" si="0">C8*E8</f>
        <v>95400000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330</v>
      </c>
      <c r="F9" s="6"/>
      <c r="G9" s="8">
        <f t="shared" si="0"/>
        <v>16500000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4</v>
      </c>
      <c r="F10" s="6"/>
      <c r="G10" s="8">
        <f t="shared" si="0"/>
        <v>80000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0</v>
      </c>
      <c r="F11" s="6"/>
      <c r="G11" s="8">
        <f t="shared" si="0"/>
        <v>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1</v>
      </c>
      <c r="F12" s="6"/>
      <c r="G12" s="8">
        <f t="shared" si="0"/>
        <v>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8" t="s">
        <v>246</v>
      </c>
      <c r="K13" s="156" t="s">
        <v>230</v>
      </c>
      <c r="L13" s="125"/>
      <c r="M13" s="143">
        <v>125000</v>
      </c>
      <c r="N13" s="29"/>
      <c r="O13" s="30"/>
      <c r="P13" s="125">
        <v>16237500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0" t="s">
        <v>231</v>
      </c>
      <c r="L14" s="125">
        <v>2200000</v>
      </c>
      <c r="M14" s="144">
        <v>500000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0" t="s">
        <v>232</v>
      </c>
      <c r="L15" s="58">
        <v>1000000</v>
      </c>
      <c r="M15" s="144">
        <v>55000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60" t="s">
        <v>233</v>
      </c>
      <c r="L16" s="58">
        <v>9737500</v>
      </c>
      <c r="M16" s="141">
        <v>250000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111989000</v>
      </c>
      <c r="I17" s="8"/>
      <c r="J17" s="24"/>
      <c r="K17" s="160" t="s">
        <v>234</v>
      </c>
      <c r="L17" s="58">
        <v>1000000</v>
      </c>
      <c r="M17" s="141">
        <v>30000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56"/>
      <c r="K18" s="160" t="s">
        <v>235</v>
      </c>
      <c r="L18" s="58">
        <v>542500</v>
      </c>
      <c r="M18" s="140">
        <v>50000000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60" t="s">
        <v>236</v>
      </c>
      <c r="L19" s="58">
        <v>150000</v>
      </c>
      <c r="M19" s="140">
        <v>210000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1</v>
      </c>
      <c r="F20" s="6"/>
      <c r="G20" s="8">
        <f>C20*E20</f>
        <v>1000</v>
      </c>
      <c r="H20" s="7"/>
      <c r="I20" s="8"/>
      <c r="J20" s="24"/>
      <c r="K20" s="160" t="s">
        <v>237</v>
      </c>
      <c r="L20" s="58">
        <v>5000000</v>
      </c>
      <c r="M20" s="132">
        <v>40000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505</v>
      </c>
      <c r="F21" s="6"/>
      <c r="G21" s="8">
        <f>C21*E21</f>
        <v>252500</v>
      </c>
      <c r="H21" s="7"/>
      <c r="I21" s="8"/>
      <c r="J21" s="24"/>
      <c r="K21" s="160" t="s">
        <v>238</v>
      </c>
      <c r="L21" s="58">
        <v>1200000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2</v>
      </c>
      <c r="F22" s="6"/>
      <c r="G22" s="8">
        <f>C22*E22</f>
        <v>400</v>
      </c>
      <c r="H22" s="7"/>
      <c r="I22" s="8"/>
      <c r="J22" s="24"/>
      <c r="K22" s="160" t="s">
        <v>239</v>
      </c>
      <c r="L22" s="58">
        <v>1000000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1</v>
      </c>
      <c r="F23" s="6"/>
      <c r="G23" s="8">
        <f>C23*E23</f>
        <v>100</v>
      </c>
      <c r="H23" s="7"/>
      <c r="I23" s="8"/>
      <c r="J23" s="118"/>
      <c r="K23" s="160" t="s">
        <v>240</v>
      </c>
      <c r="L23" s="58">
        <v>800000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60" t="s">
        <v>241</v>
      </c>
      <c r="L24" s="58">
        <v>1000000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60" t="s">
        <v>242</v>
      </c>
      <c r="L25" s="58">
        <v>2250000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254000</v>
      </c>
      <c r="I26" s="7"/>
      <c r="J26" s="24"/>
      <c r="K26" s="160" t="s">
        <v>243</v>
      </c>
      <c r="L26" s="58">
        <v>250000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112243000</v>
      </c>
      <c r="J27" s="24"/>
      <c r="K27" s="160" t="s">
        <v>244</v>
      </c>
      <c r="L27" s="58">
        <v>3250000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/>
      <c r="L28" s="125">
        <v>-16237500</v>
      </c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+'13 April '!I57</f>
        <v>133836300</v>
      </c>
      <c r="J31" s="24"/>
      <c r="K31" s="160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51210000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167000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51377000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13142500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16237500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403700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29783700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112243000</v>
      </c>
      <c r="J56" s="74">
        <f>SUM(M13:M55)</f>
        <v>51210000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112243000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245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400000</v>
      </c>
      <c r="B77" s="122">
        <v>150000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3700</v>
      </c>
      <c r="B78" s="122">
        <v>17000</v>
      </c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13142500</v>
      </c>
      <c r="M121" s="103">
        <f>SUM(M13:M120)</f>
        <v>51210000</v>
      </c>
      <c r="N121" s="103">
        <f t="shared" ref="N121:Q121" si="1">SUM(N13:N120)</f>
        <v>0</v>
      </c>
      <c r="O121" s="103"/>
      <c r="P121" s="103">
        <f>SUM(P13:P120)</f>
        <v>16237500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10" zoomScale="70" zoomScaleNormal="100" zoomScaleSheetLayoutView="70" workbookViewId="0">
      <selection activeCell="K19" sqref="K19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5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84</v>
      </c>
      <c r="C3" s="8"/>
      <c r="D3" s="6"/>
      <c r="E3" s="6"/>
      <c r="F3" s="6"/>
      <c r="G3" s="6"/>
      <c r="H3" s="6" t="s">
        <v>2</v>
      </c>
      <c r="I3" s="10">
        <v>43571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1122</v>
      </c>
      <c r="F8" s="6"/>
      <c r="G8" s="8">
        <f t="shared" ref="G8:G16" si="0">C8*E8</f>
        <v>112200000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348</v>
      </c>
      <c r="F9" s="6"/>
      <c r="G9" s="8">
        <f t="shared" si="0"/>
        <v>17400000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5</v>
      </c>
      <c r="F10" s="6"/>
      <c r="G10" s="8">
        <f t="shared" si="0"/>
        <v>100000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</v>
      </c>
      <c r="F11" s="6"/>
      <c r="G11" s="8">
        <f t="shared" si="0"/>
        <v>10000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2</v>
      </c>
      <c r="F12" s="6"/>
      <c r="G12" s="8">
        <f t="shared" si="0"/>
        <v>10000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8" t="s">
        <v>246</v>
      </c>
      <c r="K13" s="156" t="s">
        <v>230</v>
      </c>
      <c r="L13" s="168"/>
      <c r="M13" s="143">
        <v>700000</v>
      </c>
      <c r="N13" s="29"/>
      <c r="O13" s="30"/>
      <c r="P13" s="169">
        <v>4300000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7" t="s">
        <v>247</v>
      </c>
      <c r="L14" s="125">
        <v>446000</v>
      </c>
      <c r="M14" s="144">
        <v>10000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7" t="s">
        <v>248</v>
      </c>
      <c r="L15" s="125">
        <v>2500000</v>
      </c>
      <c r="M15" s="144">
        <v>250000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 t="s">
        <v>128</v>
      </c>
      <c r="K16" s="167" t="s">
        <v>249</v>
      </c>
      <c r="L16" s="125">
        <v>3500000</v>
      </c>
      <c r="M16" s="141"/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129724000</v>
      </c>
      <c r="I17" s="8"/>
      <c r="J17" s="24"/>
      <c r="K17" s="167" t="s">
        <v>250</v>
      </c>
      <c r="L17" s="125">
        <v>1000000</v>
      </c>
      <c r="M17" s="141"/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56"/>
      <c r="K18" s="167" t="s">
        <v>251</v>
      </c>
      <c r="L18" s="125">
        <v>10450000</v>
      </c>
      <c r="M18" s="140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 t="s">
        <v>128</v>
      </c>
      <c r="K19" s="167" t="s">
        <v>252</v>
      </c>
      <c r="L19" s="125">
        <v>800000</v>
      </c>
      <c r="M19" s="140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1</v>
      </c>
      <c r="F20" s="6"/>
      <c r="G20" s="8">
        <f>C20*E20</f>
        <v>1000</v>
      </c>
      <c r="H20" s="7"/>
      <c r="I20" s="8"/>
      <c r="J20" s="24"/>
      <c r="K20" s="160"/>
      <c r="L20" s="169">
        <v>-4300000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506</v>
      </c>
      <c r="F21" s="6"/>
      <c r="G21" s="8">
        <f>C21*E21</f>
        <v>253000</v>
      </c>
      <c r="H21" s="7"/>
      <c r="I21" s="8"/>
      <c r="J21" s="24"/>
      <c r="K21" s="160"/>
      <c r="L21" s="58"/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2</v>
      </c>
      <c r="F22" s="6"/>
      <c r="G22" s="8">
        <f>C22*E22</f>
        <v>400</v>
      </c>
      <c r="H22" s="7"/>
      <c r="I22" s="8"/>
      <c r="J22" s="24"/>
      <c r="K22" s="160"/>
      <c r="L22" s="58"/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6</v>
      </c>
      <c r="F23" s="6"/>
      <c r="G23" s="8">
        <f>C23*E23</f>
        <v>600</v>
      </c>
      <c r="H23" s="7"/>
      <c r="I23" s="8"/>
      <c r="J23" s="118"/>
      <c r="K23" s="160"/>
      <c r="L23" s="58"/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60"/>
      <c r="L24" s="58"/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60"/>
      <c r="L25" s="58"/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255000</v>
      </c>
      <c r="I26" s="7"/>
      <c r="J26" s="24"/>
      <c r="K26" s="160"/>
      <c r="L26" s="58"/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129979000</v>
      </c>
      <c r="J27" s="24"/>
      <c r="K27" s="16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/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+'15 April'!I57</f>
        <v>112243000</v>
      </c>
      <c r="J31" s="24"/>
      <c r="K31" s="160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960000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960000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14396000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4300000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18696000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129979000</v>
      </c>
      <c r="J56" s="74">
        <f>SUM(M13:M55)</f>
        <v>960000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129979000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245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/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14396000</v>
      </c>
      <c r="M121" s="103">
        <f>SUM(M13:M120)</f>
        <v>960000</v>
      </c>
      <c r="N121" s="103">
        <f t="shared" ref="N121:Q121" si="1">SUM(N13:N120)</f>
        <v>0</v>
      </c>
      <c r="O121" s="103"/>
      <c r="P121" s="103">
        <f>SUM(P13:P120)</f>
        <v>4300000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E7" zoomScale="70" zoomScaleNormal="100" zoomScaleSheetLayoutView="70" workbookViewId="0">
      <selection activeCell="K26" sqref="K26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66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93</v>
      </c>
      <c r="C3" s="8"/>
      <c r="D3" s="6"/>
      <c r="E3" s="6"/>
      <c r="F3" s="6"/>
      <c r="G3" s="6"/>
      <c r="H3" s="6" t="s">
        <v>2</v>
      </c>
      <c r="I3" s="10">
        <v>43573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1320</v>
      </c>
      <c r="F8" s="6"/>
      <c r="G8" s="8">
        <f t="shared" ref="G8:G16" si="0">C8*E8</f>
        <v>132000000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277</v>
      </c>
      <c r="F9" s="6"/>
      <c r="G9" s="8">
        <f t="shared" si="0"/>
        <v>13850000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6</v>
      </c>
      <c r="F10" s="6"/>
      <c r="G10" s="8">
        <f t="shared" si="0"/>
        <v>120000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5</v>
      </c>
      <c r="F11" s="6"/>
      <c r="G11" s="8">
        <f t="shared" si="0"/>
        <v>50000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5</v>
      </c>
      <c r="F12" s="6"/>
      <c r="G12" s="8">
        <f t="shared" si="0"/>
        <v>25000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8" t="s">
        <v>246</v>
      </c>
      <c r="K13" s="160" t="s">
        <v>230</v>
      </c>
      <c r="L13" s="168">
        <v>750000</v>
      </c>
      <c r="M13" s="143">
        <v>50000</v>
      </c>
      <c r="N13" s="29"/>
      <c r="O13" s="30"/>
      <c r="P13" s="58">
        <v>4575000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7" t="s">
        <v>253</v>
      </c>
      <c r="L14" s="58">
        <v>1000000</v>
      </c>
      <c r="M14" s="144">
        <v>15552000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7" t="s">
        <v>254</v>
      </c>
      <c r="L15" s="58">
        <v>2300000</v>
      </c>
      <c r="M15" s="144">
        <v>200000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67" t="s">
        <v>255</v>
      </c>
      <c r="L16" s="58">
        <v>750000</v>
      </c>
      <c r="M16" s="141">
        <v>750000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146045000</v>
      </c>
      <c r="I17" s="8"/>
      <c r="J17" s="24"/>
      <c r="K17" s="167" t="s">
        <v>256</v>
      </c>
      <c r="L17" s="58">
        <v>700000</v>
      </c>
      <c r="M17" s="141">
        <v>457400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56"/>
      <c r="K18" s="167" t="s">
        <v>257</v>
      </c>
      <c r="L18" s="58">
        <v>900000</v>
      </c>
      <c r="M18" s="140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7" t="s">
        <v>258</v>
      </c>
      <c r="L19" s="58">
        <v>825000</v>
      </c>
      <c r="M19" s="140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2</v>
      </c>
      <c r="F20" s="6"/>
      <c r="G20" s="8">
        <f>C20*E20</f>
        <v>2000</v>
      </c>
      <c r="H20" s="7"/>
      <c r="I20" s="8"/>
      <c r="J20" s="24"/>
      <c r="K20" s="167" t="s">
        <v>259</v>
      </c>
      <c r="L20" s="58">
        <v>900000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507</v>
      </c>
      <c r="F21" s="6"/>
      <c r="G21" s="8">
        <f>C21*E21</f>
        <v>253500</v>
      </c>
      <c r="H21" s="7"/>
      <c r="I21" s="8"/>
      <c r="J21" s="24"/>
      <c r="K21" s="167" t="s">
        <v>260</v>
      </c>
      <c r="L21" s="58">
        <v>800000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2</v>
      </c>
      <c r="F22" s="6"/>
      <c r="G22" s="8">
        <f>C22*E22</f>
        <v>400</v>
      </c>
      <c r="H22" s="7"/>
      <c r="I22" s="8"/>
      <c r="J22" s="24"/>
      <c r="K22" s="167" t="s">
        <v>261</v>
      </c>
      <c r="L22" s="58">
        <v>5000000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6</v>
      </c>
      <c r="F23" s="6"/>
      <c r="G23" s="8">
        <f>C23*E23</f>
        <v>600</v>
      </c>
      <c r="H23" s="7"/>
      <c r="I23" s="8"/>
      <c r="J23" s="118"/>
      <c r="K23" s="167" t="s">
        <v>262</v>
      </c>
      <c r="L23" s="58">
        <v>900000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67" t="s">
        <v>263</v>
      </c>
      <c r="L24" s="58">
        <v>10450000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67" t="s">
        <v>264</v>
      </c>
      <c r="L25" s="58">
        <v>5000000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256500</v>
      </c>
      <c r="I26" s="7"/>
      <c r="J26" s="24"/>
      <c r="K26" s="167" t="s">
        <v>265</v>
      </c>
      <c r="L26" s="58">
        <v>3000000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146301500</v>
      </c>
      <c r="J27" s="24"/>
      <c r="K27" s="160"/>
      <c r="L27" s="58">
        <v>-4575000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/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+'16 April'!I57</f>
        <v>129979000</v>
      </c>
      <c r="J31" s="24"/>
      <c r="K31" s="160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17009400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23500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17032900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28700000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4575000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80400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33355400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146301500</v>
      </c>
      <c r="J56" s="74">
        <f>SUM(M13:M55)</f>
        <v>17009400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146301500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245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26900</v>
      </c>
      <c r="B77" s="122">
        <v>23500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33500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>
        <v>20000</v>
      </c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28700000</v>
      </c>
      <c r="M121" s="103">
        <f>SUM(M13:M120)</f>
        <v>17009400</v>
      </c>
      <c r="N121" s="103">
        <f t="shared" ref="N121:Q121" si="1">SUM(N13:N120)</f>
        <v>0</v>
      </c>
      <c r="O121" s="103"/>
      <c r="P121" s="103">
        <f>SUM(P13:P120)</f>
        <v>4575000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37" zoomScale="70" zoomScaleNormal="100" zoomScaleSheetLayoutView="70" workbookViewId="0">
      <selection activeCell="O13" sqref="O13:O19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0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43575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0.60416666666666663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f>1320+104+215</f>
        <v>1639</v>
      </c>
      <c r="F8" s="6"/>
      <c r="G8" s="8">
        <f t="shared" ref="G8:G16" si="0">C8*E8</f>
        <v>163900000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f>277+58+20</f>
        <v>355</v>
      </c>
      <c r="F9" s="6"/>
      <c r="G9" s="8">
        <f t="shared" si="0"/>
        <v>17750000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f>6+1</f>
        <v>7</v>
      </c>
      <c r="F10" s="6"/>
      <c r="G10" s="8">
        <f t="shared" si="0"/>
        <v>140000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f>5+1</f>
        <v>6</v>
      </c>
      <c r="F11" s="6"/>
      <c r="G11" s="8">
        <f t="shared" si="0"/>
        <v>60000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f>5+1</f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8"/>
      <c r="K13" s="160">
        <v>51639</v>
      </c>
      <c r="L13" s="168">
        <v>1635000</v>
      </c>
      <c r="M13" s="143">
        <v>110000</v>
      </c>
      <c r="N13" s="29"/>
      <c r="O13" s="30">
        <v>51638</v>
      </c>
      <c r="P13" s="58">
        <v>8700000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7">
        <v>51640</v>
      </c>
      <c r="L14" s="58">
        <v>5000000</v>
      </c>
      <c r="M14" s="144"/>
      <c r="N14" s="29"/>
      <c r="O14" s="173">
        <v>51641</v>
      </c>
      <c r="P14" s="33"/>
      <c r="Q14" s="34" t="s">
        <v>268</v>
      </c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7">
        <v>51642</v>
      </c>
      <c r="L15" s="58">
        <v>560000</v>
      </c>
      <c r="M15" s="144"/>
      <c r="N15" s="29"/>
      <c r="O15" s="30">
        <v>51645</v>
      </c>
      <c r="P15" s="33">
        <v>750000</v>
      </c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 t="s">
        <v>266</v>
      </c>
      <c r="K16" s="172">
        <v>51643</v>
      </c>
      <c r="L16" s="58">
        <v>1000000</v>
      </c>
      <c r="M16" s="141"/>
      <c r="N16" s="29"/>
      <c r="O16" s="30">
        <v>51648</v>
      </c>
      <c r="P16" s="33">
        <v>2700000</v>
      </c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181880000</v>
      </c>
      <c r="I17" s="8"/>
      <c r="J17" s="24"/>
      <c r="K17" s="167">
        <v>51644</v>
      </c>
      <c r="L17" s="58">
        <v>5000000</v>
      </c>
      <c r="M17" s="141"/>
      <c r="N17" s="29"/>
      <c r="O17" s="30">
        <v>51651</v>
      </c>
      <c r="P17" s="33">
        <v>800000</v>
      </c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56"/>
      <c r="K18" s="167">
        <v>51646</v>
      </c>
      <c r="L18" s="58">
        <v>1000000</v>
      </c>
      <c r="M18" s="140"/>
      <c r="N18" s="41"/>
      <c r="O18" s="30">
        <v>51652</v>
      </c>
      <c r="P18" s="33">
        <v>3000000</v>
      </c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7">
        <v>51647</v>
      </c>
      <c r="L19" s="58">
        <v>2500000</v>
      </c>
      <c r="M19" s="140"/>
      <c r="N19" s="41"/>
      <c r="O19" s="44">
        <v>51653</v>
      </c>
      <c r="P19" s="33">
        <v>1550000</v>
      </c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2</v>
      </c>
      <c r="F20" s="6"/>
      <c r="G20" s="8">
        <f>C20*E20</f>
        <v>2000</v>
      </c>
      <c r="H20" s="7"/>
      <c r="I20" s="8"/>
      <c r="J20" s="24"/>
      <c r="K20" s="167">
        <v>51649</v>
      </c>
      <c r="L20" s="58">
        <v>900000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507</v>
      </c>
      <c r="F21" s="6"/>
      <c r="G21" s="8">
        <f>C21*E21</f>
        <v>253500</v>
      </c>
      <c r="H21" s="7"/>
      <c r="I21" s="8"/>
      <c r="J21" s="24"/>
      <c r="K21" s="167">
        <v>51650</v>
      </c>
      <c r="L21" s="58">
        <v>850000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2</v>
      </c>
      <c r="F22" s="6"/>
      <c r="G22" s="8">
        <f>C22*E22</f>
        <v>400</v>
      </c>
      <c r="H22" s="7"/>
      <c r="I22" s="8"/>
      <c r="J22" s="24"/>
      <c r="K22" s="167"/>
      <c r="L22" s="58"/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6</v>
      </c>
      <c r="F23" s="6"/>
      <c r="G23" s="8">
        <f>C23*E23</f>
        <v>600</v>
      </c>
      <c r="H23" s="7"/>
      <c r="I23" s="8"/>
      <c r="J23" s="118"/>
      <c r="K23" s="167"/>
      <c r="L23" s="58"/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67"/>
      <c r="L24" s="58"/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67"/>
      <c r="L25" s="58"/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256500</v>
      </c>
      <c r="I26" s="7"/>
      <c r="J26" s="24"/>
      <c r="K26" s="167"/>
      <c r="L26" s="58"/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182136500</v>
      </c>
      <c r="J27" s="24"/>
      <c r="K27" s="16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/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/>
      <c r="L29" s="125">
        <f>SUM(L13:L28)</f>
        <v>18445000</v>
      </c>
      <c r="M29" s="109"/>
      <c r="N29" s="29"/>
      <c r="O29" s="48"/>
      <c r="P29" s="33">
        <f>SUM(P13:P28)</f>
        <v>17500000</v>
      </c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'18 April'!I57</f>
        <v>146301500</v>
      </c>
      <c r="J31" s="24"/>
      <c r="K31" s="160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110000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110000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L29</f>
        <v>18445000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P29</f>
        <v>17500000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/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35945000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182136500</v>
      </c>
      <c r="J56" s="74">
        <f>SUM(M13:M55)</f>
        <v>110000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182136500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267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/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36890000</v>
      </c>
      <c r="M121" s="103">
        <f>SUM(M13:M120)</f>
        <v>110000</v>
      </c>
      <c r="N121" s="103">
        <f t="shared" ref="N121:Q121" si="1">SUM(N13:N120)</f>
        <v>0</v>
      </c>
      <c r="O121" s="103"/>
      <c r="P121" s="103">
        <f>SUM(P13:P120)</f>
        <v>35000000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zoomScale="70" zoomScaleNormal="100" zoomScaleSheetLayoutView="70" workbookViewId="0">
      <selection activeCell="K26" sqref="K26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1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43575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331</v>
      </c>
      <c r="F8" s="6"/>
      <c r="G8" s="8">
        <f t="shared" ref="G8:G16" si="0">C8*E8</f>
        <v>33100000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140</v>
      </c>
      <c r="F9" s="6"/>
      <c r="G9" s="8">
        <f t="shared" si="0"/>
        <v>7000000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9</v>
      </c>
      <c r="F10" s="6"/>
      <c r="G10" s="8">
        <f t="shared" si="0"/>
        <v>180000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7</v>
      </c>
      <c r="F11" s="6"/>
      <c r="G11" s="8">
        <f t="shared" si="0"/>
        <v>70000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5</v>
      </c>
      <c r="F12" s="6"/>
      <c r="G12" s="8">
        <f t="shared" si="0"/>
        <v>25000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8"/>
      <c r="K13" s="160" t="s">
        <v>269</v>
      </c>
      <c r="L13" s="168">
        <v>850000</v>
      </c>
      <c r="M13" s="143">
        <v>62500</v>
      </c>
      <c r="N13" s="29"/>
      <c r="O13" s="30"/>
      <c r="P13" s="58">
        <v>2780000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7" t="s">
        <v>270</v>
      </c>
      <c r="L14" s="125">
        <v>700000</v>
      </c>
      <c r="M14" s="144">
        <v>75000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7" t="s">
        <v>271</v>
      </c>
      <c r="L15" s="125">
        <v>1500000</v>
      </c>
      <c r="M15" s="144">
        <v>5000000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67" t="s">
        <v>272</v>
      </c>
      <c r="L16" s="125">
        <v>1500000</v>
      </c>
      <c r="M16" s="141">
        <v>26660000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40375000</v>
      </c>
      <c r="I17" s="8"/>
      <c r="J17" s="24"/>
      <c r="K17" s="167" t="s">
        <v>273</v>
      </c>
      <c r="L17" s="125">
        <v>1000000</v>
      </c>
      <c r="M17" s="141">
        <v>90000000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56"/>
      <c r="K18" s="167" t="s">
        <v>274</v>
      </c>
      <c r="L18" s="125">
        <v>1000000</v>
      </c>
      <c r="M18" s="140">
        <v>13023300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7" t="s">
        <v>275</v>
      </c>
      <c r="L19" s="125">
        <v>800000</v>
      </c>
      <c r="M19" s="140">
        <v>316000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1</v>
      </c>
      <c r="F20" s="6"/>
      <c r="G20" s="8">
        <f>C20*E20</f>
        <v>1000</v>
      </c>
      <c r="H20" s="7"/>
      <c r="I20" s="8"/>
      <c r="J20" s="24"/>
      <c r="K20" s="167" t="s">
        <v>276</v>
      </c>
      <c r="L20" s="125">
        <v>650000</v>
      </c>
      <c r="M20" s="132">
        <v>14545000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508</v>
      </c>
      <c r="F21" s="6"/>
      <c r="G21" s="8">
        <f>C21*E21</f>
        <v>254000</v>
      </c>
      <c r="H21" s="7"/>
      <c r="I21" s="8"/>
      <c r="J21" s="24"/>
      <c r="K21" s="167" t="s">
        <v>277</v>
      </c>
      <c r="L21" s="125">
        <v>2500000</v>
      </c>
      <c r="M21" s="121">
        <v>990000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1</v>
      </c>
      <c r="F22" s="6"/>
      <c r="G22" s="8">
        <f>C22*E22</f>
        <v>200</v>
      </c>
      <c r="H22" s="7"/>
      <c r="I22" s="8"/>
      <c r="J22" s="24"/>
      <c r="K22" s="167" t="s">
        <v>278</v>
      </c>
      <c r="L22" s="125">
        <v>1780000</v>
      </c>
      <c r="M22" s="121">
        <v>7305000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5</v>
      </c>
      <c r="F23" s="6"/>
      <c r="G23" s="8">
        <f>C23*E23</f>
        <v>500</v>
      </c>
      <c r="H23" s="7"/>
      <c r="I23" s="8"/>
      <c r="J23" s="118"/>
      <c r="K23" s="167" t="s">
        <v>279</v>
      </c>
      <c r="L23" s="125">
        <v>200000</v>
      </c>
      <c r="M23" s="131">
        <v>530000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L24" s="58">
        <v>-2780000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7" t="s">
        <v>280</v>
      </c>
      <c r="L25" s="58">
        <v>1600000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255700</v>
      </c>
      <c r="I26" s="7"/>
      <c r="J26" s="24"/>
      <c r="K26" s="167" t="s">
        <v>281</v>
      </c>
      <c r="L26" s="58">
        <v>3000000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40630700</v>
      </c>
      <c r="J27" s="24"/>
      <c r="K27" s="16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/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+'20  April'!I57</f>
        <v>182136500</v>
      </c>
      <c r="J31" s="24"/>
      <c r="K31" s="160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158506800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79000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158585800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14300000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2780000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A77</f>
        <v>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17080000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40630700</v>
      </c>
      <c r="J56" s="74">
        <f>SUM(M13:M55)</f>
        <v>158506800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40630700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/>
      <c r="B77" s="122">
        <v>79000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14300000</v>
      </c>
      <c r="M121" s="103">
        <f>SUM(M13:M120)</f>
        <v>158506800</v>
      </c>
      <c r="N121" s="103">
        <f t="shared" ref="N121:Q121" si="1">SUM(N13:N120)</f>
        <v>0</v>
      </c>
      <c r="O121" s="103"/>
      <c r="P121" s="103">
        <f>SUM(P13:P120)</f>
        <v>2780000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19" zoomScale="70" zoomScaleNormal="100" zoomScaleSheetLayoutView="70" workbookViewId="0">
      <selection activeCell="K26" sqref="K26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4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84</v>
      </c>
      <c r="C3" s="8"/>
      <c r="D3" s="6"/>
      <c r="E3" s="6"/>
      <c r="F3" s="6"/>
      <c r="G3" s="6"/>
      <c r="H3" s="6" t="s">
        <v>2</v>
      </c>
      <c r="I3" s="10">
        <v>43575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0.60416666666666663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435</v>
      </c>
      <c r="F8" s="6"/>
      <c r="G8" s="8">
        <f t="shared" ref="G8:G16" si="0">C8*E8</f>
        <v>43500000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290</v>
      </c>
      <c r="F9" s="6"/>
      <c r="G9" s="8">
        <f t="shared" si="0"/>
        <v>14500000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12</v>
      </c>
      <c r="F10" s="6"/>
      <c r="G10" s="8">
        <f t="shared" si="0"/>
        <v>240000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9</v>
      </c>
      <c r="F11" s="6"/>
      <c r="G11" s="8">
        <f t="shared" si="0"/>
        <v>90000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1</v>
      </c>
      <c r="F12" s="6"/>
      <c r="G12" s="8">
        <f t="shared" si="0"/>
        <v>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1</v>
      </c>
      <c r="F13" s="6"/>
      <c r="G13" s="8">
        <f t="shared" si="0"/>
        <v>2000</v>
      </c>
      <c r="H13" s="7"/>
      <c r="I13" s="6"/>
      <c r="J13" s="118"/>
      <c r="K13" s="167" t="s">
        <v>282</v>
      </c>
      <c r="L13" s="125">
        <v>5000000</v>
      </c>
      <c r="M13" s="143">
        <v>95000</v>
      </c>
      <c r="N13" s="29"/>
      <c r="O13" s="30"/>
      <c r="P13" s="5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7" t="s">
        <v>283</v>
      </c>
      <c r="L14" s="125">
        <v>700000</v>
      </c>
      <c r="M14" s="144">
        <v>150000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7" t="s">
        <v>284</v>
      </c>
      <c r="L15" s="125">
        <v>900000</v>
      </c>
      <c r="M15" s="144">
        <v>5000000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67" t="s">
        <v>285</v>
      </c>
      <c r="L16" s="125">
        <v>800000</v>
      </c>
      <c r="M16" s="141">
        <v>300000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58337000</v>
      </c>
      <c r="I17" s="8"/>
      <c r="J17" s="24"/>
      <c r="K17" s="167" t="s">
        <v>286</v>
      </c>
      <c r="L17" s="125">
        <v>750000</v>
      </c>
      <c r="M17" s="141">
        <v>15000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56"/>
      <c r="K18" s="167" t="s">
        <v>287</v>
      </c>
      <c r="L18" s="125">
        <v>5000000</v>
      </c>
      <c r="M18" s="140">
        <v>60000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7" t="s">
        <v>288</v>
      </c>
      <c r="L19" s="125">
        <v>900000</v>
      </c>
      <c r="M19" s="140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1</v>
      </c>
      <c r="F20" s="6"/>
      <c r="G20" s="8">
        <f>C20*E20</f>
        <v>1000</v>
      </c>
      <c r="H20" s="7"/>
      <c r="I20" s="8"/>
      <c r="J20" s="24"/>
      <c r="K20" s="167" t="s">
        <v>289</v>
      </c>
      <c r="L20" s="125">
        <v>1500000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513</v>
      </c>
      <c r="F21" s="6"/>
      <c r="G21" s="8">
        <f>C21*E21</f>
        <v>256500</v>
      </c>
      <c r="H21" s="7"/>
      <c r="I21" s="8"/>
      <c r="J21" s="24"/>
      <c r="K21" s="167" t="s">
        <v>290</v>
      </c>
      <c r="L21" s="125">
        <v>1000000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1</v>
      </c>
      <c r="F22" s="6"/>
      <c r="G22" s="8">
        <f>C22*E22</f>
        <v>200</v>
      </c>
      <c r="H22" s="7"/>
      <c r="I22" s="8"/>
      <c r="J22" s="24"/>
      <c r="K22" s="167" t="s">
        <v>291</v>
      </c>
      <c r="L22" s="125">
        <v>850000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6</v>
      </c>
      <c r="F23" s="6"/>
      <c r="G23" s="8">
        <f>C23*E23</f>
        <v>600</v>
      </c>
      <c r="H23" s="7"/>
      <c r="I23" s="8"/>
      <c r="J23" s="118"/>
      <c r="K23" s="167" t="s">
        <v>292</v>
      </c>
      <c r="L23" s="125">
        <v>800000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K24" s="167" t="s">
        <v>293</v>
      </c>
      <c r="L24" s="125">
        <v>850000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7" t="s">
        <v>294</v>
      </c>
      <c r="L25" s="125">
        <v>2700000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258300</v>
      </c>
      <c r="I26" s="7"/>
      <c r="J26" s="24"/>
      <c r="K26" s="167" t="s">
        <v>295</v>
      </c>
      <c r="L26" s="58">
        <v>1600000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58595300</v>
      </c>
      <c r="J27" s="24"/>
      <c r="K27" s="16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/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'22 April'!I57</f>
        <v>40630700</v>
      </c>
      <c r="J31" s="24"/>
      <c r="K31" s="160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5620000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14000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5634000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23350000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SUM(A77:A80)</f>
        <v>248600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23598600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58595300</v>
      </c>
      <c r="J56" s="74">
        <f>SUM(M13:M55)</f>
        <v>5620000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58595300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119000</v>
      </c>
      <c r="B77" s="122">
        <v>14000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110000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>
        <v>8600</v>
      </c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>
        <v>11000</v>
      </c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23350000</v>
      </c>
      <c r="M121" s="103">
        <f>SUM(M13:M120)</f>
        <v>5620000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F7" zoomScale="70" zoomScaleNormal="100" zoomScaleSheetLayoutView="70" workbookViewId="0">
      <selection activeCell="K16" sqref="K16:L16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6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168</v>
      </c>
      <c r="C3" s="8"/>
      <c r="D3" s="6"/>
      <c r="E3" s="6"/>
      <c r="F3" s="6"/>
      <c r="G3" s="6"/>
      <c r="H3" s="6" t="s">
        <v>2</v>
      </c>
      <c r="I3" s="10">
        <v>43579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0.60416666666666663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578</v>
      </c>
      <c r="F8" s="6"/>
      <c r="G8" s="8">
        <f t="shared" ref="G8:G16" si="0">C8*E8</f>
        <v>57800000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290</v>
      </c>
      <c r="F9" s="6"/>
      <c r="G9" s="8">
        <f t="shared" si="0"/>
        <v>14500000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11</v>
      </c>
      <c r="F10" s="6"/>
      <c r="G10" s="8">
        <f t="shared" si="0"/>
        <v>220000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9</v>
      </c>
      <c r="F11" s="6"/>
      <c r="G11" s="8">
        <f t="shared" si="0"/>
        <v>90000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3</v>
      </c>
      <c r="F12" s="6"/>
      <c r="G12" s="8">
        <f t="shared" si="0"/>
        <v>15000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1</v>
      </c>
      <c r="F13" s="6"/>
      <c r="G13" s="8">
        <f t="shared" si="0"/>
        <v>2000</v>
      </c>
      <c r="H13" s="7"/>
      <c r="I13" s="6"/>
      <c r="J13" s="118"/>
      <c r="K13" s="167" t="s">
        <v>296</v>
      </c>
      <c r="L13" s="58">
        <v>650000</v>
      </c>
      <c r="M13" s="143">
        <v>100000</v>
      </c>
      <c r="N13" s="29"/>
      <c r="O13" s="30"/>
      <c r="P13" s="125">
        <v>9375000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7" t="s">
        <v>297</v>
      </c>
      <c r="L14" s="58">
        <v>1000000</v>
      </c>
      <c r="M14" s="144">
        <v>300000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7" t="s">
        <v>298</v>
      </c>
      <c r="L15" s="58">
        <v>750000</v>
      </c>
      <c r="M15" s="144">
        <v>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67" t="s">
        <v>299</v>
      </c>
      <c r="L16" s="58">
        <v>500000</v>
      </c>
      <c r="M16" s="141">
        <v>50000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72627000</v>
      </c>
      <c r="I17" s="8"/>
      <c r="J17" s="24"/>
      <c r="K17" s="167" t="s">
        <v>300</v>
      </c>
      <c r="L17" s="58">
        <v>4000000</v>
      </c>
      <c r="M17" s="141">
        <v>1150000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56"/>
      <c r="K18" s="167" t="s">
        <v>301</v>
      </c>
      <c r="L18" s="58">
        <v>1500000</v>
      </c>
      <c r="M18" s="140">
        <v>750000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7" t="s">
        <v>302</v>
      </c>
      <c r="L19" s="58">
        <v>1800000</v>
      </c>
      <c r="M19" s="140">
        <v>920500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1</v>
      </c>
      <c r="F20" s="6"/>
      <c r="G20" s="8">
        <f>C20*E20</f>
        <v>1000</v>
      </c>
      <c r="H20" s="7"/>
      <c r="I20" s="8"/>
      <c r="J20" s="24"/>
      <c r="K20" s="167" t="s">
        <v>303</v>
      </c>
      <c r="L20" s="58">
        <v>800000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512</v>
      </c>
      <c r="F21" s="6"/>
      <c r="G21" s="8">
        <f>C21*E21</f>
        <v>256000</v>
      </c>
      <c r="H21" s="7"/>
      <c r="I21" s="8"/>
      <c r="J21" s="24"/>
      <c r="K21" s="167" t="s">
        <v>304</v>
      </c>
      <c r="L21" s="58">
        <v>5175000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1</v>
      </c>
      <c r="F22" s="6"/>
      <c r="G22" s="8">
        <f>C22*E22</f>
        <v>200</v>
      </c>
      <c r="H22" s="7"/>
      <c r="I22" s="8"/>
      <c r="J22" s="24"/>
      <c r="K22" s="167" t="s">
        <v>305</v>
      </c>
      <c r="L22" s="58">
        <v>800000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6</v>
      </c>
      <c r="F23" s="6"/>
      <c r="G23" s="8">
        <f>C23*E23</f>
        <v>600</v>
      </c>
      <c r="H23" s="7"/>
      <c r="I23" s="8"/>
      <c r="J23" s="118"/>
      <c r="K23" s="167" t="s">
        <v>306</v>
      </c>
      <c r="L23" s="58">
        <v>1000000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K24" s="167"/>
      <c r="L24" s="125">
        <v>-9375000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7"/>
      <c r="L25" s="125"/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257800</v>
      </c>
      <c r="I26" s="7"/>
      <c r="J26" s="24"/>
      <c r="K26" s="167"/>
      <c r="L26" s="58"/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72884800</v>
      </c>
      <c r="J27" s="24"/>
      <c r="K27" s="16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/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'23 April'!I57</f>
        <v>58595300</v>
      </c>
      <c r="J31" s="24"/>
      <c r="K31" s="160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3320500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380000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3700500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8600000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9375000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SUM(A77:A80)</f>
        <v>15000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17990000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72884800</v>
      </c>
      <c r="J56" s="74">
        <f>SUM(M13:M55)</f>
        <v>3320500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72884800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15000</v>
      </c>
      <c r="B77" s="122">
        <v>380000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8600000</v>
      </c>
      <c r="M121" s="103">
        <f>SUM(M13:M120)</f>
        <v>3320500</v>
      </c>
      <c r="N121" s="103">
        <f t="shared" ref="N121:Q121" si="1">SUM(N13:N120)</f>
        <v>0</v>
      </c>
      <c r="O121" s="103"/>
      <c r="P121" s="103">
        <f>SUM(P13:P120)</f>
        <v>9375000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34" zoomScale="70" zoomScaleNormal="100" zoomScaleSheetLayoutView="70" workbookViewId="0">
      <selection activeCell="K21" sqref="K21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34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43556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0.625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137</v>
      </c>
      <c r="F8" s="6"/>
      <c r="G8" s="8">
        <f t="shared" ref="G8:G16" si="0">C8*E8</f>
        <v>13700000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32</v>
      </c>
      <c r="F9" s="6"/>
      <c r="G9" s="8">
        <f t="shared" si="0"/>
        <v>1600000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</v>
      </c>
      <c r="F10" s="6"/>
      <c r="G10" s="8">
        <f t="shared" si="0"/>
        <v>20000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35</v>
      </c>
      <c r="F11" s="6"/>
      <c r="G11" s="8">
        <f t="shared" si="0"/>
        <v>350000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8</v>
      </c>
      <c r="F12" s="6"/>
      <c r="G12" s="8">
        <f t="shared" si="0"/>
        <v>40000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8</v>
      </c>
      <c r="F13" s="6"/>
      <c r="G13" s="8">
        <f t="shared" si="0"/>
        <v>16000</v>
      </c>
      <c r="H13" s="7"/>
      <c r="I13" s="6"/>
      <c r="J13" s="118"/>
      <c r="K13" s="135" t="s">
        <v>62</v>
      </c>
      <c r="L13" s="124">
        <v>5000000</v>
      </c>
      <c r="M13" s="138">
        <v>350000</v>
      </c>
      <c r="N13" s="29"/>
      <c r="O13" s="30"/>
      <c r="P13" s="5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6" t="s">
        <v>76</v>
      </c>
      <c r="L14" s="124">
        <v>5000000</v>
      </c>
      <c r="M14" s="139">
        <v>25000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24"/>
      <c r="K15" s="136" t="s">
        <v>77</v>
      </c>
      <c r="L15" s="124">
        <v>5000000</v>
      </c>
      <c r="M15" s="139">
        <v>25000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36" t="s">
        <v>78</v>
      </c>
      <c r="L16" s="124">
        <v>3000000</v>
      </c>
      <c r="M16" s="141">
        <v>200000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15726000</v>
      </c>
      <c r="I17" s="8"/>
      <c r="J17" s="24"/>
      <c r="K17" s="136" t="s">
        <v>79</v>
      </c>
      <c r="L17" s="124">
        <v>5000000</v>
      </c>
      <c r="M17" s="141">
        <v>100000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36" t="s">
        <v>80</v>
      </c>
      <c r="L18" s="124">
        <v>1300000</v>
      </c>
      <c r="M18" s="140">
        <v>5000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36" t="s">
        <v>81</v>
      </c>
      <c r="L19" s="124">
        <v>3000000</v>
      </c>
      <c r="M19" s="140">
        <v>65416500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2</v>
      </c>
      <c r="F20" s="6"/>
      <c r="G20" s="8">
        <f>C20*E20</f>
        <v>2000</v>
      </c>
      <c r="H20" s="7"/>
      <c r="I20" s="8"/>
      <c r="J20" s="24"/>
      <c r="K20" s="136" t="s">
        <v>82</v>
      </c>
      <c r="L20" s="124">
        <v>5000000</v>
      </c>
      <c r="M20" s="132">
        <v>147500000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512</v>
      </c>
      <c r="F21" s="6"/>
      <c r="G21" s="8">
        <f>C21*E21</f>
        <v>256000</v>
      </c>
      <c r="H21" s="7"/>
      <c r="I21" s="8"/>
      <c r="J21" s="24"/>
      <c r="K21" s="136" t="s">
        <v>83</v>
      </c>
      <c r="L21" s="124">
        <v>1500000</v>
      </c>
      <c r="M21" s="121">
        <v>500000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1</v>
      </c>
      <c r="F22" s="6"/>
      <c r="G22" s="8">
        <f>C22*E22</f>
        <v>200</v>
      </c>
      <c r="H22" s="7"/>
      <c r="I22" s="8"/>
      <c r="J22" s="24"/>
      <c r="K22" s="110"/>
      <c r="L22" s="125"/>
      <c r="M22" s="121">
        <v>133000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2</v>
      </c>
      <c r="F23" s="6"/>
      <c r="G23" s="8">
        <f>C23*E23</f>
        <v>200</v>
      </c>
      <c r="H23" s="7"/>
      <c r="I23" s="8"/>
      <c r="J23" s="24"/>
      <c r="K23" s="110"/>
      <c r="L23" s="125"/>
      <c r="M23" s="131">
        <v>1800000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10"/>
      <c r="L24" s="125"/>
      <c r="M24" s="109">
        <v>2000000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10"/>
      <c r="L25" s="58"/>
      <c r="M25" s="109">
        <v>500000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258400</v>
      </c>
      <c r="I26" s="7"/>
      <c r="J26" s="24"/>
      <c r="K26" s="110"/>
      <c r="L26" s="58"/>
      <c r="M26" s="109">
        <v>2450000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15984400</v>
      </c>
      <c r="J27" s="24"/>
      <c r="K27" s="110"/>
      <c r="L27" s="58"/>
      <c r="M27" s="109">
        <v>35000</v>
      </c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10"/>
      <c r="L28" s="58"/>
      <c r="M28" s="109">
        <v>50000</v>
      </c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10"/>
      <c r="L29" s="58"/>
      <c r="M29" s="109">
        <v>210000</v>
      </c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10"/>
      <c r="L30" s="58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+'30 Maret'!I57</f>
        <v>203271400</v>
      </c>
      <c r="J31" s="24"/>
      <c r="K31" s="110"/>
      <c r="L31" s="58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10"/>
      <c r="L32" s="58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10"/>
      <c r="L33" s="58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1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1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1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221299500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221299500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33800000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212500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34012500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15984400</v>
      </c>
      <c r="J56" s="74">
        <f>SUM(M13:M55)</f>
        <v>221299500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15984400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200000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12500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33800000</v>
      </c>
      <c r="M121" s="103">
        <f>SUM(M13:M120)</f>
        <v>221299500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22" zoomScale="70" zoomScaleNormal="100" zoomScaleSheetLayoutView="70" workbookViewId="0">
      <selection activeCell="K31" sqref="K31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7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93</v>
      </c>
      <c r="C3" s="8"/>
      <c r="D3" s="6"/>
      <c r="E3" s="6"/>
      <c r="F3" s="6"/>
      <c r="G3" s="6"/>
      <c r="H3" s="6" t="s">
        <v>2</v>
      </c>
      <c r="I3" s="10">
        <v>43580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0.60416666666666663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1001</v>
      </c>
      <c r="F8" s="6"/>
      <c r="G8" s="8">
        <f t="shared" ref="G8:G16" si="0">C8*E8</f>
        <v>100100000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356</v>
      </c>
      <c r="F9" s="6"/>
      <c r="G9" s="8">
        <f t="shared" si="0"/>
        <v>17800000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12</v>
      </c>
      <c r="F10" s="6"/>
      <c r="G10" s="8">
        <f t="shared" si="0"/>
        <v>240000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11</v>
      </c>
      <c r="F11" s="6"/>
      <c r="G11" s="8">
        <f t="shared" si="0"/>
        <v>110000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1</v>
      </c>
      <c r="F13" s="6"/>
      <c r="G13" s="8">
        <f t="shared" si="0"/>
        <v>2000</v>
      </c>
      <c r="H13" s="7"/>
      <c r="I13" s="6"/>
      <c r="J13" s="118"/>
      <c r="K13" s="167" t="s">
        <v>307</v>
      </c>
      <c r="L13" s="58">
        <v>2700000</v>
      </c>
      <c r="M13" s="143">
        <v>350000</v>
      </c>
      <c r="N13" s="29"/>
      <c r="O13" s="30"/>
      <c r="P13" s="125">
        <v>11950000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1</v>
      </c>
      <c r="F14" s="6"/>
      <c r="G14" s="8">
        <f t="shared" si="0"/>
        <v>1000</v>
      </c>
      <c r="H14" s="7"/>
      <c r="I14" s="6"/>
      <c r="J14" s="24"/>
      <c r="K14" s="167" t="s">
        <v>308</v>
      </c>
      <c r="L14" s="58">
        <v>3300000</v>
      </c>
      <c r="M14" s="144">
        <v>50000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7" t="s">
        <v>309</v>
      </c>
      <c r="L15" s="58">
        <v>1000000</v>
      </c>
      <c r="M15" s="144">
        <v>30000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67" t="s">
        <v>310</v>
      </c>
      <c r="L16" s="124">
        <v>800000</v>
      </c>
      <c r="M16" s="141">
        <v>4600000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118283000</v>
      </c>
      <c r="I17" s="8"/>
      <c r="J17" s="24"/>
      <c r="K17" s="167" t="s">
        <v>311</v>
      </c>
      <c r="L17" s="124">
        <v>500000</v>
      </c>
      <c r="M17" s="141">
        <v>1000000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56"/>
      <c r="K18" s="167" t="s">
        <v>312</v>
      </c>
      <c r="L18" s="124">
        <v>1000000</v>
      </c>
      <c r="M18" s="140">
        <v>55000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7" t="s">
        <v>313</v>
      </c>
      <c r="L19" s="124">
        <v>3000000</v>
      </c>
      <c r="M19" s="140">
        <v>283000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3</v>
      </c>
      <c r="F20" s="6"/>
      <c r="G20" s="8">
        <f>C20*E20</f>
        <v>3000</v>
      </c>
      <c r="H20" s="7"/>
      <c r="I20" s="8"/>
      <c r="J20" s="24"/>
      <c r="K20" s="167" t="s">
        <v>314</v>
      </c>
      <c r="L20" s="124">
        <v>1200000</v>
      </c>
      <c r="M20" s="132">
        <v>750000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510</v>
      </c>
      <c r="F21" s="6"/>
      <c r="G21" s="8">
        <f>C21*E21</f>
        <v>255000</v>
      </c>
      <c r="H21" s="7"/>
      <c r="I21" s="8"/>
      <c r="J21" s="24"/>
      <c r="K21" s="167" t="s">
        <v>315</v>
      </c>
      <c r="L21" s="124">
        <v>875000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1</v>
      </c>
      <c r="F22" s="6"/>
      <c r="G22" s="8">
        <f>C22*E22</f>
        <v>200</v>
      </c>
      <c r="H22" s="7"/>
      <c r="I22" s="8"/>
      <c r="J22" s="24"/>
      <c r="K22" s="167" t="s">
        <v>316</v>
      </c>
      <c r="L22" s="124">
        <v>800000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6</v>
      </c>
      <c r="F23" s="6"/>
      <c r="G23" s="8">
        <f>C23*E23</f>
        <v>600</v>
      </c>
      <c r="H23" s="7"/>
      <c r="I23" s="8"/>
      <c r="J23" s="118"/>
      <c r="K23" s="167" t="s">
        <v>317</v>
      </c>
      <c r="L23" s="124">
        <v>800000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K24" s="167" t="s">
        <v>318</v>
      </c>
      <c r="L24" s="124">
        <v>29800000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7" t="s">
        <v>319</v>
      </c>
      <c r="L25" s="124">
        <v>1000000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258800</v>
      </c>
      <c r="I26" s="7"/>
      <c r="J26" s="24"/>
      <c r="K26" s="167" t="s">
        <v>320</v>
      </c>
      <c r="L26" s="124">
        <v>1400000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118541800</v>
      </c>
      <c r="J27" s="24"/>
      <c r="K27" s="167" t="s">
        <v>321</v>
      </c>
      <c r="L27" s="124">
        <v>1000000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7" t="s">
        <v>322</v>
      </c>
      <c r="L28" s="178">
        <v>1000000</v>
      </c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7" t="s">
        <v>323</v>
      </c>
      <c r="L29" s="125">
        <v>750000</v>
      </c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7" t="s">
        <v>324</v>
      </c>
      <c r="L30" s="125">
        <v>800000</v>
      </c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'24 April'!I57</f>
        <v>72884800</v>
      </c>
      <c r="J31" s="24"/>
      <c r="K31" s="167" t="s">
        <v>325</v>
      </c>
      <c r="L31" s="125">
        <v>450000</v>
      </c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>
        <v>-11950000</v>
      </c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7118000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15500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7133500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40225000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11950000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615500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52790500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118541800</v>
      </c>
      <c r="J56" s="74">
        <f>SUM(M13:M55)</f>
        <v>7118000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118541800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11000</v>
      </c>
      <c r="B77" s="122">
        <v>15500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52500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>
        <v>3000</v>
      </c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>
        <v>331000</v>
      </c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>
        <v>200000</v>
      </c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>
        <v>18000</v>
      </c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40225000</v>
      </c>
      <c r="M121" s="103">
        <f>SUM(M13:M120)</f>
        <v>7118000</v>
      </c>
      <c r="N121" s="103">
        <f t="shared" ref="N121:Q121" si="1">SUM(N13:N120)</f>
        <v>0</v>
      </c>
      <c r="O121" s="103"/>
      <c r="P121" s="103">
        <f>SUM(P13:P120)</f>
        <v>11950000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4" zoomScale="70" zoomScaleNormal="100" zoomScaleSheetLayoutView="70" workbookViewId="0">
      <selection activeCell="K25" sqref="K25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9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102</v>
      </c>
      <c r="C3" s="8"/>
      <c r="D3" s="6"/>
      <c r="E3" s="6"/>
      <c r="F3" s="6"/>
      <c r="G3" s="6"/>
      <c r="H3" s="6" t="s">
        <v>2</v>
      </c>
      <c r="I3" s="10">
        <v>43581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0.60416666666666663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1066</v>
      </c>
      <c r="F8" s="6"/>
      <c r="G8" s="8">
        <f t="shared" ref="G8:G16" si="0">C8*E8</f>
        <v>106600000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203</v>
      </c>
      <c r="F9" s="6"/>
      <c r="G9" s="8">
        <f t="shared" si="0"/>
        <v>10150000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10</v>
      </c>
      <c r="F10" s="6"/>
      <c r="G10" s="8">
        <f t="shared" si="0"/>
        <v>200000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9</v>
      </c>
      <c r="F11" s="6"/>
      <c r="G11" s="8">
        <f t="shared" si="0"/>
        <v>90000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0</v>
      </c>
      <c r="F12" s="6"/>
      <c r="G12" s="8">
        <f t="shared" si="0"/>
        <v>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8" t="s">
        <v>337</v>
      </c>
      <c r="K13" s="167" t="s">
        <v>326</v>
      </c>
      <c r="L13" s="125">
        <v>1000000</v>
      </c>
      <c r="M13" s="143">
        <v>720000</v>
      </c>
      <c r="N13" s="29"/>
      <c r="O13" s="30"/>
      <c r="P13" s="124">
        <v>10450000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7" t="s">
        <v>327</v>
      </c>
      <c r="L14" s="125">
        <v>700000</v>
      </c>
      <c r="M14" s="144">
        <v>3076000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7" t="s">
        <v>328</v>
      </c>
      <c r="L15" s="125">
        <v>2500000</v>
      </c>
      <c r="M15" s="144">
        <v>254000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67" t="s">
        <v>329</v>
      </c>
      <c r="L16" s="125">
        <v>800000</v>
      </c>
      <c r="M16" s="141">
        <v>1500000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117040000</v>
      </c>
      <c r="I17" s="8"/>
      <c r="J17" s="118" t="s">
        <v>337</v>
      </c>
      <c r="K17" s="167" t="s">
        <v>330</v>
      </c>
      <c r="L17" s="125">
        <v>5000000</v>
      </c>
      <c r="M17" s="141">
        <v>335000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8" t="s">
        <v>337</v>
      </c>
      <c r="K18" s="167" t="s">
        <v>331</v>
      </c>
      <c r="L18" s="125">
        <v>1000000</v>
      </c>
      <c r="M18" s="140">
        <v>1120000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 t="s">
        <v>337</v>
      </c>
      <c r="K19" s="167" t="s">
        <v>332</v>
      </c>
      <c r="L19" s="125">
        <v>3500000</v>
      </c>
      <c r="M19" s="140">
        <v>2702500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2</v>
      </c>
      <c r="F20" s="6"/>
      <c r="G20" s="8">
        <f>C20*E20</f>
        <v>2000</v>
      </c>
      <c r="H20" s="7"/>
      <c r="I20" s="8"/>
      <c r="J20" s="118" t="s">
        <v>337</v>
      </c>
      <c r="K20" s="167" t="s">
        <v>333</v>
      </c>
      <c r="L20" s="125">
        <v>1000000</v>
      </c>
      <c r="M20" s="132">
        <v>818000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504</v>
      </c>
      <c r="F21" s="6"/>
      <c r="G21" s="8">
        <f>C21*E21</f>
        <v>252000</v>
      </c>
      <c r="H21" s="7"/>
      <c r="I21" s="8"/>
      <c r="J21" s="118" t="s">
        <v>337</v>
      </c>
      <c r="K21" s="167" t="s">
        <v>334</v>
      </c>
      <c r="L21" s="125">
        <v>1700000</v>
      </c>
      <c r="M21" s="182">
        <v>19640100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0</v>
      </c>
      <c r="F22" s="6"/>
      <c r="G22" s="8">
        <f>C22*E22</f>
        <v>0</v>
      </c>
      <c r="H22" s="7"/>
      <c r="I22" s="8"/>
      <c r="J22" s="24"/>
      <c r="K22" s="181" t="s">
        <v>335</v>
      </c>
      <c r="L22" s="125">
        <v>7500000</v>
      </c>
      <c r="M22" s="121">
        <v>4476700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5</v>
      </c>
      <c r="F23" s="6"/>
      <c r="G23" s="8">
        <f>C23*E23</f>
        <v>500</v>
      </c>
      <c r="H23" s="7"/>
      <c r="I23" s="8"/>
      <c r="J23" s="118"/>
      <c r="K23" s="167" t="s">
        <v>336</v>
      </c>
      <c r="L23" s="125">
        <v>5000000</v>
      </c>
      <c r="M23" s="131">
        <v>105000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K24" s="160" t="s">
        <v>338</v>
      </c>
      <c r="L24" s="124">
        <v>1000000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0" t="s">
        <v>339</v>
      </c>
      <c r="L25" s="58">
        <v>2700000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254500</v>
      </c>
      <c r="I26" s="7"/>
      <c r="J26" s="24"/>
      <c r="K26" s="167"/>
      <c r="L26" s="124">
        <v>-10450000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117294500</v>
      </c>
      <c r="J27" s="24"/>
      <c r="K27" s="167"/>
      <c r="L27" s="124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7"/>
      <c r="L28" s="178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7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7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'25 April'!I57</f>
        <v>118541800</v>
      </c>
      <c r="J31" s="24"/>
      <c r="K31" s="167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125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34747300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34747300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22950000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10450000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100000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33500000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117294500</v>
      </c>
      <c r="J56" s="74">
        <f>SUM(M13:M55)</f>
        <v>34747300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117294500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100000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22950000</v>
      </c>
      <c r="M121" s="103">
        <f>SUM(M13:M120)</f>
        <v>34747300</v>
      </c>
      <c r="N121" s="103">
        <f t="shared" ref="N121:Q121" si="1">SUM(N13:N120)</f>
        <v>0</v>
      </c>
      <c r="O121" s="103"/>
      <c r="P121" s="103">
        <f>SUM(P13:P120)</f>
        <v>10450000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31" zoomScale="70" zoomScaleNormal="100" zoomScaleSheetLayoutView="70" workbookViewId="0">
      <selection activeCell="E20" sqref="E20:E24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0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43582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0.60416666666666663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1366</v>
      </c>
      <c r="F8" s="6"/>
      <c r="G8" s="8">
        <f t="shared" ref="G8:G16" si="0">C8*E8</f>
        <v>136600000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278</v>
      </c>
      <c r="F9" s="6"/>
      <c r="G9" s="8">
        <f t="shared" si="0"/>
        <v>13900000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14</v>
      </c>
      <c r="F10" s="6"/>
      <c r="G10" s="8">
        <f t="shared" si="0"/>
        <v>280000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13</v>
      </c>
      <c r="F11" s="6"/>
      <c r="G11" s="8">
        <f t="shared" si="0"/>
        <v>130000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5</v>
      </c>
      <c r="F12" s="6"/>
      <c r="G12" s="8">
        <f t="shared" si="0"/>
        <v>25000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8"/>
      <c r="K13" s="156" t="s">
        <v>340</v>
      </c>
      <c r="L13" s="125">
        <v>2200000</v>
      </c>
      <c r="M13" s="143">
        <v>80000</v>
      </c>
      <c r="N13" s="29"/>
      <c r="O13" s="30"/>
      <c r="P13" s="58">
        <v>4965000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56" t="s">
        <v>341</v>
      </c>
      <c r="L14" s="125">
        <v>1900000</v>
      </c>
      <c r="M14" s="144">
        <v>850000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56" t="s">
        <v>342</v>
      </c>
      <c r="L15" s="125">
        <v>70000</v>
      </c>
      <c r="M15" s="144">
        <v>3030000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56" t="s">
        <v>343</v>
      </c>
      <c r="L16" s="125">
        <v>1500000</v>
      </c>
      <c r="M16" s="141"/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150935000</v>
      </c>
      <c r="I17" s="8"/>
      <c r="J17" s="118"/>
      <c r="K17" s="160" t="s">
        <v>344</v>
      </c>
      <c r="L17" s="125">
        <v>3000000</v>
      </c>
      <c r="M17" s="141"/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8"/>
      <c r="K18" s="160" t="s">
        <v>345</v>
      </c>
      <c r="L18" s="125">
        <v>3000000</v>
      </c>
      <c r="M18" s="140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0" t="s">
        <v>346</v>
      </c>
      <c r="L19" s="125">
        <v>1000000</v>
      </c>
      <c r="M19" s="140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2</v>
      </c>
      <c r="F20" s="6"/>
      <c r="G20" s="8">
        <f>C20*E20</f>
        <v>2000</v>
      </c>
      <c r="H20" s="7"/>
      <c r="I20" s="8"/>
      <c r="J20" s="118"/>
      <c r="K20" s="156" t="s">
        <v>347</v>
      </c>
      <c r="L20" s="125">
        <v>5000000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520</v>
      </c>
      <c r="F21" s="6"/>
      <c r="G21" s="8">
        <f>C21*E21</f>
        <v>260000</v>
      </c>
      <c r="H21" s="7"/>
      <c r="I21" s="8"/>
      <c r="J21" s="118"/>
      <c r="K21" s="160" t="s">
        <v>348</v>
      </c>
      <c r="L21" s="125">
        <v>625000</v>
      </c>
      <c r="M21" s="185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0</v>
      </c>
      <c r="F22" s="6"/>
      <c r="G22" s="8">
        <f>C22*E22</f>
        <v>0</v>
      </c>
      <c r="H22" s="7"/>
      <c r="I22" s="8"/>
      <c r="J22" s="24"/>
      <c r="K22" s="160" t="s">
        <v>349</v>
      </c>
      <c r="L22" s="125">
        <v>1000000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5</v>
      </c>
      <c r="F23" s="6"/>
      <c r="G23" s="8">
        <f>C23*E23</f>
        <v>500</v>
      </c>
      <c r="H23" s="7"/>
      <c r="I23" s="8"/>
      <c r="J23" s="118"/>
      <c r="K23" s="160" t="s">
        <v>350</v>
      </c>
      <c r="L23" s="125">
        <v>1000000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K24" s="160" t="s">
        <v>351</v>
      </c>
      <c r="L24" s="125">
        <v>500000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0" t="s">
        <v>352</v>
      </c>
      <c r="L25" s="125">
        <v>500000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262500</v>
      </c>
      <c r="I26" s="7"/>
      <c r="J26" s="24"/>
      <c r="K26" s="160" t="s">
        <v>353</v>
      </c>
      <c r="L26" s="125">
        <v>1300000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151197500</v>
      </c>
      <c r="J27" s="24"/>
      <c r="K27" s="160" t="s">
        <v>354</v>
      </c>
      <c r="L27" s="125">
        <v>334000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 t="s">
        <v>355</v>
      </c>
      <c r="L28" s="125">
        <v>200000</v>
      </c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 t="s">
        <v>356</v>
      </c>
      <c r="L29" s="125">
        <v>500000</v>
      </c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 t="s">
        <v>357</v>
      </c>
      <c r="L30" s="125">
        <v>250000</v>
      </c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'26 April'!I57</f>
        <v>117294500</v>
      </c>
      <c r="J31" s="24"/>
      <c r="K31" s="160" t="s">
        <v>358</v>
      </c>
      <c r="L31" s="125">
        <v>500000</v>
      </c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56" t="s">
        <v>359</v>
      </c>
      <c r="L32" s="58">
        <v>1000000</v>
      </c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56" t="s">
        <v>360</v>
      </c>
      <c r="L33" s="58">
        <v>2000000</v>
      </c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56" t="s">
        <v>361</v>
      </c>
      <c r="L34" s="58">
        <v>1300000</v>
      </c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56" t="s">
        <v>362</v>
      </c>
      <c r="L35" s="58">
        <v>540000</v>
      </c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56" t="s">
        <v>363</v>
      </c>
      <c r="L36" s="58">
        <v>900000</v>
      </c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56" t="s">
        <v>364</v>
      </c>
      <c r="L37" s="58">
        <v>1400000</v>
      </c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56" t="s">
        <v>365</v>
      </c>
      <c r="L38" s="58">
        <v>1065000</v>
      </c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56" t="s">
        <v>366</v>
      </c>
      <c r="L39" s="58">
        <v>800000</v>
      </c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>
        <v>-4965000</v>
      </c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3960000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3960000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28419000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4965000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4479000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37863000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151197500</v>
      </c>
      <c r="J56" s="74">
        <f>SUM(M13:M55)</f>
        <v>3960000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151197500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x14ac:dyDescent="0.25">
      <c r="A77" s="184">
        <v>4476500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2500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28419000</v>
      </c>
      <c r="M121" s="103">
        <f>SUM(M13:M120)</f>
        <v>3960000</v>
      </c>
      <c r="N121" s="103">
        <f t="shared" ref="N121:Q121" si="1">SUM(N13:N120)</f>
        <v>0</v>
      </c>
      <c r="O121" s="103"/>
      <c r="P121" s="103">
        <f>SUM(P13:P120)</f>
        <v>4965000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16" zoomScale="70" zoomScaleNormal="100" zoomScaleSheetLayoutView="70" workbookViewId="0">
      <selection activeCell="H43" sqref="H4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3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43584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f>1366-500+104</f>
        <v>970</v>
      </c>
      <c r="F8" s="6"/>
      <c r="G8" s="8">
        <f t="shared" ref="G8:G16" si="0">C8*E8</f>
        <v>97000000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f>278+15</f>
        <v>293</v>
      </c>
      <c r="F9" s="6"/>
      <c r="G9" s="8">
        <f t="shared" si="0"/>
        <v>14650000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14</v>
      </c>
      <c r="F10" s="6"/>
      <c r="G10" s="8">
        <f t="shared" si="0"/>
        <v>280000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f>13+2</f>
        <v>15</v>
      </c>
      <c r="F11" s="6"/>
      <c r="G11" s="8">
        <f t="shared" si="0"/>
        <v>150000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5</v>
      </c>
      <c r="F12" s="6"/>
      <c r="G12" s="8">
        <f t="shared" si="0"/>
        <v>25000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8"/>
      <c r="K13" s="160" t="s">
        <v>367</v>
      </c>
      <c r="L13" s="125">
        <v>1800000</v>
      </c>
      <c r="M13" s="143">
        <v>50000000</v>
      </c>
      <c r="N13" s="29"/>
      <c r="O13" s="30"/>
      <c r="P13" s="58">
        <v>6300000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0" t="s">
        <v>368</v>
      </c>
      <c r="L14" s="125">
        <v>650000</v>
      </c>
      <c r="M14" s="144">
        <v>2775000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0" t="s">
        <v>369</v>
      </c>
      <c r="L15" s="125">
        <v>21630000</v>
      </c>
      <c r="M15" s="144">
        <v>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60" t="s">
        <v>370</v>
      </c>
      <c r="L16" s="125">
        <v>-6300000</v>
      </c>
      <c r="M16" s="141">
        <v>7560000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112105000</v>
      </c>
      <c r="I17" s="8"/>
      <c r="J17" s="118" t="s">
        <v>394</v>
      </c>
      <c r="K17" s="160" t="s">
        <v>371</v>
      </c>
      <c r="L17" s="125"/>
      <c r="M17" s="141">
        <v>125000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8"/>
      <c r="K18" s="160" t="s">
        <v>372</v>
      </c>
      <c r="L18" s="125"/>
      <c r="M18" s="140">
        <v>1400000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0" t="s">
        <v>373</v>
      </c>
      <c r="L19" s="125"/>
      <c r="M19" s="140">
        <v>1000000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2</v>
      </c>
      <c r="F20" s="6"/>
      <c r="G20" s="8">
        <f>C20*E20</f>
        <v>2000</v>
      </c>
      <c r="H20" s="7"/>
      <c r="I20" s="8"/>
      <c r="J20" s="118"/>
      <c r="K20" s="160" t="s">
        <v>374</v>
      </c>
      <c r="L20" s="125"/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520</v>
      </c>
      <c r="F21" s="6"/>
      <c r="G21" s="8">
        <f>C21*E21</f>
        <v>260000</v>
      </c>
      <c r="H21" s="7"/>
      <c r="I21" s="8"/>
      <c r="J21" s="118"/>
      <c r="K21" s="160" t="s">
        <v>375</v>
      </c>
      <c r="L21" s="125"/>
      <c r="M21" s="185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0</v>
      </c>
      <c r="F22" s="6"/>
      <c r="G22" s="8">
        <f>C22*E22</f>
        <v>0</v>
      </c>
      <c r="H22" s="7"/>
      <c r="I22" s="8"/>
      <c r="J22" s="24"/>
      <c r="K22" s="160" t="s">
        <v>376</v>
      </c>
      <c r="L22" s="125"/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5</v>
      </c>
      <c r="F23" s="6"/>
      <c r="G23" s="8">
        <f>C23*E23</f>
        <v>500</v>
      </c>
      <c r="H23" s="7"/>
      <c r="I23" s="8"/>
      <c r="J23" s="118"/>
      <c r="K23" s="160" t="s">
        <v>377</v>
      </c>
      <c r="L23" s="125"/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K24" s="160" t="s">
        <v>378</v>
      </c>
      <c r="L24" s="125"/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0" t="s">
        <v>379</v>
      </c>
      <c r="L25" s="125"/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262500</v>
      </c>
      <c r="I26" s="7"/>
      <c r="J26" s="24"/>
      <c r="K26" s="160" t="s">
        <v>380</v>
      </c>
      <c r="L26" s="125"/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112367500</v>
      </c>
      <c r="J27" s="24"/>
      <c r="K27" s="160"/>
      <c r="L27" s="125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/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+'27 April'!I56</f>
        <v>151197500</v>
      </c>
      <c r="J31" s="24"/>
      <c r="K31" s="160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58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/>
      <c r="L33" s="58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62910000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62910000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17780000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6300000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24080000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112367500</v>
      </c>
      <c r="J56" s="74">
        <f>SUM(M13:M55)</f>
        <v>62910000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112367500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245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x14ac:dyDescent="0.25">
      <c r="A77" s="184"/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17780000</v>
      </c>
      <c r="M121" s="103">
        <f>SUM(M13:M120)</f>
        <v>62910000</v>
      </c>
      <c r="N121" s="103">
        <f t="shared" ref="N121:Q121" si="1">SUM(N13:N120)</f>
        <v>0</v>
      </c>
      <c r="O121" s="103"/>
      <c r="P121" s="103">
        <f>SUM(P13:P120)</f>
        <v>6300000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C10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6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84</v>
      </c>
      <c r="C3" s="8"/>
      <c r="D3" s="6"/>
      <c r="E3" s="6"/>
      <c r="F3" s="6"/>
      <c r="G3" s="6"/>
      <c r="H3" s="6" t="s">
        <v>2</v>
      </c>
      <c r="I3" s="10">
        <v>43585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800</v>
      </c>
      <c r="F8" s="6"/>
      <c r="G8" s="8">
        <f t="shared" ref="G8:G16" si="0">C8*E8</f>
        <v>80000000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145</v>
      </c>
      <c r="F9" s="6"/>
      <c r="G9" s="8">
        <f t="shared" si="0"/>
        <v>7250000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12</v>
      </c>
      <c r="F10" s="6"/>
      <c r="G10" s="8">
        <f t="shared" si="0"/>
        <v>240000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17</v>
      </c>
      <c r="F11" s="6"/>
      <c r="G11" s="8">
        <f t="shared" si="0"/>
        <v>170000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7</v>
      </c>
      <c r="F12" s="6"/>
      <c r="G12" s="8">
        <f t="shared" si="0"/>
        <v>35000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8"/>
      <c r="K13" s="156" t="s">
        <v>381</v>
      </c>
      <c r="L13" s="58"/>
      <c r="M13" s="143">
        <v>100000</v>
      </c>
      <c r="N13" s="29"/>
      <c r="O13" s="30"/>
      <c r="P13" s="58">
        <v>11450000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2</v>
      </c>
      <c r="F14" s="6"/>
      <c r="G14" s="8">
        <f t="shared" si="0"/>
        <v>2000</v>
      </c>
      <c r="H14" s="7"/>
      <c r="I14" s="6"/>
      <c r="J14" s="24"/>
      <c r="K14" s="160" t="s">
        <v>382</v>
      </c>
      <c r="L14" s="58">
        <v>2000000</v>
      </c>
      <c r="M14" s="144">
        <v>700000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0" t="s">
        <v>383</v>
      </c>
      <c r="L15" s="58">
        <v>2000000</v>
      </c>
      <c r="M15" s="144">
        <v>13455000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60" t="s">
        <v>384</v>
      </c>
      <c r="L16" s="58">
        <v>1000000</v>
      </c>
      <c r="M16" s="141">
        <v>200000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87701000</v>
      </c>
      <c r="I17" s="8"/>
      <c r="J17" s="118"/>
      <c r="K17" s="160" t="s">
        <v>385</v>
      </c>
      <c r="L17" s="58">
        <v>950000</v>
      </c>
      <c r="M17" s="141">
        <v>30000000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8"/>
      <c r="K18" s="156" t="s">
        <v>386</v>
      </c>
      <c r="L18" s="58"/>
      <c r="M18" s="140">
        <v>750000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0" t="s">
        <v>387</v>
      </c>
      <c r="L19" s="58">
        <v>500000</v>
      </c>
      <c r="M19" s="140">
        <v>200000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1</v>
      </c>
      <c r="F20" s="6"/>
      <c r="G20" s="8">
        <f>C20*E20</f>
        <v>1000</v>
      </c>
      <c r="H20" s="7"/>
      <c r="I20" s="8"/>
      <c r="J20" s="118"/>
      <c r="K20" s="160" t="s">
        <v>388</v>
      </c>
      <c r="L20" s="58">
        <v>4000000</v>
      </c>
      <c r="M20" s="132">
        <v>100000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534</v>
      </c>
      <c r="F21" s="6"/>
      <c r="G21" s="8">
        <f>C21*E21</f>
        <v>267000</v>
      </c>
      <c r="H21" s="7"/>
      <c r="I21" s="8"/>
      <c r="J21" s="118"/>
      <c r="K21" s="160" t="s">
        <v>389</v>
      </c>
      <c r="L21" s="58">
        <v>5000000</v>
      </c>
      <c r="M21" s="188">
        <v>250000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3</v>
      </c>
      <c r="F22" s="6"/>
      <c r="G22" s="8">
        <f>C22*E22</f>
        <v>600</v>
      </c>
      <c r="H22" s="7"/>
      <c r="I22" s="8"/>
      <c r="J22" s="24"/>
      <c r="K22" s="160" t="s">
        <v>390</v>
      </c>
      <c r="L22" s="58">
        <v>625000</v>
      </c>
      <c r="M22" s="121">
        <v>175000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7</v>
      </c>
      <c r="F23" s="6"/>
      <c r="G23" s="8">
        <f>C23*E23</f>
        <v>700</v>
      </c>
      <c r="H23" s="7"/>
      <c r="I23" s="8"/>
      <c r="J23" s="118"/>
      <c r="K23" s="160" t="s">
        <v>391</v>
      </c>
      <c r="L23" s="58">
        <v>1000000</v>
      </c>
      <c r="M23" s="131">
        <v>50000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K24" s="160" t="s">
        <v>392</v>
      </c>
      <c r="L24" s="58">
        <v>1000000</v>
      </c>
      <c r="M24" s="109">
        <v>2000000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0" t="s">
        <v>393</v>
      </c>
      <c r="L25" s="58">
        <v>500000</v>
      </c>
      <c r="M25" s="109">
        <v>150000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269300</v>
      </c>
      <c r="I26" s="7"/>
      <c r="J26" s="24"/>
      <c r="K26" s="160" t="s">
        <v>395</v>
      </c>
      <c r="L26" s="58">
        <v>500000</v>
      </c>
      <c r="M26" s="109">
        <v>46500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87970300</v>
      </c>
      <c r="J27" s="24"/>
      <c r="K27" s="160" t="s">
        <v>396</v>
      </c>
      <c r="L27" s="58">
        <v>334000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60" t="s">
        <v>397</v>
      </c>
      <c r="L28" s="58">
        <v>200000</v>
      </c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60" t="s">
        <v>398</v>
      </c>
      <c r="L29" s="58">
        <v>500000</v>
      </c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60" t="s">
        <v>399</v>
      </c>
      <c r="L30" s="58">
        <v>250000</v>
      </c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'29 April'!I57</f>
        <v>112367500</v>
      </c>
      <c r="J31" s="24"/>
      <c r="K31" s="160" t="s">
        <v>400</v>
      </c>
      <c r="L31" s="58">
        <v>500000</v>
      </c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 t="s">
        <v>401</v>
      </c>
      <c r="L32" s="58">
        <v>750000</v>
      </c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60" t="s">
        <v>402</v>
      </c>
      <c r="L33" s="58">
        <v>2000000</v>
      </c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60"/>
      <c r="L34" s="58">
        <v>-11450000</v>
      </c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6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6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48176500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48176500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12159000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11450000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170300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23779300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87970300</v>
      </c>
      <c r="J56" s="74">
        <f>SUM(M13:M55)</f>
        <v>48176500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87970300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245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x14ac:dyDescent="0.25">
      <c r="A77" s="184">
        <v>165300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5000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12159000</v>
      </c>
      <c r="M121" s="103">
        <f>SUM(M13:M120)</f>
        <v>48176500</v>
      </c>
      <c r="N121" s="103">
        <f t="shared" ref="N121:Q121" si="1">SUM(N13:N120)</f>
        <v>0</v>
      </c>
      <c r="O121" s="103"/>
      <c r="P121" s="103">
        <f>SUM(P13:P120)</f>
        <v>11450000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tabSelected="1" view="pageBreakPreview" topLeftCell="A43" zoomScale="70" zoomScaleNormal="100" zoomScaleSheetLayoutView="70" workbookViewId="0">
      <selection activeCell="M30" sqref="M30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7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93</v>
      </c>
      <c r="C3" s="8"/>
      <c r="D3" s="6"/>
      <c r="E3" s="6"/>
      <c r="F3" s="6"/>
      <c r="G3" s="6"/>
      <c r="H3" s="6" t="s">
        <v>2</v>
      </c>
      <c r="I3" s="10">
        <v>43586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0</v>
      </c>
      <c r="F8" s="6"/>
      <c r="G8" s="8">
        <f t="shared" ref="G8:G16" si="0">C8*E8</f>
        <v>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31</v>
      </c>
      <c r="F9" s="6"/>
      <c r="G9" s="8">
        <f t="shared" si="0"/>
        <v>1550000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21</v>
      </c>
      <c r="F10" s="6"/>
      <c r="G10" s="8">
        <f t="shared" si="0"/>
        <v>420000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23</v>
      </c>
      <c r="F11" s="6"/>
      <c r="G11" s="8">
        <f t="shared" si="0"/>
        <v>230000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</v>
      </c>
      <c r="F12" s="6"/>
      <c r="G12" s="8">
        <f t="shared" si="0"/>
        <v>45000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8"/>
      <c r="K13" s="160" t="s">
        <v>381</v>
      </c>
      <c r="L13" s="58">
        <v>2800000</v>
      </c>
      <c r="M13" s="143">
        <v>24000000</v>
      </c>
      <c r="N13" s="29"/>
      <c r="O13" s="30"/>
      <c r="P13" s="58">
        <v>2000000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0" t="s">
        <v>386</v>
      </c>
      <c r="L14" s="58">
        <v>3500000</v>
      </c>
      <c r="M14" s="144">
        <v>350000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0" t="s">
        <v>403</v>
      </c>
      <c r="L15" s="58">
        <v>3000000</v>
      </c>
      <c r="M15" s="144">
        <v>250000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60" t="s">
        <v>404</v>
      </c>
      <c r="L16" s="58">
        <v>5000000</v>
      </c>
      <c r="M16" s="141">
        <v>75000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2249000</v>
      </c>
      <c r="I17" s="8"/>
      <c r="J17" s="118"/>
      <c r="K17" s="156" t="s">
        <v>405</v>
      </c>
      <c r="L17" s="58"/>
      <c r="M17" s="141">
        <v>400000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8"/>
      <c r="K18" s="156" t="s">
        <v>406</v>
      </c>
      <c r="L18" s="58"/>
      <c r="M18" s="140">
        <v>1000000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0" t="s">
        <v>407</v>
      </c>
      <c r="L19" s="58">
        <v>3000000</v>
      </c>
      <c r="M19" s="140">
        <v>350000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1</v>
      </c>
      <c r="F20" s="6"/>
      <c r="G20" s="8">
        <f>C20*E20</f>
        <v>1000</v>
      </c>
      <c r="H20" s="7"/>
      <c r="I20" s="8"/>
      <c r="J20" s="118"/>
      <c r="K20" s="160" t="s">
        <v>408</v>
      </c>
      <c r="L20" s="58">
        <v>750000</v>
      </c>
      <c r="M20" s="132">
        <v>25000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510</v>
      </c>
      <c r="F21" s="6"/>
      <c r="G21" s="8">
        <f>C21*E21</f>
        <v>255000</v>
      </c>
      <c r="H21" s="7"/>
      <c r="I21" s="8"/>
      <c r="J21" s="118"/>
      <c r="K21" s="160" t="s">
        <v>409</v>
      </c>
      <c r="L21" s="58">
        <v>2600000</v>
      </c>
      <c r="M21" s="188">
        <v>557000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3</v>
      </c>
      <c r="F22" s="6"/>
      <c r="G22" s="8">
        <f>C22*E22</f>
        <v>600</v>
      </c>
      <c r="H22" s="7"/>
      <c r="I22" s="8"/>
      <c r="J22" s="24"/>
      <c r="K22" s="160" t="s">
        <v>410</v>
      </c>
      <c r="L22" s="58">
        <v>750000</v>
      </c>
      <c r="M22" s="121">
        <v>659500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7</v>
      </c>
      <c r="F23" s="6"/>
      <c r="G23" s="8">
        <f>C23*E23</f>
        <v>700</v>
      </c>
      <c r="H23" s="7"/>
      <c r="I23" s="8"/>
      <c r="J23" s="118"/>
      <c r="K23" s="160" t="s">
        <v>411</v>
      </c>
      <c r="L23" s="58">
        <v>850000</v>
      </c>
      <c r="M23" s="131">
        <v>72000000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K24" s="160" t="s">
        <v>412</v>
      </c>
      <c r="L24" s="58">
        <v>9737500</v>
      </c>
      <c r="M24" s="109">
        <v>750000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0" t="s">
        <v>413</v>
      </c>
      <c r="L25" s="58">
        <v>775000</v>
      </c>
      <c r="M25" s="109">
        <v>15000000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257300</v>
      </c>
      <c r="I26" s="7"/>
      <c r="J26" s="24"/>
      <c r="K26" s="160" t="s">
        <v>414</v>
      </c>
      <c r="L26" s="58">
        <v>2000000</v>
      </c>
      <c r="M26" s="109">
        <v>1000000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2506300</v>
      </c>
      <c r="J27" s="24"/>
      <c r="K27" s="160" t="s">
        <v>415</v>
      </c>
      <c r="L27" s="58">
        <v>2000000</v>
      </c>
      <c r="M27" s="109">
        <v>2500000</v>
      </c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56" t="s">
        <v>416</v>
      </c>
      <c r="L28" s="125">
        <v>1000000</v>
      </c>
      <c r="M28" s="109">
        <v>2154000</v>
      </c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56" t="s">
        <v>417</v>
      </c>
      <c r="L29" s="125">
        <v>1600000</v>
      </c>
      <c r="M29" s="109">
        <v>1196000</v>
      </c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56" t="s">
        <v>418</v>
      </c>
      <c r="L30" s="125">
        <v>900000</v>
      </c>
      <c r="M30" s="109">
        <v>9450000</v>
      </c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'30 April'!I57</f>
        <v>87970300</v>
      </c>
      <c r="J31" s="24"/>
      <c r="K31" s="156" t="s">
        <v>419</v>
      </c>
      <c r="L31" s="125">
        <v>1000000</v>
      </c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 t="s">
        <v>420</v>
      </c>
      <c r="L32" s="125">
        <v>1000000</v>
      </c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56" t="s">
        <v>421</v>
      </c>
      <c r="L33" s="58">
        <v>2700000</v>
      </c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56" t="s">
        <v>422</v>
      </c>
      <c r="L34" s="58">
        <v>350000</v>
      </c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56"/>
      <c r="L35" s="58">
        <v>-2000000</v>
      </c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56" t="s">
        <v>423</v>
      </c>
      <c r="L36" s="58">
        <v>800000</v>
      </c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131716500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32000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131748500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44112500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2000000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172000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46284500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2506300</v>
      </c>
      <c r="J56" s="74">
        <f>SUM(M13:M55)</f>
        <v>131716500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2506300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245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x14ac:dyDescent="0.25">
      <c r="A77" s="184">
        <v>100000</v>
      </c>
      <c r="B77" s="122">
        <v>32000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72000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44112500</v>
      </c>
      <c r="M121" s="103">
        <f>SUM(M13:M120)</f>
        <v>131716500</v>
      </c>
      <c r="N121" s="103">
        <f t="shared" ref="N121:Q121" si="1">SUM(N13:N120)</f>
        <v>0</v>
      </c>
      <c r="O121" s="103"/>
      <c r="P121" s="103">
        <f>SUM(P13:P120)</f>
        <v>2000000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37" zoomScale="70" zoomScaleNormal="100" zoomScaleSheetLayoutView="70" workbookViewId="0">
      <selection activeCell="M30" sqref="M30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9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102</v>
      </c>
      <c r="C3" s="8"/>
      <c r="D3" s="6"/>
      <c r="E3" s="6"/>
      <c r="F3" s="6"/>
      <c r="G3" s="6"/>
      <c r="H3" s="6" t="s">
        <v>2</v>
      </c>
      <c r="I3" s="10">
        <v>43588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44</v>
      </c>
      <c r="F8" s="6"/>
      <c r="G8" s="8">
        <f t="shared" ref="G8:G16" si="0">C8*E8</f>
        <v>4400000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98</v>
      </c>
      <c r="F9" s="6"/>
      <c r="G9" s="8">
        <f t="shared" si="0"/>
        <v>4900000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23</v>
      </c>
      <c r="F10" s="6"/>
      <c r="G10" s="8">
        <f t="shared" si="0"/>
        <v>460000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15</v>
      </c>
      <c r="F11" s="6"/>
      <c r="G11" s="8">
        <f t="shared" si="0"/>
        <v>150000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8"/>
      <c r="K13" s="160" t="s">
        <v>405</v>
      </c>
      <c r="L13" s="58">
        <v>900000</v>
      </c>
      <c r="M13" s="143">
        <v>400000</v>
      </c>
      <c r="N13" s="29"/>
      <c r="O13" s="30"/>
      <c r="P13" s="5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60" t="s">
        <v>406</v>
      </c>
      <c r="L14" s="58">
        <v>100000</v>
      </c>
      <c r="M14" s="144">
        <v>100000</v>
      </c>
      <c r="N14" s="29"/>
      <c r="O14" s="173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60" t="s">
        <v>424</v>
      </c>
      <c r="L15" s="125">
        <v>3000000</v>
      </c>
      <c r="M15" s="144">
        <v>30000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8"/>
      <c r="K16" s="156" t="s">
        <v>425</v>
      </c>
      <c r="L16" s="125">
        <v>900000</v>
      </c>
      <c r="M16" s="141">
        <v>80000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9940000</v>
      </c>
      <c r="I17" s="8"/>
      <c r="J17" s="118"/>
      <c r="K17" s="160" t="s">
        <v>426</v>
      </c>
      <c r="L17" s="125">
        <v>1840000</v>
      </c>
      <c r="M17" s="141">
        <v>413300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8"/>
      <c r="K18" s="156" t="s">
        <v>427</v>
      </c>
      <c r="L18" s="125">
        <v>500000</v>
      </c>
      <c r="M18" s="140">
        <v>2900000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8"/>
      <c r="K19" s="160" t="s">
        <v>428</v>
      </c>
      <c r="L19" s="125">
        <v>2500000</v>
      </c>
      <c r="M19" s="140">
        <v>750000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75">
        <v>1</v>
      </c>
      <c r="F20" s="6"/>
      <c r="G20" s="8">
        <f>C20*E20</f>
        <v>1000</v>
      </c>
      <c r="H20" s="7"/>
      <c r="I20" s="8"/>
      <c r="J20" s="118"/>
      <c r="K20" s="156" t="s">
        <v>429</v>
      </c>
      <c r="L20" s="125">
        <v>725000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75">
        <v>510</v>
      </c>
      <c r="F21" s="6"/>
      <c r="G21" s="8">
        <f>C21*E21</f>
        <v>255000</v>
      </c>
      <c r="H21" s="7"/>
      <c r="I21" s="8"/>
      <c r="J21" s="118"/>
      <c r="K21" s="156" t="s">
        <v>430</v>
      </c>
      <c r="L21" s="125">
        <v>450000</v>
      </c>
      <c r="M21" s="188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75">
        <v>4</v>
      </c>
      <c r="F22" s="6"/>
      <c r="G22" s="8">
        <f>C22*E22</f>
        <v>800</v>
      </c>
      <c r="H22" s="7"/>
      <c r="I22" s="8"/>
      <c r="J22" s="24"/>
      <c r="K22" s="160" t="s">
        <v>431</v>
      </c>
      <c r="L22" s="125">
        <v>800000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75">
        <v>12</v>
      </c>
      <c r="F23" s="6"/>
      <c r="G23" s="8">
        <f>C23*E23</f>
        <v>1200</v>
      </c>
      <c r="H23" s="7"/>
      <c r="I23" s="8"/>
      <c r="J23" s="118"/>
      <c r="K23" s="160"/>
      <c r="L23" s="58"/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75">
        <v>0</v>
      </c>
      <c r="F24" s="6"/>
      <c r="G24" s="8">
        <f>C24*E24</f>
        <v>0</v>
      </c>
      <c r="H24" s="7"/>
      <c r="I24" s="6"/>
      <c r="J24" s="24"/>
      <c r="K24" s="160"/>
      <c r="L24" s="58"/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75">
        <v>0</v>
      </c>
      <c r="F25" s="6"/>
      <c r="G25" s="52">
        <v>0</v>
      </c>
      <c r="H25" s="7"/>
      <c r="I25" s="6" t="s">
        <v>6</v>
      </c>
      <c r="J25" s="24"/>
      <c r="K25" s="160"/>
      <c r="L25" s="58"/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258000</v>
      </c>
      <c r="I26" s="7"/>
      <c r="J26" s="24"/>
      <c r="K26" s="160"/>
      <c r="L26" s="58"/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10198000</v>
      </c>
      <c r="J27" s="24"/>
      <c r="K27" s="16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56"/>
      <c r="L28" s="125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56"/>
      <c r="L29" s="125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56"/>
      <c r="L30" s="125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'01 Mei'!I57</f>
        <v>2506300</v>
      </c>
      <c r="J31" s="24"/>
      <c r="K31" s="156"/>
      <c r="L31" s="125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60"/>
      <c r="L32" s="125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56"/>
      <c r="L33" s="58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56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56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56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6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6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6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6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4673300</v>
      </c>
      <c r="I47" s="7"/>
      <c r="J47" s="24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4673300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11715000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650000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12365000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10198000</v>
      </c>
      <c r="J56" s="74">
        <f>SUM(M13:M55)</f>
        <v>4673300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10198000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245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x14ac:dyDescent="0.25">
      <c r="A77" s="184">
        <v>650000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11715000</v>
      </c>
      <c r="M121" s="103">
        <f>SUM(M13:M120)</f>
        <v>4673300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28" zoomScale="70" zoomScaleNormal="100" zoomScaleSheetLayoutView="70" workbookViewId="0">
      <selection activeCell="G30" sqref="G30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37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84</v>
      </c>
      <c r="C3" s="8"/>
      <c r="D3" s="6"/>
      <c r="E3" s="6"/>
      <c r="F3" s="6"/>
      <c r="G3" s="6"/>
      <c r="H3" s="6" t="s">
        <v>2</v>
      </c>
      <c r="I3" s="10">
        <v>43557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96</v>
      </c>
      <c r="F8" s="6"/>
      <c r="G8" s="8">
        <f t="shared" ref="G8:G16" si="0">C8*E8</f>
        <v>9600000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142</v>
      </c>
      <c r="F9" s="6"/>
      <c r="G9" s="8">
        <f t="shared" si="0"/>
        <v>7100000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</v>
      </c>
      <c r="F10" s="6"/>
      <c r="G10" s="8">
        <f t="shared" si="0"/>
        <v>20000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30</v>
      </c>
      <c r="F11" s="6"/>
      <c r="G11" s="8">
        <f t="shared" si="0"/>
        <v>300000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11</v>
      </c>
      <c r="F12" s="6"/>
      <c r="G12" s="8">
        <f t="shared" si="0"/>
        <v>55000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10</v>
      </c>
      <c r="F13" s="6"/>
      <c r="G13" s="8">
        <f t="shared" si="0"/>
        <v>20000</v>
      </c>
      <c r="H13" s="7"/>
      <c r="I13" s="6"/>
      <c r="J13" s="118"/>
      <c r="K13" s="136" t="s">
        <v>85</v>
      </c>
      <c r="L13" s="58">
        <v>1000000</v>
      </c>
      <c r="M13" s="143">
        <v>150000</v>
      </c>
      <c r="N13" s="29"/>
      <c r="O13" s="30"/>
      <c r="P13" s="5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1</v>
      </c>
      <c r="F14" s="6"/>
      <c r="G14" s="8">
        <f t="shared" si="0"/>
        <v>1000</v>
      </c>
      <c r="H14" s="7"/>
      <c r="I14" s="6"/>
      <c r="J14" s="24"/>
      <c r="K14" s="136" t="s">
        <v>86</v>
      </c>
      <c r="L14" s="58">
        <v>2000000</v>
      </c>
      <c r="M14" s="144">
        <v>2331000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24"/>
      <c r="K15" s="136" t="s">
        <v>87</v>
      </c>
      <c r="L15" s="58">
        <v>5000000</v>
      </c>
      <c r="M15" s="144">
        <v>2500000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36" t="s">
        <v>88</v>
      </c>
      <c r="L16" s="58">
        <v>500000</v>
      </c>
      <c r="M16" s="141">
        <v>150000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17096000</v>
      </c>
      <c r="I17" s="8"/>
      <c r="J17" s="24"/>
      <c r="K17" s="136" t="s">
        <v>89</v>
      </c>
      <c r="L17" s="58">
        <v>1000000</v>
      </c>
      <c r="M17" s="141">
        <v>200000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36" t="s">
        <v>90</v>
      </c>
      <c r="L18" s="58">
        <v>25000</v>
      </c>
      <c r="M18" s="140">
        <v>800000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36" t="s">
        <v>91</v>
      </c>
      <c r="L19" s="124">
        <v>600000</v>
      </c>
      <c r="M19" s="140">
        <v>7800000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3</v>
      </c>
      <c r="F20" s="6"/>
      <c r="G20" s="8">
        <f>C20*E20</f>
        <v>3000</v>
      </c>
      <c r="H20" s="7"/>
      <c r="I20" s="8"/>
      <c r="J20" s="24"/>
      <c r="K20" s="136" t="s">
        <v>92</v>
      </c>
      <c r="L20" s="124">
        <v>5000000</v>
      </c>
      <c r="M20" s="132">
        <v>500000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514</v>
      </c>
      <c r="F21" s="6"/>
      <c r="G21" s="8">
        <f>C21*E21</f>
        <v>257000</v>
      </c>
      <c r="H21" s="7"/>
      <c r="I21" s="8"/>
      <c r="J21" s="24"/>
      <c r="K21" s="136"/>
      <c r="L21" s="124"/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1</v>
      </c>
      <c r="F22" s="6"/>
      <c r="G22" s="8">
        <f>C22*E22</f>
        <v>200</v>
      </c>
      <c r="H22" s="7"/>
      <c r="I22" s="8"/>
      <c r="J22" s="24"/>
      <c r="K22" s="110"/>
      <c r="L22" s="125"/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2</v>
      </c>
      <c r="F23" s="6"/>
      <c r="G23" s="8">
        <f>C23*E23</f>
        <v>200</v>
      </c>
      <c r="H23" s="7"/>
      <c r="I23" s="8"/>
      <c r="J23" s="24"/>
      <c r="K23" s="110"/>
      <c r="L23" s="125"/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10"/>
      <c r="L24" s="125"/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10"/>
      <c r="L25" s="58"/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260400</v>
      </c>
      <c r="I26" s="7"/>
      <c r="J26" s="24"/>
      <c r="K26" s="110"/>
      <c r="L26" s="58"/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17356400</v>
      </c>
      <c r="J27" s="24"/>
      <c r="K27" s="11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10"/>
      <c r="L28" s="58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10"/>
      <c r="L29" s="58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10"/>
      <c r="L30" s="58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+'01 April '!I57</f>
        <v>15984400</v>
      </c>
      <c r="J31" s="24"/>
      <c r="K31" s="110"/>
      <c r="L31" s="58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10"/>
      <c r="L32" s="58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10"/>
      <c r="L33" s="58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1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1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1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14431000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14431000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15125000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678000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15803000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17356400</v>
      </c>
      <c r="J56" s="74">
        <f>SUM(M13:M55)</f>
        <v>14431000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17356400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18000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500000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>
        <v>10000</v>
      </c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>
        <v>150000</v>
      </c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15125000</v>
      </c>
      <c r="M121" s="103">
        <f>SUM(M13:M120)</f>
        <v>14431000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25" zoomScale="70" zoomScaleNormal="100" zoomScaleSheetLayoutView="70" workbookViewId="0">
      <selection activeCell="K20" sqref="K20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42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93</v>
      </c>
      <c r="C3" s="8"/>
      <c r="D3" s="6"/>
      <c r="E3" s="6"/>
      <c r="F3" s="6"/>
      <c r="G3" s="6"/>
      <c r="H3" s="6" t="s">
        <v>2</v>
      </c>
      <c r="I3" s="10">
        <v>43559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30</v>
      </c>
      <c r="F8" s="6"/>
      <c r="G8" s="8">
        <f t="shared" ref="G8:G16" si="0">C8*E8</f>
        <v>3000000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252</v>
      </c>
      <c r="F9" s="6"/>
      <c r="G9" s="8">
        <f t="shared" si="0"/>
        <v>12600000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</v>
      </c>
      <c r="F10" s="6"/>
      <c r="G10" s="8">
        <f t="shared" si="0"/>
        <v>40000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20</v>
      </c>
      <c r="F11" s="6"/>
      <c r="G11" s="8">
        <f t="shared" si="0"/>
        <v>200000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8</v>
      </c>
      <c r="F12" s="6"/>
      <c r="G12" s="8">
        <f t="shared" si="0"/>
        <v>40000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4</v>
      </c>
      <c r="F13" s="6"/>
      <c r="G13" s="8">
        <f t="shared" si="0"/>
        <v>8000</v>
      </c>
      <c r="H13" s="7"/>
      <c r="I13" s="6"/>
      <c r="J13" s="118"/>
      <c r="K13" s="136" t="s">
        <v>94</v>
      </c>
      <c r="L13" s="146">
        <v>1000000</v>
      </c>
      <c r="M13" s="143">
        <v>7500000</v>
      </c>
      <c r="N13" s="29"/>
      <c r="O13" s="30"/>
      <c r="P13" s="124">
        <v>6300000</v>
      </c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6" t="s">
        <v>95</v>
      </c>
      <c r="L14" s="146">
        <v>600000</v>
      </c>
      <c r="M14" s="144">
        <v>3437700</v>
      </c>
      <c r="N14" s="29"/>
      <c r="O14" s="30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24"/>
      <c r="K15" s="136" t="s">
        <v>96</v>
      </c>
      <c r="L15" s="146">
        <v>1000000</v>
      </c>
      <c r="M15" s="144">
        <v>35000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36" t="s">
        <v>97</v>
      </c>
      <c r="L16" s="146">
        <v>1240000</v>
      </c>
      <c r="M16" s="141">
        <v>50000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15888000</v>
      </c>
      <c r="I17" s="8"/>
      <c r="J17" s="24"/>
      <c r="K17" s="136" t="s">
        <v>98</v>
      </c>
      <c r="L17" s="146">
        <v>3200000</v>
      </c>
      <c r="M17" s="141">
        <v>170000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36" t="s">
        <v>99</v>
      </c>
      <c r="L18" s="146">
        <v>550000</v>
      </c>
      <c r="M18" s="140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36" t="s">
        <v>100</v>
      </c>
      <c r="L19" s="146">
        <v>1500000</v>
      </c>
      <c r="M19" s="140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2</v>
      </c>
      <c r="F20" s="6"/>
      <c r="G20" s="8">
        <f>C20*E20</f>
        <v>2000</v>
      </c>
      <c r="H20" s="7"/>
      <c r="I20" s="8"/>
      <c r="J20" s="24"/>
      <c r="K20" s="136" t="s">
        <v>101</v>
      </c>
      <c r="L20" s="146">
        <v>900000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513</v>
      </c>
      <c r="F21" s="6"/>
      <c r="G21" s="8">
        <f>C21*E21</f>
        <v>256500</v>
      </c>
      <c r="H21" s="7"/>
      <c r="I21" s="8"/>
      <c r="J21" s="24"/>
      <c r="K21" s="136"/>
      <c r="L21" s="124">
        <v>-6300000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0</v>
      </c>
      <c r="F22" s="6"/>
      <c r="G22" s="8">
        <f>C22*E22</f>
        <v>0</v>
      </c>
      <c r="H22" s="7"/>
      <c r="I22" s="8"/>
      <c r="J22" s="24"/>
      <c r="K22" s="110"/>
      <c r="L22" s="125"/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2</v>
      </c>
      <c r="F23" s="6"/>
      <c r="G23" s="8">
        <f>C23*E23</f>
        <v>200</v>
      </c>
      <c r="H23" s="7"/>
      <c r="I23" s="8"/>
      <c r="J23" s="24"/>
      <c r="K23" s="110"/>
      <c r="L23" s="125"/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10"/>
      <c r="L24" s="125"/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10"/>
      <c r="L25" s="58"/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258700</v>
      </c>
      <c r="I26" s="7"/>
      <c r="J26" s="24"/>
      <c r="K26" s="110"/>
      <c r="L26" s="58"/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16146700</v>
      </c>
      <c r="J27" s="24"/>
      <c r="K27" s="11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10"/>
      <c r="L28" s="58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10"/>
      <c r="L29" s="58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10"/>
      <c r="L30" s="58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+'02 April'!I57</f>
        <v>17356400</v>
      </c>
      <c r="J31" s="24"/>
      <c r="K31" s="110"/>
      <c r="L31" s="58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10"/>
      <c r="L32" s="58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10"/>
      <c r="L33" s="58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1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1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1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11192700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7000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11199700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3690000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6300000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9990000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16146700</v>
      </c>
      <c r="J56" s="74">
        <f>SUM(M13:M55)</f>
        <v>11192700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16146700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/>
      <c r="B77" s="122">
        <v>6000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>
        <v>1000</v>
      </c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 t="s">
        <v>31</v>
      </c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3690000</v>
      </c>
      <c r="M121" s="103">
        <f>SUM(M13:M120)</f>
        <v>11192700</v>
      </c>
      <c r="N121" s="103">
        <f t="shared" ref="N121:Q121" si="1">SUM(N13:N120)</f>
        <v>0</v>
      </c>
      <c r="O121" s="103"/>
      <c r="P121" s="103">
        <f>SUM(P13:P120)</f>
        <v>6300000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36" zoomScale="70" zoomScaleNormal="100" zoomScaleSheetLayoutView="70" workbookViewId="0">
      <selection activeCell="P14" sqref="P14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45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102</v>
      </c>
      <c r="C3" s="8"/>
      <c r="D3" s="6"/>
      <c r="E3" s="6"/>
      <c r="F3" s="6"/>
      <c r="G3" s="6"/>
      <c r="H3" s="6" t="s">
        <v>2</v>
      </c>
      <c r="I3" s="10">
        <v>43560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107</v>
      </c>
      <c r="F8" s="6"/>
      <c r="G8" s="8">
        <f t="shared" ref="G8:G16" si="0">C8*E8</f>
        <v>10700000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160</v>
      </c>
      <c r="F9" s="6"/>
      <c r="G9" s="8">
        <f t="shared" si="0"/>
        <v>8000000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</v>
      </c>
      <c r="F10" s="6"/>
      <c r="G10" s="8">
        <f t="shared" si="0"/>
        <v>20000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18</v>
      </c>
      <c r="F11" s="6"/>
      <c r="G11" s="8">
        <f t="shared" si="0"/>
        <v>180000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3</v>
      </c>
      <c r="F12" s="6"/>
      <c r="G12" s="8">
        <f t="shared" si="0"/>
        <v>15000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35</v>
      </c>
      <c r="F13" s="6"/>
      <c r="G13" s="8">
        <f t="shared" si="0"/>
        <v>70000</v>
      </c>
      <c r="H13" s="7"/>
      <c r="I13" s="6"/>
      <c r="J13" s="118"/>
      <c r="K13" s="136" t="s">
        <v>103</v>
      </c>
      <c r="L13" s="58">
        <v>5000000</v>
      </c>
      <c r="M13" s="143">
        <v>269000</v>
      </c>
      <c r="N13" s="29"/>
      <c r="O13" s="30"/>
      <c r="P13" s="124">
        <v>5000000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6" t="s">
        <v>104</v>
      </c>
      <c r="L14" s="58">
        <v>4000000</v>
      </c>
      <c r="M14" s="148">
        <v>6504000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24"/>
      <c r="K15" s="136" t="s">
        <v>105</v>
      </c>
      <c r="L15" s="58">
        <v>1000000</v>
      </c>
      <c r="M15" s="148">
        <v>90000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36" t="s">
        <v>106</v>
      </c>
      <c r="L16" s="58">
        <v>4000000</v>
      </c>
      <c r="M16" s="149">
        <v>250000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18985000</v>
      </c>
      <c r="I17" s="8"/>
      <c r="J17" s="24"/>
      <c r="K17" s="136" t="s">
        <v>107</v>
      </c>
      <c r="L17" s="58">
        <v>1000000</v>
      </c>
      <c r="M17" s="149">
        <v>100000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36" t="s">
        <v>108</v>
      </c>
      <c r="L18" s="58">
        <v>3000000</v>
      </c>
      <c r="M18" s="140">
        <v>47000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36" t="s">
        <v>109</v>
      </c>
      <c r="L19" s="58">
        <v>1000000</v>
      </c>
      <c r="M19" s="150">
        <v>8405000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4</v>
      </c>
      <c r="F20" s="6"/>
      <c r="G20" s="8">
        <f>C20*E20</f>
        <v>4000</v>
      </c>
      <c r="H20" s="7"/>
      <c r="I20" s="8"/>
      <c r="J20" s="24"/>
      <c r="K20" s="136" t="s">
        <v>110</v>
      </c>
      <c r="L20" s="58">
        <v>25000</v>
      </c>
      <c r="M20" s="132">
        <v>110000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522</v>
      </c>
      <c r="F21" s="6"/>
      <c r="G21" s="8">
        <f>C21*E21</f>
        <v>261000</v>
      </c>
      <c r="H21" s="7"/>
      <c r="I21" s="8"/>
      <c r="J21" s="24"/>
      <c r="K21" s="136"/>
      <c r="L21" s="124">
        <v>-5000000</v>
      </c>
      <c r="M21" s="121">
        <v>200000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1</v>
      </c>
      <c r="F22" s="6"/>
      <c r="G22" s="8">
        <f>C22*E22</f>
        <v>200</v>
      </c>
      <c r="H22" s="7"/>
      <c r="I22" s="8"/>
      <c r="J22" s="24"/>
      <c r="K22" s="110"/>
      <c r="L22" s="125"/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2</v>
      </c>
      <c r="F23" s="6"/>
      <c r="G23" s="8">
        <f>C23*E23</f>
        <v>200</v>
      </c>
      <c r="H23" s="7"/>
      <c r="I23" s="8"/>
      <c r="J23" s="24"/>
      <c r="K23" s="110"/>
      <c r="L23" s="125"/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10"/>
      <c r="L24" s="125"/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10"/>
      <c r="L25" s="58"/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265400</v>
      </c>
      <c r="I26" s="7"/>
      <c r="J26" s="24"/>
      <c r="K26" s="110"/>
      <c r="L26" s="58"/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19250400</v>
      </c>
      <c r="J27" s="24"/>
      <c r="K27" s="11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10"/>
      <c r="L28" s="58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10"/>
      <c r="L29" s="58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10"/>
      <c r="L30" s="58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+'04 April'!I57</f>
        <v>16146700</v>
      </c>
      <c r="J31" s="24"/>
      <c r="K31" s="110"/>
      <c r="L31" s="58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10"/>
      <c r="L32" s="58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10"/>
      <c r="L33" s="58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1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1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1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15975000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15975000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14025000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5000000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53700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19078700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19250400</v>
      </c>
      <c r="J56" s="74">
        <f>SUM(M13:M55)</f>
        <v>15975000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19250400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53700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14025000</v>
      </c>
      <c r="M121" s="103">
        <f>SUM(M13:M120)</f>
        <v>15975000</v>
      </c>
      <c r="N121" s="103">
        <f t="shared" ref="N121:Q121" si="1">SUM(N13:N120)</f>
        <v>0</v>
      </c>
      <c r="O121" s="103"/>
      <c r="P121" s="103">
        <f>SUM(P13:P120)</f>
        <v>5000000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28" zoomScale="70" zoomScaleNormal="100" zoomScaleSheetLayoutView="70" workbookViewId="0">
      <selection activeCell="K41" sqref="K41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47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43561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209</v>
      </c>
      <c r="F8" s="6"/>
      <c r="G8" s="8">
        <f t="shared" ref="G8:G16" si="0">C8*E8</f>
        <v>20900000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201</v>
      </c>
      <c r="F9" s="6"/>
      <c r="G9" s="8">
        <f t="shared" si="0"/>
        <v>10050000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0</v>
      </c>
      <c r="F10" s="6"/>
      <c r="G10" s="8">
        <f t="shared" si="0"/>
        <v>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2</v>
      </c>
      <c r="F11" s="6"/>
      <c r="G11" s="8">
        <f t="shared" si="0"/>
        <v>20000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4</v>
      </c>
      <c r="F12" s="6"/>
      <c r="G12" s="8">
        <f t="shared" si="0"/>
        <v>20000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15</v>
      </c>
      <c r="F13" s="6"/>
      <c r="G13" s="8">
        <f t="shared" si="0"/>
        <v>30000</v>
      </c>
      <c r="H13" s="7"/>
      <c r="I13" s="6"/>
      <c r="J13" s="118" t="s">
        <v>124</v>
      </c>
      <c r="K13" s="151" t="s">
        <v>111</v>
      </c>
      <c r="L13" s="152"/>
      <c r="M13" s="143">
        <v>85000</v>
      </c>
      <c r="N13" s="29"/>
      <c r="O13" s="30"/>
      <c r="P13" s="58">
        <v>8300000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51" t="s">
        <v>112</v>
      </c>
      <c r="L14" s="152"/>
      <c r="M14" s="148">
        <v>25000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24"/>
      <c r="K15" s="136" t="s">
        <v>113</v>
      </c>
      <c r="L15" s="58">
        <v>2500000</v>
      </c>
      <c r="M15" s="148">
        <v>4800000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36" t="s">
        <v>114</v>
      </c>
      <c r="L16" s="58">
        <v>825000</v>
      </c>
      <c r="M16" s="149"/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31020000</v>
      </c>
      <c r="I17" s="8"/>
      <c r="J17" s="24"/>
      <c r="K17" s="136" t="s">
        <v>115</v>
      </c>
      <c r="L17" s="58">
        <v>800000</v>
      </c>
      <c r="M17" s="149"/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36" t="s">
        <v>116</v>
      </c>
      <c r="L18" s="58">
        <v>2000000</v>
      </c>
      <c r="M18" s="140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36" t="s">
        <v>117</v>
      </c>
      <c r="L19" s="58">
        <v>800000</v>
      </c>
      <c r="M19" s="150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4</v>
      </c>
      <c r="F20" s="6"/>
      <c r="G20" s="8">
        <f>C20*E20</f>
        <v>4000</v>
      </c>
      <c r="H20" s="7"/>
      <c r="I20" s="8"/>
      <c r="J20" s="24"/>
      <c r="K20" s="136" t="s">
        <v>118</v>
      </c>
      <c r="L20" s="58">
        <v>900000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522</v>
      </c>
      <c r="F21" s="6"/>
      <c r="G21" s="8">
        <f>C21*E21</f>
        <v>261000</v>
      </c>
      <c r="H21" s="7"/>
      <c r="I21" s="8"/>
      <c r="J21" s="24"/>
      <c r="K21" s="136" t="s">
        <v>119</v>
      </c>
      <c r="L21" s="58">
        <v>5000000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1</v>
      </c>
      <c r="F22" s="6"/>
      <c r="G22" s="8">
        <f>C22*E22</f>
        <v>200</v>
      </c>
      <c r="H22" s="7"/>
      <c r="I22" s="8"/>
      <c r="J22" s="24"/>
      <c r="K22" s="136" t="s">
        <v>120</v>
      </c>
      <c r="L22" s="58">
        <v>1000000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2</v>
      </c>
      <c r="F23" s="6"/>
      <c r="G23" s="8">
        <f>C23*E23</f>
        <v>200</v>
      </c>
      <c r="H23" s="7"/>
      <c r="I23" s="8"/>
      <c r="J23" s="24"/>
      <c r="K23" s="136" t="s">
        <v>121</v>
      </c>
      <c r="L23" s="58">
        <v>2000000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36" t="s">
        <v>122</v>
      </c>
      <c r="L24" s="58">
        <v>20000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36" t="s">
        <v>123</v>
      </c>
      <c r="L25" s="58">
        <v>900000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265400</v>
      </c>
      <c r="I26" s="7"/>
      <c r="J26" s="24"/>
      <c r="K26" s="110"/>
      <c r="L26" s="58">
        <v>-8300000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31285400</v>
      </c>
      <c r="J27" s="24"/>
      <c r="K27" s="110"/>
      <c r="L27" s="58"/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10"/>
      <c r="L28" s="58"/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10"/>
      <c r="L29" s="58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10"/>
      <c r="L30" s="58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+'05 April'!I57</f>
        <v>19250400</v>
      </c>
      <c r="J31" s="24"/>
      <c r="K31" s="110"/>
      <c r="L31" s="58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10"/>
      <c r="L32" s="58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10"/>
      <c r="L33" s="58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10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10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1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4910000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4910000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8445000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8300000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200000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16945000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31285400</v>
      </c>
      <c r="J56" s="74">
        <f>SUM(M13:M55)</f>
        <v>4910000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31285400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200000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8445000</v>
      </c>
      <c r="M121" s="103">
        <f>SUM(M13:M120)</f>
        <v>4910000</v>
      </c>
      <c r="N121" s="103">
        <f t="shared" ref="N121:Q121" si="1">SUM(N13:N120)</f>
        <v>0</v>
      </c>
      <c r="O121" s="103"/>
      <c r="P121" s="103">
        <f>SUM(P13:P120)</f>
        <v>8300000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22" zoomScale="70" zoomScaleNormal="100" zoomScaleSheetLayoutView="70" workbookViewId="0">
      <selection activeCell="K34" sqref="K34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3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43563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320</v>
      </c>
      <c r="F8" s="6"/>
      <c r="G8" s="8">
        <f t="shared" ref="G8:G16" si="0">C8*E8</f>
        <v>32000000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306</v>
      </c>
      <c r="F9" s="6"/>
      <c r="G9" s="8">
        <f t="shared" si="0"/>
        <v>15300000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8</v>
      </c>
      <c r="F10" s="6"/>
      <c r="G10" s="8">
        <f t="shared" si="0"/>
        <v>160000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5</v>
      </c>
      <c r="F11" s="6"/>
      <c r="G11" s="8">
        <f t="shared" si="0"/>
        <v>50000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14</v>
      </c>
      <c r="F12" s="6"/>
      <c r="G12" s="8">
        <f t="shared" si="0"/>
        <v>70000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16</v>
      </c>
      <c r="F13" s="6"/>
      <c r="G13" s="8">
        <f t="shared" si="0"/>
        <v>32000</v>
      </c>
      <c r="H13" s="7"/>
      <c r="I13" s="6"/>
      <c r="J13" s="118" t="s">
        <v>124</v>
      </c>
      <c r="K13" s="151" t="s">
        <v>111</v>
      </c>
      <c r="L13" s="33"/>
      <c r="M13" s="143">
        <v>50000</v>
      </c>
      <c r="N13" s="29"/>
      <c r="O13" s="30"/>
      <c r="P13" s="58">
        <v>9700000</v>
      </c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51" t="s">
        <v>112</v>
      </c>
      <c r="L14" s="33"/>
      <c r="M14" s="148">
        <v>100000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 t="s">
        <v>128</v>
      </c>
      <c r="K15" s="156" t="s">
        <v>125</v>
      </c>
      <c r="L15" s="58">
        <v>900000</v>
      </c>
      <c r="M15" s="148">
        <v>100000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56" t="s">
        <v>126</v>
      </c>
      <c r="L16" s="58">
        <v>750000</v>
      </c>
      <c r="M16" s="149">
        <v>4000000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47612000</v>
      </c>
      <c r="I17" s="8"/>
      <c r="J17" s="24"/>
      <c r="K17" s="156" t="s">
        <v>127</v>
      </c>
      <c r="L17" s="58">
        <v>750000</v>
      </c>
      <c r="M17" s="149">
        <v>50000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54" t="s">
        <v>129</v>
      </c>
      <c r="L18" s="58">
        <v>800000</v>
      </c>
      <c r="M18" s="140">
        <v>3500000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54" t="s">
        <v>130</v>
      </c>
      <c r="L19" s="58">
        <v>4050000</v>
      </c>
      <c r="M19" s="150">
        <v>250000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5</v>
      </c>
      <c r="F20" s="6"/>
      <c r="G20" s="8">
        <f>C20*E20</f>
        <v>5000</v>
      </c>
      <c r="H20" s="7"/>
      <c r="I20" s="8"/>
      <c r="J20" s="24"/>
      <c r="K20" s="154" t="s">
        <v>131</v>
      </c>
      <c r="L20" s="58">
        <v>3000000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522</v>
      </c>
      <c r="F21" s="6"/>
      <c r="G21" s="8">
        <f>C21*E21</f>
        <v>261000</v>
      </c>
      <c r="H21" s="7"/>
      <c r="I21" s="8"/>
      <c r="J21" s="24"/>
      <c r="K21" s="154" t="s">
        <v>132</v>
      </c>
      <c r="L21" s="58">
        <v>700000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2</v>
      </c>
      <c r="F22" s="6"/>
      <c r="G22" s="8">
        <f>C22*E22</f>
        <v>400</v>
      </c>
      <c r="H22" s="7"/>
      <c r="I22" s="8"/>
      <c r="J22" s="24"/>
      <c r="K22" s="154" t="s">
        <v>133</v>
      </c>
      <c r="L22" s="58">
        <v>800000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2</v>
      </c>
      <c r="F23" s="6"/>
      <c r="G23" s="8">
        <f>C23*E23</f>
        <v>200</v>
      </c>
      <c r="H23" s="7"/>
      <c r="I23" s="8"/>
      <c r="J23" s="118" t="s">
        <v>128</v>
      </c>
      <c r="K23" s="156" t="s">
        <v>134</v>
      </c>
      <c r="L23" s="58">
        <v>400000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56" t="s">
        <v>135</v>
      </c>
      <c r="L24" s="58">
        <v>1000000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56" t="s">
        <v>136</v>
      </c>
      <c r="L25" s="58">
        <v>1000000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266600</v>
      </c>
      <c r="I26" s="7"/>
      <c r="J26" s="24"/>
      <c r="K26" s="154" t="s">
        <v>137</v>
      </c>
      <c r="L26" s="58">
        <v>2500000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47878600</v>
      </c>
      <c r="J27" s="24"/>
      <c r="K27" s="154" t="s">
        <v>138</v>
      </c>
      <c r="L27" s="58">
        <v>350000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54" t="s">
        <v>139</v>
      </c>
      <c r="L28" s="58">
        <v>1950000</v>
      </c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54" t="s">
        <v>140</v>
      </c>
      <c r="L29" s="58">
        <v>1000000</v>
      </c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54" t="s">
        <v>141</v>
      </c>
      <c r="L30" s="58">
        <v>1000000</v>
      </c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+'06 April '!I57</f>
        <v>31285400</v>
      </c>
      <c r="J31" s="24"/>
      <c r="K31" s="154" t="s">
        <v>142</v>
      </c>
      <c r="L31" s="58">
        <v>210000</v>
      </c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54" t="s">
        <v>143</v>
      </c>
      <c r="L32" s="58">
        <v>1000000</v>
      </c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54" t="s">
        <v>144</v>
      </c>
      <c r="L33" s="58">
        <v>25000</v>
      </c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54" t="s">
        <v>145</v>
      </c>
      <c r="L34" s="58">
        <v>100000</v>
      </c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10"/>
      <c r="L35" s="58">
        <v>-9700000</v>
      </c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10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8050000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8050000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12585000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9700000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2358200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24643200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47878600</v>
      </c>
      <c r="J56" s="74">
        <f>SUM(M13:M55)</f>
        <v>8050000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47878600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25000</v>
      </c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23200</v>
      </c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>
        <v>2310000</v>
      </c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12585000</v>
      </c>
      <c r="M121" s="103">
        <f>SUM(M13:M120)</f>
        <v>8050000</v>
      </c>
      <c r="N121" s="103">
        <f t="shared" ref="N121:Q121" si="1">SUM(N13:N120)</f>
        <v>0</v>
      </c>
      <c r="O121" s="103"/>
      <c r="P121" s="103">
        <f>SUM(P13:P120)</f>
        <v>9700000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19" zoomScale="70" zoomScaleNormal="100" zoomScaleSheetLayoutView="70" workbookViewId="0">
      <selection activeCell="K36" sqref="K36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5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84</v>
      </c>
      <c r="C3" s="8"/>
      <c r="D3" s="6"/>
      <c r="E3" s="6"/>
      <c r="F3" s="6"/>
      <c r="G3" s="6"/>
      <c r="H3" s="6" t="s">
        <v>2</v>
      </c>
      <c r="I3" s="10">
        <v>43564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547</v>
      </c>
      <c r="F8" s="6"/>
      <c r="G8" s="8">
        <f t="shared" ref="G8:G16" si="0">C8*E8</f>
        <v>54700000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517</v>
      </c>
      <c r="F9" s="6"/>
      <c r="G9" s="8">
        <f t="shared" si="0"/>
        <v>25850000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</v>
      </c>
      <c r="F10" s="6"/>
      <c r="G10" s="8">
        <f t="shared" si="0"/>
        <v>20000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0</v>
      </c>
      <c r="F11" s="6"/>
      <c r="G11" s="8">
        <f t="shared" si="0"/>
        <v>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7</v>
      </c>
      <c r="F12" s="6"/>
      <c r="G12" s="8">
        <f t="shared" si="0"/>
        <v>35000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13</v>
      </c>
      <c r="F13" s="6"/>
      <c r="G13" s="8">
        <f t="shared" si="0"/>
        <v>26000</v>
      </c>
      <c r="H13" s="7"/>
      <c r="I13" s="6"/>
      <c r="J13" s="118" t="s">
        <v>124</v>
      </c>
      <c r="K13" s="151" t="s">
        <v>111</v>
      </c>
      <c r="L13" s="33"/>
      <c r="M13" s="143">
        <v>2500000</v>
      </c>
      <c r="N13" s="29"/>
      <c r="O13" s="30"/>
      <c r="P13" s="58">
        <v>8800000</v>
      </c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51" t="s">
        <v>112</v>
      </c>
      <c r="L14" s="33"/>
      <c r="M14" s="148">
        <v>375000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 t="s">
        <v>128</v>
      </c>
      <c r="K15" s="156" t="s">
        <v>146</v>
      </c>
      <c r="L15" s="58">
        <v>800000</v>
      </c>
      <c r="M15" s="148">
        <v>88500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56" t="s">
        <v>147</v>
      </c>
      <c r="L16" s="58">
        <v>2850000</v>
      </c>
      <c r="M16" s="149">
        <v>320000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80631000</v>
      </c>
      <c r="I17" s="8"/>
      <c r="J17" s="24"/>
      <c r="K17" s="156" t="s">
        <v>148</v>
      </c>
      <c r="L17" s="58">
        <v>650000</v>
      </c>
      <c r="M17" s="149">
        <v>8000000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56" t="s">
        <v>149</v>
      </c>
      <c r="L18" s="58">
        <v>1000000</v>
      </c>
      <c r="M18" s="140">
        <v>150000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56" t="s">
        <v>150</v>
      </c>
      <c r="L19" s="58">
        <v>3000000</v>
      </c>
      <c r="M19" s="150">
        <v>389000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4</v>
      </c>
      <c r="F20" s="6"/>
      <c r="G20" s="8">
        <f>C20*E20</f>
        <v>4000</v>
      </c>
      <c r="H20" s="7"/>
      <c r="I20" s="8"/>
      <c r="J20" s="24"/>
      <c r="K20" s="156" t="s">
        <v>151</v>
      </c>
      <c r="L20" s="58">
        <v>490000</v>
      </c>
      <c r="M20" s="132">
        <v>1500000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521</v>
      </c>
      <c r="F21" s="6"/>
      <c r="G21" s="8">
        <f>C21*E21</f>
        <v>260500</v>
      </c>
      <c r="H21" s="7"/>
      <c r="I21" s="8"/>
      <c r="J21" s="24"/>
      <c r="K21" s="156" t="s">
        <v>152</v>
      </c>
      <c r="L21" s="58">
        <v>5000000</v>
      </c>
      <c r="M21" s="121">
        <v>350000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2</v>
      </c>
      <c r="F22" s="6"/>
      <c r="G22" s="8">
        <f>C22*E22</f>
        <v>400</v>
      </c>
      <c r="H22" s="7"/>
      <c r="I22" s="8"/>
      <c r="J22" s="24"/>
      <c r="K22" s="156" t="s">
        <v>153</v>
      </c>
      <c r="L22" s="58">
        <v>750000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2</v>
      </c>
      <c r="F23" s="6"/>
      <c r="G23" s="8">
        <f>C23*E23</f>
        <v>200</v>
      </c>
      <c r="H23" s="7"/>
      <c r="I23" s="8"/>
      <c r="J23" s="118"/>
      <c r="K23" s="156" t="s">
        <v>154</v>
      </c>
      <c r="L23" s="58">
        <v>2500000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56" t="s">
        <v>155</v>
      </c>
      <c r="L24" s="58">
        <v>4000000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56" t="s">
        <v>156</v>
      </c>
      <c r="L25" s="58">
        <v>800000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265100</v>
      </c>
      <c r="I26" s="7"/>
      <c r="J26" s="24"/>
      <c r="K26" s="154" t="s">
        <v>157</v>
      </c>
      <c r="L26" s="58">
        <v>1000000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80896100</v>
      </c>
      <c r="J27" s="24"/>
      <c r="K27" s="154" t="s">
        <v>158</v>
      </c>
      <c r="L27" s="58">
        <v>800000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54" t="s">
        <v>159</v>
      </c>
      <c r="L28" s="58">
        <v>1000000</v>
      </c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54" t="s">
        <v>160</v>
      </c>
      <c r="L29" s="58">
        <v>750000</v>
      </c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54" t="s">
        <v>161</v>
      </c>
      <c r="L30" s="58">
        <v>5000000</v>
      </c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+'08 April'!I57</f>
        <v>47878600</v>
      </c>
      <c r="J31" s="24"/>
      <c r="K31" s="154" t="s">
        <v>162</v>
      </c>
      <c r="L31" s="58">
        <v>800000</v>
      </c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54" t="s">
        <v>163</v>
      </c>
      <c r="L32" s="58">
        <v>500000</v>
      </c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56" t="s">
        <v>164</v>
      </c>
      <c r="L33" s="58">
        <v>4000000</v>
      </c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56" t="s">
        <v>165</v>
      </c>
      <c r="L34" s="58">
        <v>5000000</v>
      </c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54" t="s">
        <v>166</v>
      </c>
      <c r="L35" s="58">
        <v>1000000</v>
      </c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54" t="s">
        <v>167</v>
      </c>
      <c r="L36" s="58">
        <v>5000000</v>
      </c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>
        <v>-8800000</v>
      </c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13672500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13672500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37890000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8800000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46690000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80896100</v>
      </c>
      <c r="J56" s="74">
        <f>SUM(M13:M55)</f>
        <v>13672500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80896100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/>
      <c r="B77" s="122"/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37890000</v>
      </c>
      <c r="M121" s="103">
        <f>SUM(M13:M120)</f>
        <v>13672500</v>
      </c>
      <c r="N121" s="103">
        <f t="shared" ref="N121:Q121" si="1">SUM(N13:N120)</f>
        <v>0</v>
      </c>
      <c r="O121" s="103"/>
      <c r="P121" s="103">
        <f>SUM(P13:P120)</f>
        <v>8800000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view="pageBreakPreview" topLeftCell="A10" zoomScale="70" zoomScaleNormal="100" zoomScaleSheetLayoutView="70" workbookViewId="0">
      <selection activeCell="K27" sqref="K27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7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7"/>
      <c r="K1" s="1"/>
      <c r="L1" s="112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2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168</v>
      </c>
      <c r="C3" s="8"/>
      <c r="D3" s="6"/>
      <c r="E3" s="6"/>
      <c r="F3" s="6"/>
      <c r="G3" s="6"/>
      <c r="H3" s="6" t="s">
        <v>2</v>
      </c>
      <c r="I3" s="10">
        <v>43565</v>
      </c>
      <c r="J3" s="11"/>
      <c r="K3" s="1"/>
      <c r="L3" s="113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3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3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3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3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604</v>
      </c>
      <c r="F8" s="6"/>
      <c r="G8" s="8">
        <f t="shared" ref="G8:G16" si="0">C8*E8</f>
        <v>60400000</v>
      </c>
      <c r="H8" s="16"/>
      <c r="I8" s="6"/>
      <c r="J8" s="14"/>
      <c r="K8" s="1"/>
      <c r="L8" s="113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562</v>
      </c>
      <c r="F9" s="6"/>
      <c r="G9" s="8">
        <f t="shared" si="0"/>
        <v>28100000</v>
      </c>
      <c r="H9" s="16"/>
      <c r="I9" s="6"/>
      <c r="J9" s="8"/>
      <c r="K9" s="19"/>
      <c r="L9" s="114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12</v>
      </c>
      <c r="F10" s="6"/>
      <c r="G10" s="8">
        <f t="shared" si="0"/>
        <v>240000</v>
      </c>
      <c r="H10" s="7"/>
      <c r="I10" s="6"/>
      <c r="J10" s="8"/>
      <c r="K10" s="6"/>
      <c r="L10" s="112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0</v>
      </c>
      <c r="F11" s="6"/>
      <c r="G11" s="8">
        <f t="shared" si="0"/>
        <v>0</v>
      </c>
      <c r="H11" s="7"/>
      <c r="I11" s="6"/>
      <c r="J11" s="20"/>
      <c r="K11" s="21"/>
      <c r="L11" s="191" t="s">
        <v>11</v>
      </c>
      <c r="M11" s="192"/>
      <c r="N11" s="22"/>
      <c r="O11" s="193" t="s">
        <v>12</v>
      </c>
      <c r="P11" s="194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9" t="s">
        <v>15</v>
      </c>
      <c r="M12" s="123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13</v>
      </c>
      <c r="F13" s="6"/>
      <c r="G13" s="8">
        <f t="shared" si="0"/>
        <v>26000</v>
      </c>
      <c r="H13" s="7"/>
      <c r="I13" s="6"/>
      <c r="J13" s="118" t="s">
        <v>124</v>
      </c>
      <c r="K13" s="151" t="s">
        <v>111</v>
      </c>
      <c r="L13" s="33">
        <v>540000</v>
      </c>
      <c r="M13" s="143">
        <v>5000000</v>
      </c>
      <c r="N13" s="29"/>
      <c r="O13" s="30"/>
      <c r="P13" s="58">
        <v>4150000</v>
      </c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51" t="s">
        <v>112</v>
      </c>
      <c r="L14" s="33">
        <v>800000</v>
      </c>
      <c r="M14" s="148">
        <v>30000</v>
      </c>
      <c r="N14" s="29"/>
      <c r="O14" s="30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8"/>
      <c r="K15" s="154" t="s">
        <v>169</v>
      </c>
      <c r="L15" s="125">
        <v>1050000</v>
      </c>
      <c r="M15" s="148">
        <v>1320000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24"/>
      <c r="K16" s="156" t="s">
        <v>170</v>
      </c>
      <c r="L16" s="125">
        <v>900000</v>
      </c>
      <c r="M16" s="149">
        <v>128000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88796000</v>
      </c>
      <c r="I17" s="8"/>
      <c r="J17" s="24"/>
      <c r="K17" s="156" t="s">
        <v>171</v>
      </c>
      <c r="L17" s="125">
        <v>1000000</v>
      </c>
      <c r="M17" s="149">
        <v>3125000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24"/>
      <c r="K18" s="156" t="s">
        <v>172</v>
      </c>
      <c r="L18" s="125">
        <v>900000</v>
      </c>
      <c r="M18" s="150">
        <v>249000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24"/>
      <c r="K19" s="156" t="s">
        <v>173</v>
      </c>
      <c r="L19" s="125">
        <v>5000000</v>
      </c>
      <c r="M19" s="150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6">
        <v>4</v>
      </c>
      <c r="F20" s="6"/>
      <c r="G20" s="8">
        <f>C20*E20</f>
        <v>4000</v>
      </c>
      <c r="H20" s="7"/>
      <c r="I20" s="8"/>
      <c r="J20" s="24"/>
      <c r="K20" s="156" t="s">
        <v>174</v>
      </c>
      <c r="L20" s="125">
        <v>500000</v>
      </c>
      <c r="M20" s="132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6">
        <v>520</v>
      </c>
      <c r="F21" s="6"/>
      <c r="G21" s="8">
        <f>C21*E21</f>
        <v>260000</v>
      </c>
      <c r="H21" s="7"/>
      <c r="I21" s="8"/>
      <c r="J21" s="24"/>
      <c r="K21" s="156" t="s">
        <v>175</v>
      </c>
      <c r="L21" s="125">
        <v>900000</v>
      </c>
      <c r="M21" s="121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6">
        <v>2</v>
      </c>
      <c r="F22" s="6"/>
      <c r="G22" s="8">
        <f>C22*E22</f>
        <v>400</v>
      </c>
      <c r="H22" s="7"/>
      <c r="I22" s="8"/>
      <c r="J22" s="24"/>
      <c r="K22" s="156" t="s">
        <v>176</v>
      </c>
      <c r="L22" s="125">
        <v>827000</v>
      </c>
      <c r="M22" s="121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6">
        <v>2</v>
      </c>
      <c r="F23" s="6"/>
      <c r="G23" s="8">
        <f>C23*E23</f>
        <v>200</v>
      </c>
      <c r="H23" s="7"/>
      <c r="I23" s="8"/>
      <c r="J23" s="118"/>
      <c r="K23" s="160" t="s">
        <v>177</v>
      </c>
      <c r="L23" s="125">
        <v>750000</v>
      </c>
      <c r="M23" s="131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6">
        <v>0</v>
      </c>
      <c r="F24" s="6"/>
      <c r="G24" s="8">
        <f>C24*E24</f>
        <v>0</v>
      </c>
      <c r="H24" s="7"/>
      <c r="I24" s="6"/>
      <c r="J24" s="24"/>
      <c r="K24" s="160" t="s">
        <v>178</v>
      </c>
      <c r="L24" s="125">
        <v>1750000</v>
      </c>
      <c r="M24" s="109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6">
        <v>0</v>
      </c>
      <c r="F25" s="6"/>
      <c r="G25" s="52">
        <v>0</v>
      </c>
      <c r="H25" s="7"/>
      <c r="I25" s="6" t="s">
        <v>6</v>
      </c>
      <c r="J25" s="24"/>
      <c r="K25" s="160" t="s">
        <v>179</v>
      </c>
      <c r="L25" s="125">
        <v>900000</v>
      </c>
      <c r="M25" s="109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264600</v>
      </c>
      <c r="I26" s="7"/>
      <c r="J26" s="24"/>
      <c r="K26" s="156" t="s">
        <v>180</v>
      </c>
      <c r="L26" s="125">
        <v>750000</v>
      </c>
      <c r="M26" s="109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89060600</v>
      </c>
      <c r="J27" s="24"/>
      <c r="K27" s="156" t="s">
        <v>181</v>
      </c>
      <c r="L27" s="159">
        <v>900000</v>
      </c>
      <c r="M27" s="109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54"/>
      <c r="L28" s="58">
        <v>-4150000</v>
      </c>
      <c r="M28" s="109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54"/>
      <c r="L29" s="58"/>
      <c r="M29" s="109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54"/>
      <c r="L30" s="58"/>
      <c r="M30" s="109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+'09 April'!I57</f>
        <v>80896100</v>
      </c>
      <c r="J31" s="24"/>
      <c r="K31" s="154"/>
      <c r="L31" s="58"/>
      <c r="M31" s="109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54"/>
      <c r="L32" s="58"/>
      <c r="M32" s="109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56"/>
      <c r="L33" s="58"/>
      <c r="M33" s="109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8"/>
      <c r="K34" s="156"/>
      <c r="L34" s="58"/>
      <c r="M34" s="109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54"/>
      <c r="L35" s="58"/>
      <c r="M35" s="109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54"/>
      <c r="L36" s="58"/>
      <c r="M36" s="109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10"/>
      <c r="L37" s="58"/>
      <c r="M37" s="109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10"/>
      <c r="L38" s="58"/>
      <c r="M38" s="109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10"/>
      <c r="L39" s="58"/>
      <c r="M39" s="109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10"/>
      <c r="L40" s="58"/>
      <c r="M40" s="109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7339243</v>
      </c>
      <c r="J41" s="24"/>
      <c r="K41" s="110"/>
      <c r="L41" s="58"/>
      <c r="M41" s="109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89154137</v>
      </c>
      <c r="I42" s="7"/>
      <c r="J42" s="24"/>
      <c r="K42" s="110"/>
      <c r="L42" s="58"/>
      <c r="M42" s="109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117037190</v>
      </c>
      <c r="I43" s="7"/>
      <c r="J43" s="24"/>
      <c r="K43" s="110"/>
      <c r="L43" s="58"/>
      <c r="M43" s="109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288530570</v>
      </c>
      <c r="J44" s="24"/>
      <c r="K44" s="110"/>
      <c r="L44" s="58"/>
      <c r="M44" s="109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1272269468</v>
      </c>
      <c r="J45" s="24"/>
      <c r="K45" s="110"/>
      <c r="L45" s="58"/>
      <c r="M45" s="109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10"/>
      <c r="L46" s="58"/>
      <c r="M46" s="111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5">
      <c r="A47" s="6"/>
      <c r="B47" s="6"/>
      <c r="C47" s="6" t="s">
        <v>32</v>
      </c>
      <c r="D47" s="6"/>
      <c r="E47" s="6"/>
      <c r="F47" s="6"/>
      <c r="G47" s="8"/>
      <c r="H47" s="7">
        <f>+M121</f>
        <v>9852000</v>
      </c>
      <c r="I47" s="7"/>
      <c r="J47" s="24"/>
      <c r="K47" s="110"/>
      <c r="L47" s="58"/>
      <c r="M47" s="111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500</v>
      </c>
      <c r="I48" s="7" t="s">
        <v>6</v>
      </c>
      <c r="J48" s="24"/>
      <c r="K48" s="110"/>
      <c r="L48" s="58"/>
      <c r="M48" s="111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9852500</v>
      </c>
      <c r="J49" s="24"/>
      <c r="K49" s="110"/>
      <c r="L49" s="58"/>
      <c r="M49" s="111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10"/>
      <c r="L50" s="58"/>
      <c r="M50" s="109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10"/>
      <c r="L51" s="58"/>
      <c r="M51" s="109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+L121</f>
        <v>13317000</v>
      </c>
      <c r="I52" s="7"/>
      <c r="J52" s="24"/>
      <c r="K52" s="110"/>
      <c r="L52" s="58"/>
      <c r="M52" s="111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+P121</f>
        <v>4150000</v>
      </c>
      <c r="I53" s="7"/>
      <c r="J53" s="24"/>
      <c r="K53" s="110"/>
      <c r="L53" s="58"/>
      <c r="M53" s="111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+SUM(A77:A97)</f>
        <v>550000</v>
      </c>
      <c r="I54" s="7"/>
      <c r="J54" s="24"/>
      <c r="K54" s="110"/>
      <c r="L54" s="58"/>
      <c r="M54" s="126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18017000</v>
      </c>
      <c r="J55" s="24"/>
      <c r="K55" s="110"/>
      <c r="L55" s="58"/>
      <c r="M55" s="126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89060600</v>
      </c>
      <c r="J56" s="74">
        <f>SUM(M13:M55)</f>
        <v>9852000</v>
      </c>
      <c r="K56" s="110"/>
      <c r="L56" s="58"/>
      <c r="M56" s="127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89060600</v>
      </c>
      <c r="J57" s="76"/>
      <c r="K57" s="110"/>
      <c r="L57" s="58"/>
      <c r="M57" s="128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10"/>
      <c r="L58" s="119"/>
      <c r="M58" s="128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10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10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10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10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10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10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10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59</v>
      </c>
      <c r="B66" s="82"/>
      <c r="C66" s="82"/>
      <c r="D66" s="6"/>
      <c r="E66" s="6"/>
      <c r="F66" s="6"/>
      <c r="G66" s="8" t="s">
        <v>52</v>
      </c>
      <c r="J66" s="77"/>
      <c r="K66" s="110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10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10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10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10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10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10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10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10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10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10"/>
      <c r="L76" s="119"/>
      <c r="M76" s="60"/>
      <c r="N76" s="60"/>
      <c r="O76" s="70"/>
      <c r="P76" s="33"/>
      <c r="Q76" s="60"/>
      <c r="R76" s="89"/>
    </row>
    <row r="77" spans="1:22" ht="15.75" x14ac:dyDescent="0.25">
      <c r="A77" s="106">
        <v>550000</v>
      </c>
      <c r="B77" s="122">
        <v>500</v>
      </c>
      <c r="C77" s="93"/>
      <c r="D77" s="91"/>
      <c r="E77" s="94"/>
      <c r="F77" s="1"/>
      <c r="G77" s="1"/>
      <c r="H77" s="59"/>
      <c r="I77" s="1"/>
      <c r="J77" s="77"/>
      <c r="K77" s="110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2"/>
      <c r="C78" s="96"/>
      <c r="D78" s="96"/>
      <c r="E78" s="95"/>
      <c r="H78" s="75"/>
      <c r="J78" s="77"/>
      <c r="K78" s="110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2"/>
      <c r="C79" s="96"/>
      <c r="D79" s="96"/>
      <c r="E79" s="95"/>
      <c r="H79" s="75"/>
      <c r="J79" s="77"/>
      <c r="K79" s="110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2"/>
      <c r="C80" s="96"/>
      <c r="D80" s="96"/>
      <c r="E80" s="95"/>
      <c r="H80" s="75"/>
      <c r="J80" s="77"/>
      <c r="K80" s="110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10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10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10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10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10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10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10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10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10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10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10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10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10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10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10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5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5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5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5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5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5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5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5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5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5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5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5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5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5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5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5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5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5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5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5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5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5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6">
        <f>SUM(L13:L120)</f>
        <v>13317000</v>
      </c>
      <c r="M121" s="103">
        <f>SUM(M13:M120)</f>
        <v>9852000</v>
      </c>
      <c r="N121" s="103">
        <f t="shared" ref="N121:Q121" si="1">SUM(N13:N120)</f>
        <v>0</v>
      </c>
      <c r="O121" s="103"/>
      <c r="P121" s="103">
        <f>SUM(P13:P120)</f>
        <v>4150000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7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7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7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7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7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7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7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7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30 Maret</vt:lpstr>
      <vt:lpstr>01 April </vt:lpstr>
      <vt:lpstr>02 April</vt:lpstr>
      <vt:lpstr>04 April</vt:lpstr>
      <vt:lpstr>05 April</vt:lpstr>
      <vt:lpstr>06 April </vt:lpstr>
      <vt:lpstr>08 April</vt:lpstr>
      <vt:lpstr>09 April</vt:lpstr>
      <vt:lpstr>10 April</vt:lpstr>
      <vt:lpstr>11 April</vt:lpstr>
      <vt:lpstr>12 April</vt:lpstr>
      <vt:lpstr>13 April </vt:lpstr>
      <vt:lpstr>15 April</vt:lpstr>
      <vt:lpstr>16 April</vt:lpstr>
      <vt:lpstr>18 April</vt:lpstr>
      <vt:lpstr>20  April</vt:lpstr>
      <vt:lpstr>22 April</vt:lpstr>
      <vt:lpstr>23 April</vt:lpstr>
      <vt:lpstr>24 April</vt:lpstr>
      <vt:lpstr>25 April</vt:lpstr>
      <vt:lpstr>26 April</vt:lpstr>
      <vt:lpstr>27 April</vt:lpstr>
      <vt:lpstr>29 April</vt:lpstr>
      <vt:lpstr>30 April</vt:lpstr>
      <vt:lpstr>01 Mei</vt:lpstr>
      <vt:lpstr>03 Mei</vt:lpstr>
      <vt:lpstr>'01 April '!Print_Area</vt:lpstr>
      <vt:lpstr>'01 Mei'!Print_Area</vt:lpstr>
      <vt:lpstr>'02 April'!Print_Area</vt:lpstr>
      <vt:lpstr>'03 Mei'!Print_Area</vt:lpstr>
      <vt:lpstr>'04 April'!Print_Area</vt:lpstr>
      <vt:lpstr>'05 April'!Print_Area</vt:lpstr>
      <vt:lpstr>'06 April '!Print_Area</vt:lpstr>
      <vt:lpstr>'08 April'!Print_Area</vt:lpstr>
      <vt:lpstr>'09 April'!Print_Area</vt:lpstr>
      <vt:lpstr>'10 April'!Print_Area</vt:lpstr>
      <vt:lpstr>'11 April'!Print_Area</vt:lpstr>
      <vt:lpstr>'12 April'!Print_Area</vt:lpstr>
      <vt:lpstr>'13 April '!Print_Area</vt:lpstr>
      <vt:lpstr>'15 April'!Print_Area</vt:lpstr>
      <vt:lpstr>'16 April'!Print_Area</vt:lpstr>
      <vt:lpstr>'18 April'!Print_Area</vt:lpstr>
      <vt:lpstr>'20  April'!Print_Area</vt:lpstr>
      <vt:lpstr>'22 April'!Print_Area</vt:lpstr>
      <vt:lpstr>'23 April'!Print_Area</vt:lpstr>
      <vt:lpstr>'24 April'!Print_Area</vt:lpstr>
      <vt:lpstr>'25 April'!Print_Area</vt:lpstr>
      <vt:lpstr>'26 April'!Print_Area</vt:lpstr>
      <vt:lpstr>'27 April'!Print_Area</vt:lpstr>
      <vt:lpstr>'29 April'!Print_Area</vt:lpstr>
      <vt:lpstr>'30 April'!Print_Area</vt:lpstr>
      <vt:lpstr>'30 Maret'!Print_Area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2019-05-03T08:44:22Z</cp:lastPrinted>
  <dcterms:created xsi:type="dcterms:W3CDTF">2019-02-02T08:46:23Z</dcterms:created>
  <dcterms:modified xsi:type="dcterms:W3CDTF">2019-05-03T08:46:04Z</dcterms:modified>
</cp:coreProperties>
</file>