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15" windowWidth="15000" windowHeight="6300" activeTab="5"/>
  </bookViews>
  <sheets>
    <sheet name="30 April" sheetId="78" r:id="rId1"/>
    <sheet name="01 Mei" sheetId="79" r:id="rId2"/>
    <sheet name="03 Mei" sheetId="80" r:id="rId3"/>
    <sheet name="04 Mei" sheetId="81" r:id="rId4"/>
    <sheet name="07 Mei" sheetId="82" r:id="rId5"/>
    <sheet name="08 Mei" sheetId="83" r:id="rId6"/>
  </sheets>
  <definedNames>
    <definedName name="_xlnm.Print_Area" localSheetId="1">'01 Mei'!$A$1:$I$75</definedName>
    <definedName name="_xlnm.Print_Area" localSheetId="2">'03 Mei'!$A$1:$I$75</definedName>
    <definedName name="_xlnm.Print_Area" localSheetId="3">'04 Mei'!$A$1:$I$75</definedName>
    <definedName name="_xlnm.Print_Area" localSheetId="4">'07 Mei'!$A$1:$I$75</definedName>
    <definedName name="_xlnm.Print_Area" localSheetId="5">'08 Mei'!$A$1:$I$75</definedName>
    <definedName name="_xlnm.Print_Area" localSheetId="0">'30 April'!$A$1:$I$75</definedName>
  </definedNames>
  <calcPr calcId="144525"/>
</workbook>
</file>

<file path=xl/calcChain.xml><?xml version="1.0" encoding="utf-8"?>
<calcChain xmlns="http://schemas.openxmlformats.org/spreadsheetml/2006/main">
  <c r="I31" i="83" l="1"/>
  <c r="Q121" i="83"/>
  <c r="P121" i="83"/>
  <c r="N121" i="83"/>
  <c r="M121" i="83"/>
  <c r="H47" i="83" s="1"/>
  <c r="I49" i="83" s="1"/>
  <c r="L121" i="83"/>
  <c r="H52" i="83" s="1"/>
  <c r="Q118" i="83"/>
  <c r="R110" i="83"/>
  <c r="J56" i="83"/>
  <c r="H54" i="83"/>
  <c r="H53" i="83"/>
  <c r="H48" i="83"/>
  <c r="T46" i="83"/>
  <c r="I44" i="83"/>
  <c r="I30" i="83"/>
  <c r="I38" i="83" s="1"/>
  <c r="I45" i="83" s="1"/>
  <c r="G24" i="83"/>
  <c r="G23" i="83"/>
  <c r="G22" i="83"/>
  <c r="G21" i="83"/>
  <c r="G20" i="83"/>
  <c r="H26" i="83" s="1"/>
  <c r="V16" i="83"/>
  <c r="U16" i="83"/>
  <c r="G16" i="83"/>
  <c r="G15" i="83"/>
  <c r="G14" i="83"/>
  <c r="G13" i="83"/>
  <c r="G12" i="83"/>
  <c r="G11" i="83"/>
  <c r="G10" i="83"/>
  <c r="G9" i="83"/>
  <c r="G8" i="83"/>
  <c r="H17" i="83" l="1"/>
  <c r="I27" i="83" s="1"/>
  <c r="I57" i="83" s="1"/>
  <c r="I55" i="83"/>
  <c r="I56" i="83" s="1"/>
  <c r="I31" i="82"/>
  <c r="P121" i="82"/>
  <c r="H53" i="82" s="1"/>
  <c r="N121" i="82"/>
  <c r="M121" i="82"/>
  <c r="H47" i="82" s="1"/>
  <c r="L121" i="82"/>
  <c r="H52" i="82" s="1"/>
  <c r="Q118" i="82"/>
  <c r="Q121" i="82" s="1"/>
  <c r="R110" i="82"/>
  <c r="J56" i="82"/>
  <c r="H54" i="82"/>
  <c r="H48" i="82"/>
  <c r="T46" i="82"/>
  <c r="I44" i="82"/>
  <c r="I30" i="82"/>
  <c r="I38" i="82" s="1"/>
  <c r="I45" i="82" s="1"/>
  <c r="G24" i="82"/>
  <c r="G23" i="82"/>
  <c r="G22" i="82"/>
  <c r="G21" i="82"/>
  <c r="G20" i="82"/>
  <c r="H26" i="82" s="1"/>
  <c r="V16" i="82"/>
  <c r="U16" i="82"/>
  <c r="G16" i="82"/>
  <c r="G15" i="82"/>
  <c r="G14" i="82"/>
  <c r="G13" i="82"/>
  <c r="G12" i="82"/>
  <c r="G11" i="82"/>
  <c r="G10" i="82"/>
  <c r="G9" i="82"/>
  <c r="G8" i="82"/>
  <c r="I59" i="83" l="1"/>
  <c r="H17" i="82"/>
  <c r="I27" i="82" s="1"/>
  <c r="I57" i="82" s="1"/>
  <c r="I49" i="82"/>
  <c r="I55" i="82"/>
  <c r="I56" i="82" l="1"/>
  <c r="I59" i="82" s="1"/>
  <c r="H54" i="81" l="1"/>
  <c r="I31" i="81" l="1"/>
  <c r="P121" i="81"/>
  <c r="H53" i="81" s="1"/>
  <c r="N121" i="81"/>
  <c r="M121" i="81"/>
  <c r="H47" i="81" s="1"/>
  <c r="I49" i="81" s="1"/>
  <c r="L121" i="81"/>
  <c r="H52" i="81" s="1"/>
  <c r="Q118" i="81"/>
  <c r="Q121" i="81" s="1"/>
  <c r="R110" i="81"/>
  <c r="J56" i="81"/>
  <c r="H48" i="81"/>
  <c r="T46" i="81"/>
  <c r="I44" i="81"/>
  <c r="I30" i="81"/>
  <c r="I38" i="81" s="1"/>
  <c r="G24" i="81"/>
  <c r="G23" i="81"/>
  <c r="G22" i="81"/>
  <c r="G21" i="81"/>
  <c r="G20" i="81"/>
  <c r="V16" i="81"/>
  <c r="U16" i="81"/>
  <c r="G16" i="81"/>
  <c r="G15" i="81"/>
  <c r="G14" i="81"/>
  <c r="G13" i="81"/>
  <c r="G12" i="81"/>
  <c r="G11" i="81"/>
  <c r="G10" i="81"/>
  <c r="G9" i="81"/>
  <c r="G8" i="81"/>
  <c r="H17" i="81" s="1"/>
  <c r="H26" i="81" l="1"/>
  <c r="I27" i="81" s="1"/>
  <c r="I57" i="81" s="1"/>
  <c r="I45" i="81"/>
  <c r="I55" i="81"/>
  <c r="I56" i="81" s="1"/>
  <c r="H52" i="80"/>
  <c r="I59" i="81" l="1"/>
  <c r="I31" i="80"/>
  <c r="Q121" i="80"/>
  <c r="P121" i="80"/>
  <c r="N121" i="80"/>
  <c r="M121" i="80"/>
  <c r="L121" i="80"/>
  <c r="Q118" i="80"/>
  <c r="R110" i="80"/>
  <c r="J56" i="80"/>
  <c r="H54" i="80"/>
  <c r="H53" i="80"/>
  <c r="H48" i="80"/>
  <c r="T46" i="80"/>
  <c r="I44" i="80"/>
  <c r="I30" i="80"/>
  <c r="I38" i="80" s="1"/>
  <c r="I45" i="80" s="1"/>
  <c r="G24" i="80"/>
  <c r="G23" i="80"/>
  <c r="G22" i="80"/>
  <c r="G21" i="80"/>
  <c r="G20" i="80"/>
  <c r="V16" i="80"/>
  <c r="U16" i="80"/>
  <c r="G16" i="80"/>
  <c r="G15" i="80"/>
  <c r="G14" i="80"/>
  <c r="G13" i="80"/>
  <c r="G12" i="80"/>
  <c r="G11" i="80"/>
  <c r="G10" i="80"/>
  <c r="G9" i="80"/>
  <c r="G8" i="80"/>
  <c r="I49" i="80" l="1"/>
  <c r="I56" i="80" s="1"/>
  <c r="H47" i="80"/>
  <c r="H26" i="80"/>
  <c r="H17" i="80"/>
  <c r="I55" i="80"/>
  <c r="I31" i="79"/>
  <c r="P121" i="79"/>
  <c r="H53" i="79" s="1"/>
  <c r="N121" i="79"/>
  <c r="M121" i="79"/>
  <c r="H47" i="79" s="1"/>
  <c r="L121" i="79"/>
  <c r="H52" i="79" s="1"/>
  <c r="Q118" i="79"/>
  <c r="Q121" i="79" s="1"/>
  <c r="R110" i="79"/>
  <c r="J56" i="79"/>
  <c r="H54" i="79"/>
  <c r="H48" i="79"/>
  <c r="T46" i="79"/>
  <c r="I44" i="79"/>
  <c r="I30" i="79"/>
  <c r="I38" i="79" s="1"/>
  <c r="I45" i="79" s="1"/>
  <c r="G24" i="79"/>
  <c r="G23" i="79"/>
  <c r="G22" i="79"/>
  <c r="G21" i="79"/>
  <c r="G20" i="79"/>
  <c r="H26" i="79" s="1"/>
  <c r="V16" i="79"/>
  <c r="U16" i="79"/>
  <c r="G16" i="79"/>
  <c r="G15" i="79"/>
  <c r="G14" i="79"/>
  <c r="G13" i="79"/>
  <c r="G12" i="79"/>
  <c r="G11" i="79"/>
  <c r="G10" i="79"/>
  <c r="G9" i="79"/>
  <c r="G8" i="79"/>
  <c r="I27" i="80" l="1"/>
  <c r="I57" i="80" s="1"/>
  <c r="I59" i="80" s="1"/>
  <c r="I49" i="79"/>
  <c r="H17" i="79"/>
  <c r="I27" i="79" s="1"/>
  <c r="I57" i="79" s="1"/>
  <c r="I55" i="79"/>
  <c r="I56" i="79" s="1"/>
  <c r="H47" i="78"/>
  <c r="I31" i="78"/>
  <c r="M121" i="78"/>
  <c r="L121" i="78"/>
  <c r="H52" i="78" s="1"/>
  <c r="I59" i="79" l="1"/>
  <c r="P121" i="78"/>
  <c r="H53" i="78" s="1"/>
  <c r="N121" i="78"/>
  <c r="I49" i="78"/>
  <c r="Q118" i="78"/>
  <c r="Q121" i="78" s="1"/>
  <c r="R110" i="78"/>
  <c r="J56" i="78"/>
  <c r="H54" i="78"/>
  <c r="H48" i="78"/>
  <c r="T46" i="78"/>
  <c r="I44" i="78"/>
  <c r="I30" i="78"/>
  <c r="I38" i="78" s="1"/>
  <c r="I45" i="78" s="1"/>
  <c r="G24" i="78"/>
  <c r="G23" i="78"/>
  <c r="G22" i="78"/>
  <c r="G21" i="78"/>
  <c r="G20" i="78"/>
  <c r="V16" i="78"/>
  <c r="U16" i="78"/>
  <c r="G16" i="78"/>
  <c r="G15" i="78"/>
  <c r="G14" i="78"/>
  <c r="G13" i="78"/>
  <c r="G12" i="78"/>
  <c r="G11" i="78"/>
  <c r="G10" i="78"/>
  <c r="G9" i="78"/>
  <c r="G8" i="78"/>
  <c r="H17" i="78" s="1"/>
  <c r="I55" i="78" l="1"/>
  <c r="H26" i="78"/>
  <c r="I27" i="78" s="1"/>
  <c r="I57" i="78" s="1"/>
  <c r="I56" i="78"/>
  <c r="I59" i="78" l="1"/>
</calcChain>
</file>

<file path=xl/sharedStrings.xml><?xml version="1.0" encoding="utf-8"?>
<sst xmlns="http://schemas.openxmlformats.org/spreadsheetml/2006/main" count="609" uniqueCount="161">
  <si>
    <t>CASH OPNAME</t>
  </si>
  <si>
    <t>Hari              :</t>
  </si>
  <si>
    <t>Tanggal    :</t>
  </si>
  <si>
    <t>Pelaksana    :</t>
  </si>
  <si>
    <t>Keuangan</t>
  </si>
  <si>
    <t>Pukul       :</t>
  </si>
  <si>
    <t xml:space="preserve"> </t>
  </si>
  <si>
    <t>NOMINAL</t>
  </si>
  <si>
    <t>LEMBAR</t>
  </si>
  <si>
    <t>JUMLAH</t>
  </si>
  <si>
    <t xml:space="preserve">  </t>
  </si>
  <si>
    <t>kas Profesi</t>
  </si>
  <si>
    <t>kas kerjasama</t>
  </si>
  <si>
    <t>BPRSA</t>
  </si>
  <si>
    <t>BTK</t>
  </si>
  <si>
    <t>in</t>
  </si>
  <si>
    <t>out</t>
  </si>
  <si>
    <t>ket</t>
  </si>
  <si>
    <t>No Bukti</t>
  </si>
  <si>
    <t>lebih</t>
  </si>
  <si>
    <t>kurang</t>
  </si>
  <si>
    <t>MUTASI</t>
  </si>
  <si>
    <t>Sub Total</t>
  </si>
  <si>
    <t>KEPING</t>
  </si>
  <si>
    <t>penyesuaian</t>
  </si>
  <si>
    <t>Jumlah Kas Sebelumnya :</t>
  </si>
  <si>
    <t>Kas BPRSA</t>
  </si>
  <si>
    <t>Kas</t>
  </si>
  <si>
    <t>Jumlah Kas Hari Ini :</t>
  </si>
  <si>
    <t>Bank:</t>
  </si>
  <si>
    <t>Penerimaan BPRSA</t>
  </si>
  <si>
    <t>,</t>
  </si>
  <si>
    <t>Pengeluaran</t>
  </si>
  <si>
    <t>Jumlah Kas di Bank</t>
  </si>
  <si>
    <t>BPRSA 2</t>
  </si>
  <si>
    <t>BTN</t>
  </si>
  <si>
    <t>BNI</t>
  </si>
  <si>
    <t>BRI Syariah</t>
  </si>
  <si>
    <t>Kas LP3I</t>
  </si>
  <si>
    <t>Realisasi Kurang</t>
  </si>
  <si>
    <t xml:space="preserve">Penyesuaian </t>
  </si>
  <si>
    <t>Penerimaan</t>
  </si>
  <si>
    <t>- Profesi</t>
  </si>
  <si>
    <t>- Kelas Kerjasama</t>
  </si>
  <si>
    <t>Realisasi Lebih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</si>
  <si>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</si>
  <si>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</si>
  <si>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</si>
  <si>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</si>
  <si>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</si>
  <si>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</si>
  <si>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</si>
  <si>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1…………………............</t>
  </si>
  <si>
    <t>2. Dheri Febiyani Lestari, S.Pd,MM</t>
  </si>
  <si>
    <t>2.............................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</si>
  <si>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</si>
  <si>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</si>
  <si>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</si>
  <si>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Realisasi Kurang </t>
  </si>
  <si>
    <t>Sabtu</t>
  </si>
  <si>
    <t>Selasa</t>
  </si>
  <si>
    <t>Kamis</t>
  </si>
  <si>
    <t>Jumat</t>
  </si>
  <si>
    <t>1. Nijar Kurnia Romdoni, S.E</t>
  </si>
  <si>
    <t>BTK 51764</t>
  </si>
  <si>
    <t>BTK 51765</t>
  </si>
  <si>
    <t>BTK 51766</t>
  </si>
  <si>
    <t>BTK 51767</t>
  </si>
  <si>
    <t>BTK 51768</t>
  </si>
  <si>
    <t>BTK 51769</t>
  </si>
  <si>
    <t>BTK 51770</t>
  </si>
  <si>
    <t>BTK 51771</t>
  </si>
  <si>
    <t>BTK 51772</t>
  </si>
  <si>
    <t>BTK 51773</t>
  </si>
  <si>
    <t>BTK 51774</t>
  </si>
  <si>
    <t>BTK 51775</t>
  </si>
  <si>
    <t>BTK 51776</t>
  </si>
  <si>
    <t>BTK 51777</t>
  </si>
  <si>
    <t>BTK 51778</t>
  </si>
  <si>
    <t>BTK 51779</t>
  </si>
  <si>
    <t>BTK 51780</t>
  </si>
  <si>
    <t>BTK 51781</t>
  </si>
  <si>
    <t>BTK 51782</t>
  </si>
  <si>
    <t>BTK 51783</t>
  </si>
  <si>
    <t>BTK 51784</t>
  </si>
  <si>
    <t>BTK 51785</t>
  </si>
  <si>
    <t>BTK 51786</t>
  </si>
  <si>
    <t>BTK 51787</t>
  </si>
  <si>
    <t>BTK 51788</t>
  </si>
  <si>
    <t>BTK 51789</t>
  </si>
  <si>
    <t>BTK 51790</t>
  </si>
  <si>
    <t>BTK 51791</t>
  </si>
  <si>
    <t>BTK 51792</t>
  </si>
  <si>
    <t>BTK 51793</t>
  </si>
  <si>
    <t>BTK 51794</t>
  </si>
  <si>
    <t>BTK 51795</t>
  </si>
  <si>
    <t>BTK 51796</t>
  </si>
  <si>
    <t>BTK 51797</t>
  </si>
  <si>
    <t>BTK 51798</t>
  </si>
  <si>
    <t>BTK 51799</t>
  </si>
  <si>
    <t>BTK 51800</t>
  </si>
  <si>
    <t>BTK 51801</t>
  </si>
  <si>
    <t>BTK 51802</t>
  </si>
  <si>
    <t>BTK 51803</t>
  </si>
  <si>
    <t>BTK 51804</t>
  </si>
  <si>
    <t>BTK 51805</t>
  </si>
  <si>
    <t>BTK 51806</t>
  </si>
  <si>
    <t>BTK 51807</t>
  </si>
  <si>
    <t>BTK 51808</t>
  </si>
  <si>
    <t>BTK 51809</t>
  </si>
  <si>
    <t>BTK 51810</t>
  </si>
  <si>
    <t>BTK 51811</t>
  </si>
  <si>
    <t>BTK 51812</t>
  </si>
  <si>
    <t>BTK 51813</t>
  </si>
  <si>
    <t>BTK 51814</t>
  </si>
  <si>
    <t>BTK 51815</t>
  </si>
  <si>
    <t>BTK 51816</t>
  </si>
  <si>
    <t>BTK 51817</t>
  </si>
  <si>
    <t>BTK 51818</t>
  </si>
  <si>
    <t>BTK 51819</t>
  </si>
  <si>
    <t>BTK 51820</t>
  </si>
  <si>
    <t>BTK 51821</t>
  </si>
  <si>
    <t>BTK 51822</t>
  </si>
  <si>
    <t>BTK 51823</t>
  </si>
  <si>
    <t>BTK 51824</t>
  </si>
  <si>
    <t>BTK 51825</t>
  </si>
  <si>
    <t>BTK 51826</t>
  </si>
  <si>
    <t>BTK 51827</t>
  </si>
  <si>
    <t>BTK 51828</t>
  </si>
  <si>
    <t>BTK 51829</t>
  </si>
  <si>
    <t>BTK 51830</t>
  </si>
  <si>
    <t>BTK 51831</t>
  </si>
  <si>
    <t>BTK 51832</t>
  </si>
  <si>
    <t>1. Ririn Puspita Sari Dewi</t>
  </si>
  <si>
    <t>BTK 51833</t>
  </si>
  <si>
    <t>BTK 51834</t>
  </si>
  <si>
    <t>BTK 51835</t>
  </si>
  <si>
    <t>BTK 51836</t>
  </si>
  <si>
    <t>BTK 51837</t>
  </si>
  <si>
    <t>BTK 51838</t>
  </si>
  <si>
    <t>BTK 51839</t>
  </si>
  <si>
    <t>BTK 51840</t>
  </si>
  <si>
    <t>BTK 51841</t>
  </si>
  <si>
    <t>BTK 51842</t>
  </si>
  <si>
    <t>BTK 51843</t>
  </si>
  <si>
    <t>BTK 51844</t>
  </si>
  <si>
    <t>BTK 51845</t>
  </si>
  <si>
    <t>BTK 51846</t>
  </si>
  <si>
    <t>BTK 51847</t>
  </si>
  <si>
    <t>BTK 51848</t>
  </si>
  <si>
    <t>BTK 51849</t>
  </si>
  <si>
    <t>BTK 51850</t>
  </si>
  <si>
    <t>Rabu</t>
  </si>
  <si>
    <t>BTK 51851</t>
  </si>
  <si>
    <t>BTK 51852</t>
  </si>
  <si>
    <t>BTK 51853</t>
  </si>
  <si>
    <t>BTK 51854</t>
  </si>
  <si>
    <t>BTK 51855</t>
  </si>
  <si>
    <t>BTK 51856</t>
  </si>
  <si>
    <t>BTK 51857</t>
  </si>
  <si>
    <t>BTK 51858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</si>
</sst>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</numFmts>
  <fonts count="3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1"/>
      <color theme="1"/>
      <name val="Times New Roman"/>
      <family val="1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0"/>
      <name val="Calibri"/>
      <family val="2"/>
      <charset val="1"/>
      <scheme val="minor"/>
    </font>
    <font>
      <sz val="11"/>
      <color theme="10"/>
      <name val="Times New Roman"/>
      <family val="1"/>
    </font>
    <font>
      <b/>
      <sz val="1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theme="0"/>
      <name val="Arial"/>
      <family val="2"/>
    </font>
    <font>
      <sz val="10"/>
      <color rgb="FFFF0000"/>
      <name val="Times New Roman"/>
      <family val="1"/>
    </font>
    <font>
      <sz val="12"/>
      <color rgb="FFFF0000"/>
      <name val="Arial"/>
      <family val="2"/>
    </font>
    <font>
      <sz val="11"/>
      <color rgb="FFFF0000"/>
      <name val="Times New Roman"/>
      <family val="1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41" fontId="3" fillId="0" borderId="0" applyFont="0" applyFill="0" applyBorder="0" applyAlignment="0" applyProtection="0"/>
  </cellStyleXfs>
  <cellXfs count="154">
    <xf numFmtId="0" fontId="0" fillId="0" borderId="0" xfId="0"/>
    <xf numFmtId="0" fontId="5" fillId="0" borderId="0" xfId="4" applyFont="1"/>
    <xf numFmtId="0" fontId="6" fillId="0" borderId="0" xfId="4" applyFont="1" applyAlignment="1">
      <alignment horizontal="right"/>
    </xf>
    <xf numFmtId="41" fontId="7" fillId="0" borderId="0" xfId="4" applyNumberFormat="1" applyFont="1"/>
    <xf numFmtId="0" fontId="7" fillId="0" borderId="0" xfId="4" applyFont="1"/>
    <xf numFmtId="0" fontId="5" fillId="0" borderId="0" xfId="0" applyFont="1"/>
    <xf numFmtId="0" fontId="3" fillId="0" borderId="0" xfId="3"/>
    <xf numFmtId="164" fontId="3" fillId="0" borderId="0" xfId="3" applyNumberFormat="1"/>
    <xf numFmtId="41" fontId="3" fillId="0" borderId="0" xfId="3" applyNumberFormat="1"/>
    <xf numFmtId="41" fontId="3" fillId="0" borderId="0" xfId="3" applyNumberFormat="1" applyAlignment="1">
      <alignment horizontal="left"/>
    </xf>
    <xf numFmtId="14" fontId="3" fillId="0" borderId="0" xfId="3" applyNumberForma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Alignment="1">
      <alignment horizontal="right"/>
    </xf>
    <xf numFmtId="20" fontId="3" fillId="0" borderId="0" xfId="3" applyNumberFormat="1" applyAlignment="1">
      <alignment horizontal="left"/>
    </xf>
    <xf numFmtId="41" fontId="3" fillId="0" borderId="0" xfId="1" applyFont="1"/>
    <xf numFmtId="1" fontId="5" fillId="0" borderId="0" xfId="4" applyNumberFormat="1" applyFont="1"/>
    <xf numFmtId="0" fontId="9" fillId="0" borderId="0" xfId="3" applyFont="1"/>
    <xf numFmtId="0" fontId="10" fillId="0" borderId="0" xfId="3" applyFont="1"/>
    <xf numFmtId="0" fontId="3" fillId="0" borderId="0" xfId="3" applyAlignment="1">
      <alignment horizontal="center"/>
    </xf>
    <xf numFmtId="41" fontId="5" fillId="0" borderId="0" xfId="4" applyNumberFormat="1" applyFont="1"/>
    <xf numFmtId="41" fontId="3" fillId="0" borderId="1" xfId="3" applyNumberFormat="1" applyBorder="1"/>
    <xf numFmtId="0" fontId="5" fillId="0" borderId="1" xfId="4" applyFont="1" applyBorder="1"/>
    <xf numFmtId="0" fontId="6" fillId="0" borderId="4" xfId="4" applyFont="1" applyBorder="1" applyAlignment="1">
      <alignment horizontal="center"/>
    </xf>
    <xf numFmtId="41" fontId="7" fillId="0" borderId="1" xfId="4" applyNumberFormat="1" applyFont="1" applyBorder="1"/>
    <xf numFmtId="0" fontId="5" fillId="0" borderId="1" xfId="0" applyFont="1" applyBorder="1"/>
    <xf numFmtId="0" fontId="11" fillId="0" borderId="5" xfId="0" applyFont="1" applyBorder="1" applyAlignment="1">
      <alignment horizontal="center" vertical="center" wrapText="1"/>
    </xf>
    <xf numFmtId="41" fontId="13" fillId="3" borderId="1" xfId="3" applyNumberFormat="1" applyFont="1" applyFill="1" applyBorder="1" applyAlignment="1">
      <alignment horizontal="center"/>
    </xf>
    <xf numFmtId="41" fontId="14" fillId="0" borderId="1" xfId="3" applyNumberFormat="1" applyFont="1" applyBorder="1" applyAlignment="1">
      <alignment horizontal="center"/>
    </xf>
    <xf numFmtId="0" fontId="9" fillId="0" borderId="0" xfId="3" applyFont="1" applyAlignment="1">
      <alignment horizontal="center"/>
    </xf>
    <xf numFmtId="41" fontId="18" fillId="3" borderId="1" xfId="1" applyFont="1" applyFill="1" applyBorder="1" applyAlignment="1">
      <alignment horizontal="center" vertical="center" wrapText="1"/>
    </xf>
    <xf numFmtId="0" fontId="17" fillId="0" borderId="1" xfId="1" applyNumberFormat="1" applyFont="1" applyBorder="1" applyAlignment="1">
      <alignment horizontal="center" vertical="center" wrapText="1"/>
    </xf>
    <xf numFmtId="41" fontId="17" fillId="0" borderId="1" xfId="1" applyFont="1" applyBorder="1" applyAlignment="1">
      <alignment vertical="center"/>
    </xf>
    <xf numFmtId="41" fontId="7" fillId="3" borderId="6" xfId="1" applyFont="1" applyFill="1" applyBorder="1"/>
    <xf numFmtId="41" fontId="17" fillId="0" borderId="1" xfId="1" applyFont="1" applyBorder="1" applyAlignment="1">
      <alignment horizontal="right" vertical="center" wrapText="1"/>
    </xf>
    <xf numFmtId="41" fontId="7" fillId="0" borderId="1" xfId="1" applyFont="1" applyBorder="1" applyAlignment="1">
      <alignment horizontal="center" wrapText="1"/>
    </xf>
    <xf numFmtId="41" fontId="17" fillId="0" borderId="0" xfId="1" applyFont="1" applyAlignment="1">
      <alignment horizontal="right" vertical="center" wrapText="1"/>
    </xf>
    <xf numFmtId="165" fontId="3" fillId="0" borderId="0" xfId="3" applyNumberFormat="1"/>
    <xf numFmtId="41" fontId="17" fillId="0" borderId="3" xfId="1" applyFont="1" applyBorder="1" applyAlignment="1">
      <alignment horizontal="right" vertical="center" wrapText="1"/>
    </xf>
    <xf numFmtId="41" fontId="7" fillId="0" borderId="1" xfId="1" quotePrefix="1" applyFont="1" applyBorder="1" applyAlignment="1">
      <alignment horizontal="center" wrapText="1"/>
    </xf>
    <xf numFmtId="41" fontId="17" fillId="0" borderId="1" xfId="1" applyFont="1" applyBorder="1" applyAlignment="1">
      <alignment vertical="center" wrapText="1"/>
    </xf>
    <xf numFmtId="0" fontId="5" fillId="0" borderId="3" xfId="4" applyFont="1" applyBorder="1"/>
    <xf numFmtId="41" fontId="19" fillId="0" borderId="1" xfId="1" applyFont="1" applyBorder="1" applyAlignment="1">
      <alignment horizontal="center" wrapText="1"/>
    </xf>
    <xf numFmtId="165" fontId="5" fillId="0" borderId="3" xfId="4" applyNumberFormat="1" applyFont="1" applyBorder="1"/>
    <xf numFmtId="165" fontId="7" fillId="0" borderId="0" xfId="4" applyNumberFormat="1" applyFont="1"/>
    <xf numFmtId="0" fontId="17" fillId="0" borderId="1" xfId="1" applyNumberFormat="1" applyFont="1" applyBorder="1" applyAlignment="1">
      <alignment vertical="center" wrapText="1"/>
    </xf>
    <xf numFmtId="41" fontId="3" fillId="0" borderId="3" xfId="4" applyNumberFormat="1" applyFont="1" applyBorder="1"/>
    <xf numFmtId="41" fontId="5" fillId="0" borderId="1" xfId="1" applyFont="1" applyBorder="1"/>
    <xf numFmtId="41" fontId="7" fillId="0" borderId="3" xfId="4" applyNumberFormat="1" applyFont="1" applyBorder="1"/>
    <xf numFmtId="0" fontId="16" fillId="0" borderId="1" xfId="1" applyNumberFormat="1" applyFont="1" applyBorder="1" applyAlignment="1">
      <alignment vertical="center" wrapText="1"/>
    </xf>
    <xf numFmtId="0" fontId="16" fillId="0" borderId="1" xfId="1" applyNumberFormat="1" applyFont="1" applyBorder="1" applyAlignment="1">
      <alignment vertical="center"/>
    </xf>
    <xf numFmtId="41" fontId="15" fillId="0" borderId="1" xfId="1" applyFont="1" applyBorder="1" applyAlignment="1">
      <alignment horizontal="center" wrapText="1"/>
    </xf>
    <xf numFmtId="41" fontId="3" fillId="0" borderId="1" xfId="1" applyFont="1" applyBorder="1"/>
    <xf numFmtId="41" fontId="3" fillId="0" borderId="7" xfId="3" applyNumberFormat="1" applyBorder="1"/>
    <xf numFmtId="0" fontId="20" fillId="0" borderId="1" xfId="1" applyNumberFormat="1" applyFont="1" applyBorder="1" applyAlignment="1">
      <alignment vertical="center" wrapText="1"/>
    </xf>
    <xf numFmtId="41" fontId="9" fillId="0" borderId="1" xfId="1" applyFont="1" applyBorder="1"/>
    <xf numFmtId="165" fontId="7" fillId="0" borderId="0" xfId="5" applyNumberFormat="1" applyFont="1"/>
    <xf numFmtId="41" fontId="21" fillId="0" borderId="1" xfId="1" quotePrefix="1" applyFont="1" applyBorder="1" applyAlignment="1">
      <alignment horizontal="center" wrapText="1"/>
    </xf>
    <xf numFmtId="41" fontId="3" fillId="0" borderId="0" xfId="4" applyNumberFormat="1" applyFont="1"/>
    <xf numFmtId="41" fontId="0" fillId="0" borderId="1" xfId="1" applyFont="1" applyBorder="1" applyAlignment="1">
      <alignment horizontal="right" wrapText="1"/>
    </xf>
    <xf numFmtId="42" fontId="5" fillId="0" borderId="0" xfId="4" applyNumberFormat="1" applyFont="1"/>
    <xf numFmtId="41" fontId="7" fillId="3" borderId="1" xfId="1" applyFont="1" applyFill="1" applyBorder="1"/>
    <xf numFmtId="41" fontId="18" fillId="3" borderId="1" xfId="1" applyFont="1" applyFill="1" applyBorder="1" applyAlignment="1">
      <alignment horizontal="right" vertical="center" wrapText="1"/>
    </xf>
    <xf numFmtId="164" fontId="3" fillId="0" borderId="7" xfId="3" applyNumberFormat="1" applyBorder="1"/>
    <xf numFmtId="0" fontId="17" fillId="0" borderId="1" xfId="1" applyNumberFormat="1" applyFont="1" applyBorder="1" applyAlignment="1">
      <alignment vertical="center"/>
    </xf>
    <xf numFmtId="164" fontId="22" fillId="0" borderId="0" xfId="3" applyNumberFormat="1" applyFont="1"/>
    <xf numFmtId="164" fontId="9" fillId="0" borderId="0" xfId="3" applyNumberFormat="1" applyFont="1"/>
    <xf numFmtId="41" fontId="23" fillId="0" borderId="0" xfId="2" applyNumberFormat="1" applyFont="1" applyFill="1"/>
    <xf numFmtId="41" fontId="3" fillId="3" borderId="1" xfId="1" applyFont="1" applyFill="1" applyBorder="1"/>
    <xf numFmtId="164" fontId="3" fillId="0" borderId="7" xfId="5" applyNumberFormat="1" applyBorder="1" applyAlignment="1">
      <alignment horizontal="left"/>
    </xf>
    <xf numFmtId="41" fontId="3" fillId="0" borderId="0" xfId="5"/>
    <xf numFmtId="0" fontId="7" fillId="3" borderId="1" xfId="1" applyNumberFormat="1" applyFont="1" applyFill="1" applyBorder="1"/>
    <xf numFmtId="0" fontId="3" fillId="0" borderId="0" xfId="3" quotePrefix="1"/>
    <xf numFmtId="42" fontId="12" fillId="0" borderId="0" xfId="1" applyNumberFormat="1" applyFont="1"/>
    <xf numFmtId="41" fontId="17" fillId="0" borderId="1" xfId="1" applyFont="1" applyBorder="1" applyAlignment="1">
      <alignment wrapText="1"/>
    </xf>
    <xf numFmtId="164" fontId="17" fillId="0" borderId="1" xfId="0" applyNumberFormat="1" applyFont="1" applyBorder="1" applyAlignment="1">
      <alignment wrapText="1"/>
    </xf>
    <xf numFmtId="42" fontId="5" fillId="0" borderId="0" xfId="0" applyNumberFormat="1" applyFont="1"/>
    <xf numFmtId="0" fontId="17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41" fontId="7" fillId="0" borderId="1" xfId="1" applyFont="1" applyBorder="1"/>
    <xf numFmtId="42" fontId="3" fillId="0" borderId="0" xfId="3" applyNumberFormat="1"/>
    <xf numFmtId="0" fontId="7" fillId="0" borderId="1" xfId="1" applyNumberFormat="1" applyFont="1" applyBorder="1"/>
    <xf numFmtId="0" fontId="24" fillId="0" borderId="0" xfId="3" applyFont="1" applyAlignment="1">
      <alignment horizontal="left"/>
    </xf>
    <xf numFmtId="0" fontId="24" fillId="0" borderId="0" xfId="3" applyFont="1"/>
    <xf numFmtId="41" fontId="6" fillId="0" borderId="1" xfId="1" applyFont="1" applyBorder="1" applyAlignment="1">
      <alignment horizontal="right"/>
    </xf>
    <xf numFmtId="0" fontId="7" fillId="0" borderId="0" xfId="0" applyFont="1"/>
    <xf numFmtId="0" fontId="7" fillId="0" borderId="0" xfId="3" applyFont="1" applyAlignment="1">
      <alignment horizontal="left"/>
    </xf>
    <xf numFmtId="164" fontId="5" fillId="0" borderId="0" xfId="4" applyNumberFormat="1" applyFont="1"/>
    <xf numFmtId="0" fontId="25" fillId="0" borderId="0" xfId="3" applyFont="1"/>
    <xf numFmtId="164" fontId="26" fillId="0" borderId="0" xfId="3" applyNumberFormat="1" applyFont="1"/>
    <xf numFmtId="42" fontId="7" fillId="0" borderId="0" xfId="2" applyNumberFormat="1" applyFont="1" applyFill="1"/>
    <xf numFmtId="41" fontId="23" fillId="0" borderId="0" xfId="0" applyNumberFormat="1" applyFont="1"/>
    <xf numFmtId="0" fontId="27" fillId="0" borderId="0" xfId="4" applyFont="1"/>
    <xf numFmtId="42" fontId="23" fillId="0" borderId="0" xfId="4" applyNumberFormat="1" applyFont="1"/>
    <xf numFmtId="0" fontId="27" fillId="0" borderId="0" xfId="0" applyFont="1"/>
    <xf numFmtId="42" fontId="27" fillId="0" borderId="0" xfId="4" applyNumberFormat="1" applyFont="1"/>
    <xf numFmtId="42" fontId="27" fillId="0" borderId="0" xfId="0" applyNumberFormat="1" applyFont="1"/>
    <xf numFmtId="0" fontId="23" fillId="0" borderId="0" xfId="0" applyFont="1"/>
    <xf numFmtId="41" fontId="7" fillId="0" borderId="0" xfId="2" applyNumberFormat="1" applyFont="1" applyFill="1"/>
    <xf numFmtId="0" fontId="5" fillId="0" borderId="1" xfId="0" applyFont="1" applyBorder="1" applyAlignment="1">
      <alignment horizontal="center"/>
    </xf>
    <xf numFmtId="41" fontId="17" fillId="0" borderId="1" xfId="1" applyFont="1" applyBorder="1" applyAlignment="1">
      <alignment horizontal="right" wrapText="1"/>
    </xf>
    <xf numFmtId="41" fontId="7" fillId="3" borderId="0" xfId="0" applyNumberFormat="1" applyFont="1" applyFill="1"/>
    <xf numFmtId="41" fontId="7" fillId="0" borderId="0" xfId="0" applyNumberFormat="1" applyFont="1"/>
    <xf numFmtId="0" fontId="6" fillId="0" borderId="1" xfId="1" applyNumberFormat="1" applyFont="1" applyBorder="1" applyAlignment="1">
      <alignment horizontal="right"/>
    </xf>
    <xf numFmtId="41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41" fontId="18" fillId="3" borderId="0" xfId="1" applyFont="1" applyFill="1" applyAlignment="1">
      <alignment horizontal="center" vertical="center" wrapText="1"/>
    </xf>
    <xf numFmtId="41" fontId="29" fillId="0" borderId="0" xfId="1" applyFont="1"/>
    <xf numFmtId="41" fontId="29" fillId="3" borderId="0" xfId="1" applyFont="1" applyFill="1" applyAlignment="1">
      <alignment horizontal="center" vertical="center" wrapText="1"/>
    </xf>
    <xf numFmtId="41" fontId="18" fillId="3" borderId="3" xfId="1" applyFont="1" applyFill="1" applyBorder="1" applyAlignment="1">
      <alignment horizontal="center" vertical="center" wrapText="1"/>
    </xf>
    <xf numFmtId="0" fontId="7" fillId="0" borderId="1" xfId="0" applyFont="1" applyBorder="1"/>
    <xf numFmtId="41" fontId="17" fillId="0" borderId="3" xfId="1" applyFont="1" applyBorder="1" applyAlignment="1">
      <alignment vertical="center" wrapText="1"/>
    </xf>
    <xf numFmtId="0" fontId="6" fillId="0" borderId="0" xfId="4" applyFont="1" applyAlignment="1">
      <alignment horizontal="right" vertical="center"/>
    </xf>
    <xf numFmtId="41" fontId="8" fillId="0" borderId="0" xfId="3" applyNumberFormat="1" applyFont="1" applyAlignment="1">
      <alignment horizontal="right" vertical="center"/>
    </xf>
    <xf numFmtId="41" fontId="6" fillId="0" borderId="0" xfId="4" applyNumberFormat="1" applyFont="1" applyAlignment="1">
      <alignment horizontal="right" vertical="center"/>
    </xf>
    <xf numFmtId="41" fontId="6" fillId="0" borderId="1" xfId="1" applyFont="1" applyBorder="1" applyAlignment="1">
      <alignment horizontal="right" vertical="center"/>
    </xf>
    <xf numFmtId="41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5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 vertical="center"/>
    </xf>
    <xf numFmtId="41" fontId="8" fillId="3" borderId="3" xfId="1" applyFont="1" applyFill="1" applyBorder="1" applyAlignment="1">
      <alignment horizontal="center" vertical="center" wrapText="1"/>
    </xf>
    <xf numFmtId="41" fontId="27" fillId="0" borderId="0" xfId="1" applyFont="1"/>
    <xf numFmtId="41" fontId="12" fillId="3" borderId="3" xfId="3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right" wrapText="1"/>
    </xf>
    <xf numFmtId="41" fontId="17" fillId="0" borderId="3" xfId="1" applyFont="1" applyBorder="1" applyAlignment="1">
      <alignment wrapText="1"/>
    </xf>
    <xf numFmtId="41" fontId="3" fillId="3" borderId="3" xfId="1" applyFont="1" applyFill="1" applyBorder="1"/>
    <xf numFmtId="41" fontId="7" fillId="3" borderId="3" xfId="1" applyFont="1" applyFill="1" applyBorder="1"/>
    <xf numFmtId="41" fontId="6" fillId="3" borderId="0" xfId="0" applyNumberFormat="1" applyFont="1" applyFill="1"/>
    <xf numFmtId="41" fontId="6" fillId="0" borderId="3" xfId="1" applyFont="1" applyBorder="1" applyAlignment="1">
      <alignment horizontal="center" wrapText="1"/>
    </xf>
    <xf numFmtId="41" fontId="3" fillId="0" borderId="3" xfId="1" applyFont="1" applyBorder="1" applyAlignment="1">
      <alignment horizontal="center" wrapText="1"/>
    </xf>
    <xf numFmtId="41" fontId="3" fillId="3" borderId="3" xfId="1" applyFont="1" applyFill="1" applyBorder="1" applyAlignment="1">
      <alignment horizontal="center" vertical="center" wrapText="1"/>
    </xf>
    <xf numFmtId="41" fontId="3" fillId="4" borderId="3" xfId="1" applyFont="1" applyFill="1" applyBorder="1" applyAlignment="1">
      <alignment horizontal="center" vertical="center" wrapText="1"/>
    </xf>
    <xf numFmtId="41" fontId="3" fillId="3" borderId="3" xfId="0" applyNumberFormat="1" applyFont="1" applyFill="1" applyBorder="1"/>
    <xf numFmtId="0" fontId="28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30" fillId="0" borderId="1" xfId="1" applyNumberFormat="1" applyFont="1" applyBorder="1" applyAlignment="1">
      <alignment horizontal="center" vertical="center" wrapText="1"/>
    </xf>
    <xf numFmtId="0" fontId="3" fillId="0" borderId="0" xfId="3" applyBorder="1"/>
    <xf numFmtId="41" fontId="6" fillId="4" borderId="0" xfId="1" applyFont="1" applyFill="1" applyBorder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8" fillId="3" borderId="3" xfId="1" applyFont="1" applyFill="1" applyBorder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6" fillId="3" borderId="1" xfId="1" applyFont="1" applyFill="1" applyBorder="1" applyAlignment="1">
      <alignment horizontal="right" vertical="center" wrapText="1"/>
    </xf>
    <xf numFmtId="41" fontId="31" fillId="0" borderId="0" xfId="1" applyFont="1"/>
    <xf numFmtId="41" fontId="7" fillId="0" borderId="0" xfId="1" applyFont="1"/>
    <xf numFmtId="41" fontId="31" fillId="3" borderId="0" xfId="1" applyFont="1" applyFill="1" applyAlignment="1">
      <alignment horizontal="center" vertical="center" wrapText="1"/>
    </xf>
    <xf numFmtId="0" fontId="4" fillId="0" borderId="0" xfId="3" applyFont="1" applyAlignment="1">
      <alignment horizontal="center"/>
    </xf>
    <xf numFmtId="41" fontId="28" fillId="3" borderId="1" xfId="1" applyFont="1" applyFill="1" applyBorder="1" applyAlignment="1">
      <alignment horizontal="left" vertical="center" wrapText="1"/>
    </xf>
    <xf numFmtId="0" fontId="4" fillId="0" borderId="0" xfId="3" applyFont="1" applyAlignment="1">
      <alignment horizontal="center"/>
    </xf>
    <xf numFmtId="0" fontId="6" fillId="0" borderId="2" xfId="4" applyFont="1" applyBorder="1" applyAlignment="1">
      <alignment horizontal="center"/>
    </xf>
    <xf numFmtId="0" fontId="6" fillId="0" borderId="3" xfId="4" applyFont="1" applyBorder="1" applyAlignment="1">
      <alignment horizontal="center"/>
    </xf>
    <xf numFmtId="41" fontId="7" fillId="0" borderId="2" xfId="4" applyNumberFormat="1" applyFont="1" applyBorder="1" applyAlignment="1">
      <alignment horizontal="center"/>
    </xf>
    <xf numFmtId="41" fontId="7" fillId="0" borderId="3" xfId="4" applyNumberFormat="1" applyFont="1" applyBorder="1" applyAlignment="1">
      <alignment horizontal="center"/>
    </xf>
  </cellXfs>
  <cellStyles count="6">
    <cellStyle name="Accent3" xfId="2" builtinId="37"/>
    <cellStyle name="Comma [0]" xfId="1" builtinId="6"/>
    <cellStyle name="Comma [0] 2" xfId="5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showRowColHeaders="0" view="pageBreakPreview" topLeftCell="C10" zoomScale="70" zoomScaleNormal="100" zoomScaleSheetLayoutView="70" workbookViewId="0">
      <selection activeCell="L13" sqref="L13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6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37"/>
      <c r="K1" s="1"/>
      <c r="L1" s="111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1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60</v>
      </c>
      <c r="C3" s="8"/>
      <c r="D3" s="6"/>
      <c r="E3" s="6"/>
      <c r="F3" s="6"/>
      <c r="G3" s="6"/>
      <c r="H3" s="6" t="s">
        <v>2</v>
      </c>
      <c r="I3" s="10">
        <v>43585</v>
      </c>
      <c r="J3" s="11"/>
      <c r="K3" s="1"/>
      <c r="L3" s="112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0.66666666666666663</v>
      </c>
      <c r="J4" s="11"/>
      <c r="K4" s="1"/>
      <c r="L4" s="112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2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2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2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v>800</v>
      </c>
      <c r="F8" s="6"/>
      <c r="G8" s="8">
        <f t="shared" ref="G8:G16" si="0">C8*E8</f>
        <v>80000000</v>
      </c>
      <c r="H8" s="16"/>
      <c r="I8" s="6"/>
      <c r="J8" s="14"/>
      <c r="K8" s="1"/>
      <c r="L8" s="112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v>145</v>
      </c>
      <c r="F9" s="6"/>
      <c r="G9" s="8">
        <f t="shared" si="0"/>
        <v>7250000</v>
      </c>
      <c r="H9" s="16"/>
      <c r="I9" s="6"/>
      <c r="J9" s="8"/>
      <c r="K9" s="19"/>
      <c r="L9" s="113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v>12</v>
      </c>
      <c r="F10" s="6"/>
      <c r="G10" s="8">
        <f t="shared" si="0"/>
        <v>240000</v>
      </c>
      <c r="H10" s="7"/>
      <c r="I10" s="6"/>
      <c r="J10" s="8"/>
      <c r="K10" s="6"/>
      <c r="L10" s="111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v>17</v>
      </c>
      <c r="F11" s="6"/>
      <c r="G11" s="8">
        <f t="shared" si="0"/>
        <v>170000</v>
      </c>
      <c r="H11" s="7"/>
      <c r="I11" s="6"/>
      <c r="J11" s="20"/>
      <c r="K11" s="21"/>
      <c r="L11" s="150" t="s">
        <v>11</v>
      </c>
      <c r="M11" s="151"/>
      <c r="N11" s="22"/>
      <c r="O11" s="152" t="s">
        <v>12</v>
      </c>
      <c r="P11" s="153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v>7</v>
      </c>
      <c r="F12" s="6"/>
      <c r="G12" s="8">
        <f t="shared" si="0"/>
        <v>35000</v>
      </c>
      <c r="H12" s="7"/>
      <c r="I12" s="6"/>
      <c r="J12" s="24"/>
      <c r="K12" s="25" t="s">
        <v>14</v>
      </c>
      <c r="L12" s="118" t="s">
        <v>15</v>
      </c>
      <c r="M12" s="121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5">
      <c r="C13" s="8">
        <v>2000</v>
      </c>
      <c r="D13" s="6"/>
      <c r="E13" s="6">
        <v>2</v>
      </c>
      <c r="F13" s="6"/>
      <c r="G13" s="8">
        <f t="shared" si="0"/>
        <v>4000</v>
      </c>
      <c r="H13" s="7"/>
      <c r="I13" s="6"/>
      <c r="J13" s="117"/>
      <c r="K13" s="132" t="s">
        <v>64</v>
      </c>
      <c r="L13" s="58"/>
      <c r="M13" s="130">
        <v>100000</v>
      </c>
      <c r="N13" s="29"/>
      <c r="O13" s="30"/>
      <c r="P13" s="58">
        <v>11450000</v>
      </c>
      <c r="Q13" s="32"/>
      <c r="R13" s="3"/>
      <c r="T13" s="8"/>
      <c r="U13" s="1"/>
      <c r="V13" s="1"/>
    </row>
    <row r="14" spans="1:29" x14ac:dyDescent="0.25">
      <c r="A14" s="5" t="s">
        <v>6</v>
      </c>
      <c r="C14" s="8">
        <v>1000</v>
      </c>
      <c r="D14" s="6"/>
      <c r="E14" s="6">
        <v>2</v>
      </c>
      <c r="F14" s="6"/>
      <c r="G14" s="8">
        <f t="shared" si="0"/>
        <v>2000</v>
      </c>
      <c r="H14" s="7"/>
      <c r="I14" s="6"/>
      <c r="J14" s="24"/>
      <c r="K14" s="133" t="s">
        <v>65</v>
      </c>
      <c r="L14" s="58">
        <v>2000000</v>
      </c>
      <c r="M14" s="131">
        <v>700000</v>
      </c>
      <c r="N14" s="29"/>
      <c r="O14" s="134"/>
      <c r="P14" s="33"/>
      <c r="Q14" s="34"/>
      <c r="R14" s="35"/>
      <c r="S14" s="36"/>
    </row>
    <row r="15" spans="1:29" x14ac:dyDescent="0.25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117"/>
      <c r="K15" s="133" t="s">
        <v>66</v>
      </c>
      <c r="L15" s="58">
        <v>2000000</v>
      </c>
      <c r="M15" s="131">
        <v>13455000</v>
      </c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5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117"/>
      <c r="K16" s="133" t="s">
        <v>67</v>
      </c>
      <c r="L16" s="58">
        <v>1000000</v>
      </c>
      <c r="M16" s="129">
        <v>200000</v>
      </c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5">
      <c r="A17" s="6"/>
      <c r="B17" s="6"/>
      <c r="C17" s="16" t="s">
        <v>22</v>
      </c>
      <c r="D17" s="6"/>
      <c r="E17" s="6"/>
      <c r="F17" s="6"/>
      <c r="G17" s="6"/>
      <c r="H17" s="7">
        <f>SUM(G8:G16)</f>
        <v>87701000</v>
      </c>
      <c r="I17" s="8"/>
      <c r="J17" s="117"/>
      <c r="K17" s="133" t="s">
        <v>68</v>
      </c>
      <c r="L17" s="58">
        <v>950000</v>
      </c>
      <c r="M17" s="129">
        <v>30000000</v>
      </c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117"/>
      <c r="K18" s="132" t="s">
        <v>69</v>
      </c>
      <c r="L18" s="58"/>
      <c r="M18" s="128">
        <v>750000</v>
      </c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117"/>
      <c r="K19" s="133" t="s">
        <v>70</v>
      </c>
      <c r="L19" s="58">
        <v>500000</v>
      </c>
      <c r="M19" s="128">
        <v>200000</v>
      </c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135">
        <v>1</v>
      </c>
      <c r="F20" s="6"/>
      <c r="G20" s="8">
        <f>C20*E20</f>
        <v>1000</v>
      </c>
      <c r="H20" s="7"/>
      <c r="I20" s="8"/>
      <c r="J20" s="117"/>
      <c r="K20" s="133" t="s">
        <v>71</v>
      </c>
      <c r="L20" s="58">
        <v>4000000</v>
      </c>
      <c r="M20" s="127">
        <v>100000</v>
      </c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135">
        <v>534</v>
      </c>
      <c r="F21" s="6"/>
      <c r="G21" s="8">
        <f>C21*E21</f>
        <v>267000</v>
      </c>
      <c r="H21" s="7"/>
      <c r="I21" s="8"/>
      <c r="J21" s="117"/>
      <c r="K21" s="133" t="s">
        <v>72</v>
      </c>
      <c r="L21" s="58">
        <v>5000000</v>
      </c>
      <c r="M21" s="139">
        <v>250000</v>
      </c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135">
        <v>3</v>
      </c>
      <c r="F22" s="6"/>
      <c r="G22" s="8">
        <f>C22*E22</f>
        <v>600</v>
      </c>
      <c r="H22" s="7"/>
      <c r="I22" s="8"/>
      <c r="J22" s="24"/>
      <c r="K22" s="133" t="s">
        <v>73</v>
      </c>
      <c r="L22" s="58">
        <v>625000</v>
      </c>
      <c r="M22" s="119">
        <v>175000</v>
      </c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135">
        <v>7</v>
      </c>
      <c r="F23" s="6"/>
      <c r="G23" s="8">
        <f>C23*E23</f>
        <v>700</v>
      </c>
      <c r="H23" s="7"/>
      <c r="I23" s="8"/>
      <c r="J23" s="117"/>
      <c r="K23" s="133" t="s">
        <v>74</v>
      </c>
      <c r="L23" s="58">
        <v>1000000</v>
      </c>
      <c r="M23" s="126">
        <v>50000</v>
      </c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135">
        <v>0</v>
      </c>
      <c r="F24" s="6"/>
      <c r="G24" s="8">
        <f>C24*E24</f>
        <v>0</v>
      </c>
      <c r="H24" s="7"/>
      <c r="I24" s="6"/>
      <c r="J24" s="24"/>
      <c r="K24" s="133" t="s">
        <v>75</v>
      </c>
      <c r="L24" s="58">
        <v>1000000</v>
      </c>
      <c r="M24" s="108">
        <v>2000000</v>
      </c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5">
      <c r="A25" s="6"/>
      <c r="B25" s="6"/>
      <c r="C25" s="8">
        <v>25</v>
      </c>
      <c r="D25" s="6"/>
      <c r="E25" s="135">
        <v>0</v>
      </c>
      <c r="F25" s="6"/>
      <c r="G25" s="52">
        <v>0</v>
      </c>
      <c r="H25" s="7"/>
      <c r="I25" s="6" t="s">
        <v>6</v>
      </c>
      <c r="J25" s="24"/>
      <c r="K25" s="133" t="s">
        <v>76</v>
      </c>
      <c r="L25" s="58">
        <v>500000</v>
      </c>
      <c r="M25" s="108">
        <v>150000</v>
      </c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269300</v>
      </c>
      <c r="I26" s="7"/>
      <c r="J26" s="24"/>
      <c r="K26" s="133" t="s">
        <v>77</v>
      </c>
      <c r="L26" s="58">
        <v>500000</v>
      </c>
      <c r="M26" s="108">
        <v>46500</v>
      </c>
      <c r="N26" s="29"/>
      <c r="O26" s="53"/>
      <c r="P26" s="33"/>
      <c r="Q26" s="56"/>
      <c r="R26" s="35"/>
      <c r="S26" s="55"/>
    </row>
    <row r="27" spans="1:22" x14ac:dyDescent="0.25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87970300</v>
      </c>
      <c r="J27" s="24"/>
      <c r="K27" s="133" t="s">
        <v>78</v>
      </c>
      <c r="L27" s="58">
        <v>334000</v>
      </c>
      <c r="M27" s="108"/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33" t="s">
        <v>79</v>
      </c>
      <c r="L28" s="58">
        <v>200000</v>
      </c>
      <c r="M28" s="108"/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33" t="s">
        <v>80</v>
      </c>
      <c r="L29" s="58">
        <v>500000</v>
      </c>
      <c r="M29" s="108"/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33" t="s">
        <v>81</v>
      </c>
      <c r="L30" s="58">
        <v>250000</v>
      </c>
      <c r="M30" s="108"/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 t="e">
        <f>#REF!</f>
        <v>#REF!</v>
      </c>
      <c r="J31" s="24"/>
      <c r="K31" s="133" t="s">
        <v>82</v>
      </c>
      <c r="L31" s="58">
        <v>500000</v>
      </c>
      <c r="M31" s="108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33" t="s">
        <v>83</v>
      </c>
      <c r="L32" s="58">
        <v>750000</v>
      </c>
      <c r="M32" s="108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33" t="s">
        <v>84</v>
      </c>
      <c r="L33" s="58">
        <v>2000000</v>
      </c>
      <c r="M33" s="108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7"/>
      <c r="K34" s="133"/>
      <c r="L34" s="58">
        <v>-11450000</v>
      </c>
      <c r="M34" s="108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5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33"/>
      <c r="L35" s="58"/>
      <c r="M35" s="108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5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33"/>
      <c r="L36" s="58"/>
      <c r="M36" s="108"/>
      <c r="N36" s="61"/>
      <c r="O36" s="48"/>
      <c r="P36" s="33"/>
      <c r="Q36" s="60"/>
      <c r="R36" s="3"/>
      <c r="T36" s="8"/>
      <c r="U36" s="1"/>
      <c r="V36" s="1"/>
    </row>
    <row r="37" spans="1:22" x14ac:dyDescent="0.25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33"/>
      <c r="L37" s="58"/>
      <c r="M37" s="108"/>
      <c r="N37" s="29"/>
      <c r="O37" s="48"/>
      <c r="P37" s="33"/>
      <c r="Q37" s="60"/>
      <c r="R37" s="3"/>
      <c r="T37" s="8"/>
      <c r="U37" s="1"/>
      <c r="V37" s="1"/>
    </row>
    <row r="38" spans="1:22" x14ac:dyDescent="0.25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33"/>
      <c r="L38" s="58"/>
      <c r="M38" s="108"/>
      <c r="N38" s="29"/>
      <c r="O38" s="48"/>
      <c r="P38" s="33"/>
      <c r="Q38" s="60"/>
      <c r="R38" s="3"/>
      <c r="T38" s="8"/>
      <c r="U38" s="1"/>
      <c r="V38" s="1"/>
    </row>
    <row r="39" spans="1:22" x14ac:dyDescent="0.25">
      <c r="A39" s="6"/>
      <c r="B39" s="6"/>
      <c r="C39" s="6"/>
      <c r="D39" s="6"/>
      <c r="E39" s="6"/>
      <c r="F39" s="6"/>
      <c r="G39" s="6"/>
      <c r="H39" s="7"/>
      <c r="I39" s="7"/>
      <c r="J39" s="24"/>
      <c r="K39" s="133"/>
      <c r="L39" s="58"/>
      <c r="M39" s="108"/>
      <c r="N39" s="29"/>
      <c r="O39" s="48"/>
      <c r="P39" s="33"/>
      <c r="Q39" s="60"/>
      <c r="R39" s="3"/>
      <c r="T39" s="8"/>
      <c r="U39" s="1"/>
      <c r="V39" s="1"/>
    </row>
    <row r="40" spans="1:22" x14ac:dyDescent="0.25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33"/>
      <c r="L40" s="58"/>
      <c r="M40" s="108"/>
      <c r="N40" s="29"/>
      <c r="O40" s="48"/>
      <c r="P40" s="33"/>
      <c r="Q40" s="60"/>
      <c r="R40" s="3"/>
      <c r="T40" s="8"/>
      <c r="U40" s="1"/>
      <c r="V40" s="1"/>
    </row>
    <row r="41" spans="1:22" x14ac:dyDescent="0.25">
      <c r="A41" s="6"/>
      <c r="B41" s="6"/>
      <c r="C41" s="16" t="s">
        <v>35</v>
      </c>
      <c r="D41" s="6"/>
      <c r="E41" s="6"/>
      <c r="F41" s="6"/>
      <c r="G41" s="6"/>
      <c r="H41" s="7">
        <v>6761005</v>
      </c>
      <c r="J41" s="24"/>
      <c r="K41" s="109"/>
      <c r="L41" s="58"/>
      <c r="M41" s="108"/>
      <c r="N41" s="29"/>
      <c r="O41" s="48"/>
      <c r="P41" s="33"/>
      <c r="Q41" s="60"/>
      <c r="R41" s="3"/>
      <c r="T41" s="8"/>
      <c r="U41" s="1"/>
      <c r="V41" s="1"/>
    </row>
    <row r="42" spans="1:22" x14ac:dyDescent="0.25">
      <c r="A42" s="6"/>
      <c r="B42" s="6"/>
      <c r="C42" s="16" t="s">
        <v>36</v>
      </c>
      <c r="D42" s="6"/>
      <c r="E42" s="6"/>
      <c r="F42" s="6"/>
      <c r="G42" s="6"/>
      <c r="H42" s="7">
        <v>129644697</v>
      </c>
      <c r="I42" s="7"/>
      <c r="J42" s="24"/>
      <c r="K42" s="109"/>
      <c r="L42" s="58"/>
      <c r="M42" s="108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160899690</v>
      </c>
      <c r="I43" s="7"/>
      <c r="J43" s="24"/>
      <c r="K43" s="109"/>
      <c r="L43" s="58"/>
      <c r="M43" s="108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372305392</v>
      </c>
      <c r="J44" s="24"/>
      <c r="K44" s="109"/>
      <c r="L44" s="58"/>
      <c r="M44" s="108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1356044290</v>
      </c>
      <c r="J45" s="24"/>
      <c r="K45" s="109"/>
      <c r="L45" s="58"/>
      <c r="M45" s="108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09"/>
      <c r="L46" s="58"/>
      <c r="M46" s="110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">
      <c r="A47" s="6"/>
      <c r="B47" s="6"/>
      <c r="C47" s="6" t="s">
        <v>32</v>
      </c>
      <c r="D47" s="6"/>
      <c r="E47" s="6"/>
      <c r="F47" s="6"/>
      <c r="G47" s="8"/>
      <c r="H47" s="7">
        <f>+M121</f>
        <v>48176500</v>
      </c>
      <c r="I47" s="7"/>
      <c r="J47" s="24"/>
      <c r="M47" s="110"/>
      <c r="N47" s="39"/>
      <c r="O47" s="48"/>
      <c r="P47" s="33"/>
      <c r="Q47" s="67"/>
      <c r="R47" s="3"/>
      <c r="T47" s="1"/>
      <c r="V47" s="1"/>
    </row>
    <row r="48" spans="1:22" x14ac:dyDescent="0.25">
      <c r="A48" s="6"/>
      <c r="B48" s="6"/>
      <c r="C48" s="6" t="s">
        <v>39</v>
      </c>
      <c r="D48" s="6"/>
      <c r="E48" s="6"/>
      <c r="F48" s="6"/>
      <c r="G48" s="6"/>
      <c r="H48" s="68">
        <f>+SUM(B77:B99)</f>
        <v>0</v>
      </c>
      <c r="I48" s="7" t="s">
        <v>6</v>
      </c>
      <c r="J48" s="24"/>
      <c r="K48" s="109"/>
      <c r="L48" s="58"/>
      <c r="M48" s="110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48176500</v>
      </c>
      <c r="J49" s="24"/>
      <c r="K49" s="109"/>
      <c r="L49" s="58"/>
      <c r="M49" s="110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09"/>
      <c r="L50" s="58"/>
      <c r="M50" s="108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09"/>
      <c r="L51" s="58"/>
      <c r="M51" s="108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L121</f>
        <v>12159000</v>
      </c>
      <c r="I52" s="7"/>
      <c r="J52" s="24"/>
      <c r="K52" s="109"/>
      <c r="L52" s="58"/>
      <c r="M52" s="110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P121</f>
        <v>11450000</v>
      </c>
      <c r="I53" s="7"/>
      <c r="J53" s="24"/>
      <c r="K53" s="109"/>
      <c r="L53" s="58"/>
      <c r="M53" s="110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SUM(A77:A82)</f>
        <v>170300</v>
      </c>
      <c r="I54" s="7"/>
      <c r="J54" s="24"/>
      <c r="K54" s="109"/>
      <c r="L54" s="58"/>
      <c r="M54" s="123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23779300</v>
      </c>
      <c r="J55" s="24"/>
      <c r="K55" s="109"/>
      <c r="L55" s="58"/>
      <c r="M55" s="123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 t="e">
        <f>+I31-I49+I55</f>
        <v>#REF!</v>
      </c>
      <c r="J56" s="74">
        <f>SUM(M13:M55)</f>
        <v>48176500</v>
      </c>
      <c r="K56" s="109"/>
      <c r="L56" s="58"/>
      <c r="M56" s="124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87970300</v>
      </c>
      <c r="J57" s="76"/>
      <c r="K57" s="109"/>
      <c r="L57" s="58"/>
      <c r="M57" s="125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09"/>
      <c r="L58" s="118"/>
      <c r="M58" s="125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 t="e">
        <f>+I57-I56</f>
        <v>#REF!</v>
      </c>
      <c r="J59" s="77"/>
      <c r="K59" s="109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09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09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09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09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09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09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63</v>
      </c>
      <c r="B66" s="82"/>
      <c r="C66" s="82"/>
      <c r="D66" s="6"/>
      <c r="E66" s="6"/>
      <c r="F66" s="6"/>
      <c r="G66" s="8" t="s">
        <v>52</v>
      </c>
      <c r="J66" s="77"/>
      <c r="K66" s="109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09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09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09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09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09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09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09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09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09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09"/>
      <c r="L76" s="118"/>
      <c r="M76" s="60"/>
      <c r="N76" s="60"/>
      <c r="O76" s="70"/>
      <c r="P76" s="33"/>
      <c r="Q76" s="60"/>
      <c r="R76" s="89"/>
    </row>
    <row r="77" spans="1:22" x14ac:dyDescent="0.25">
      <c r="A77" s="136">
        <v>165300</v>
      </c>
      <c r="B77" s="120"/>
      <c r="C77" s="93"/>
      <c r="D77" s="91"/>
      <c r="E77" s="94"/>
      <c r="F77" s="1"/>
      <c r="G77" s="1"/>
      <c r="H77" s="59"/>
      <c r="I77" s="1"/>
      <c r="J77" s="77"/>
      <c r="K77" s="109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06">
        <v>5000</v>
      </c>
      <c r="B78" s="120"/>
      <c r="C78" s="96"/>
      <c r="D78" s="96"/>
      <c r="E78" s="95"/>
      <c r="H78" s="75"/>
      <c r="J78" s="77"/>
      <c r="K78" s="109"/>
      <c r="L78" s="58"/>
      <c r="M78" s="60"/>
      <c r="N78" s="60"/>
      <c r="O78" s="70"/>
      <c r="P78" s="33"/>
      <c r="Q78" s="60"/>
      <c r="R78" s="89"/>
    </row>
    <row r="79" spans="1:22" ht="15.75" x14ac:dyDescent="0.25">
      <c r="A79" s="106"/>
      <c r="B79" s="120"/>
      <c r="C79" s="96"/>
      <c r="D79" s="96"/>
      <c r="E79" s="95"/>
      <c r="H79" s="75"/>
      <c r="J79" s="77"/>
      <c r="K79" s="109"/>
      <c r="L79" s="58"/>
      <c r="M79" s="60"/>
      <c r="N79" s="60"/>
      <c r="O79" s="70"/>
      <c r="P79" s="33"/>
      <c r="Q79" s="60"/>
      <c r="R79" s="97"/>
    </row>
    <row r="80" spans="1:22" x14ac:dyDescent="0.25">
      <c r="A80" s="107"/>
      <c r="B80" s="120"/>
      <c r="C80" s="96"/>
      <c r="D80" s="96"/>
      <c r="E80" s="95"/>
      <c r="H80" s="75"/>
      <c r="J80" s="77"/>
      <c r="K80" s="109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/>
      <c r="C81" s="91"/>
      <c r="D81" s="91"/>
      <c r="E81" s="92"/>
      <c r="F81" s="1"/>
      <c r="G81" s="1"/>
      <c r="H81" s="59"/>
      <c r="I81" s="1"/>
      <c r="J81" s="77"/>
      <c r="K81" s="109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09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09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09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09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09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09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09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09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09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09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09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09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09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09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4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4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4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4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4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4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4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4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4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4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4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4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4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4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4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4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4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4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4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4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4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4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5">
        <f>SUM(L13:L120)</f>
        <v>12159000</v>
      </c>
      <c r="M121" s="103">
        <f>SUM(M13:M120)</f>
        <v>48176500</v>
      </c>
      <c r="N121" s="103">
        <f t="shared" ref="N121:Q121" si="1">SUM(N13:N120)</f>
        <v>0</v>
      </c>
      <c r="O121" s="103"/>
      <c r="P121" s="103">
        <f>SUM(P13:P120)</f>
        <v>11450000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6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6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6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6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6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6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6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6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showRowColHeaders="0" view="pageBreakPreview" topLeftCell="A43" zoomScale="70" zoomScaleNormal="100" zoomScaleSheetLayoutView="70" workbookViewId="0">
      <selection activeCell="M30" sqref="M30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6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38"/>
      <c r="K1" s="1"/>
      <c r="L1" s="111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1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61</v>
      </c>
      <c r="C3" s="8"/>
      <c r="D3" s="6"/>
      <c r="E3" s="6"/>
      <c r="F3" s="6"/>
      <c r="G3" s="6"/>
      <c r="H3" s="6" t="s">
        <v>2</v>
      </c>
      <c r="I3" s="10">
        <v>43586</v>
      </c>
      <c r="J3" s="11"/>
      <c r="K3" s="1"/>
      <c r="L3" s="112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0.66666666666666663</v>
      </c>
      <c r="J4" s="11"/>
      <c r="K4" s="1"/>
      <c r="L4" s="112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2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2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2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v>0</v>
      </c>
      <c r="F8" s="6"/>
      <c r="G8" s="8">
        <f t="shared" ref="G8:G16" si="0">C8*E8</f>
        <v>0</v>
      </c>
      <c r="H8" s="16"/>
      <c r="I8" s="6"/>
      <c r="J8" s="14"/>
      <c r="K8" s="1"/>
      <c r="L8" s="112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v>31</v>
      </c>
      <c r="F9" s="6"/>
      <c r="G9" s="8">
        <f t="shared" si="0"/>
        <v>1550000</v>
      </c>
      <c r="H9" s="16"/>
      <c r="I9" s="6"/>
      <c r="J9" s="8"/>
      <c r="K9" s="19"/>
      <c r="L9" s="113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v>21</v>
      </c>
      <c r="F10" s="6"/>
      <c r="G10" s="8">
        <f t="shared" si="0"/>
        <v>420000</v>
      </c>
      <c r="H10" s="7"/>
      <c r="I10" s="6"/>
      <c r="J10" s="8"/>
      <c r="K10" s="6"/>
      <c r="L10" s="111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v>23</v>
      </c>
      <c r="F11" s="6"/>
      <c r="G11" s="8">
        <f t="shared" si="0"/>
        <v>230000</v>
      </c>
      <c r="H11" s="7"/>
      <c r="I11" s="6"/>
      <c r="J11" s="20"/>
      <c r="K11" s="21"/>
      <c r="L11" s="150" t="s">
        <v>11</v>
      </c>
      <c r="M11" s="151"/>
      <c r="N11" s="22"/>
      <c r="O11" s="152" t="s">
        <v>12</v>
      </c>
      <c r="P11" s="153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v>9</v>
      </c>
      <c r="F12" s="6"/>
      <c r="G12" s="8">
        <f t="shared" si="0"/>
        <v>45000</v>
      </c>
      <c r="H12" s="7"/>
      <c r="I12" s="6"/>
      <c r="J12" s="24"/>
      <c r="K12" s="25" t="s">
        <v>14</v>
      </c>
      <c r="L12" s="118" t="s">
        <v>15</v>
      </c>
      <c r="M12" s="121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5">
      <c r="C13" s="8">
        <v>2000</v>
      </c>
      <c r="D13" s="6"/>
      <c r="E13" s="6">
        <v>2</v>
      </c>
      <c r="F13" s="6"/>
      <c r="G13" s="8">
        <f t="shared" si="0"/>
        <v>4000</v>
      </c>
      <c r="H13" s="7"/>
      <c r="I13" s="6"/>
      <c r="J13" s="117"/>
      <c r="K13" s="133" t="s">
        <v>64</v>
      </c>
      <c r="L13" s="58">
        <v>2800000</v>
      </c>
      <c r="M13" s="130">
        <v>24000000</v>
      </c>
      <c r="N13" s="29"/>
      <c r="O13" s="30"/>
      <c r="P13" s="58">
        <v>2000000</v>
      </c>
      <c r="Q13" s="32"/>
      <c r="R13" s="3"/>
      <c r="T13" s="8"/>
      <c r="U13" s="1"/>
      <c r="V13" s="1"/>
    </row>
    <row r="14" spans="1:29" x14ac:dyDescent="0.25">
      <c r="A14" s="5" t="s">
        <v>6</v>
      </c>
      <c r="C14" s="8">
        <v>1000</v>
      </c>
      <c r="D14" s="6"/>
      <c r="E14" s="6">
        <v>0</v>
      </c>
      <c r="F14" s="6"/>
      <c r="G14" s="8">
        <f t="shared" si="0"/>
        <v>0</v>
      </c>
      <c r="H14" s="7"/>
      <c r="I14" s="6"/>
      <c r="J14" s="24"/>
      <c r="K14" s="133" t="s">
        <v>69</v>
      </c>
      <c r="L14" s="58">
        <v>3500000</v>
      </c>
      <c r="M14" s="131">
        <v>350000</v>
      </c>
      <c r="N14" s="29"/>
      <c r="O14" s="134"/>
      <c r="P14" s="33"/>
      <c r="Q14" s="34"/>
      <c r="R14" s="35"/>
      <c r="S14" s="36"/>
    </row>
    <row r="15" spans="1:29" x14ac:dyDescent="0.25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117"/>
      <c r="K15" s="133" t="s">
        <v>85</v>
      </c>
      <c r="L15" s="58">
        <v>3000000</v>
      </c>
      <c r="M15" s="131">
        <v>250000</v>
      </c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5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117"/>
      <c r="K16" s="133" t="s">
        <v>86</v>
      </c>
      <c r="L16" s="58">
        <v>5000000</v>
      </c>
      <c r="M16" s="129">
        <v>75000</v>
      </c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5">
      <c r="A17" s="6"/>
      <c r="B17" s="6"/>
      <c r="C17" s="16" t="s">
        <v>22</v>
      </c>
      <c r="D17" s="6"/>
      <c r="E17" s="6"/>
      <c r="F17" s="6"/>
      <c r="G17" s="6"/>
      <c r="H17" s="7">
        <f>SUM(G8:G16)</f>
        <v>2249000</v>
      </c>
      <c r="I17" s="8"/>
      <c r="J17" s="117"/>
      <c r="K17" s="132" t="s">
        <v>87</v>
      </c>
      <c r="L17" s="58"/>
      <c r="M17" s="129">
        <v>400000</v>
      </c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117"/>
      <c r="K18" s="132" t="s">
        <v>88</v>
      </c>
      <c r="L18" s="58"/>
      <c r="M18" s="128">
        <v>1000000</v>
      </c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117"/>
      <c r="K19" s="133" t="s">
        <v>89</v>
      </c>
      <c r="L19" s="58">
        <v>3000000</v>
      </c>
      <c r="M19" s="128">
        <v>350000</v>
      </c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135">
        <v>1</v>
      </c>
      <c r="F20" s="6"/>
      <c r="G20" s="8">
        <f>C20*E20</f>
        <v>1000</v>
      </c>
      <c r="H20" s="7"/>
      <c r="I20" s="8"/>
      <c r="J20" s="117"/>
      <c r="K20" s="133" t="s">
        <v>90</v>
      </c>
      <c r="L20" s="58">
        <v>750000</v>
      </c>
      <c r="M20" s="127">
        <v>25000</v>
      </c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135">
        <v>510</v>
      </c>
      <c r="F21" s="6"/>
      <c r="G21" s="8">
        <f>C21*E21</f>
        <v>255000</v>
      </c>
      <c r="H21" s="7"/>
      <c r="I21" s="8"/>
      <c r="J21" s="117"/>
      <c r="K21" s="133" t="s">
        <v>91</v>
      </c>
      <c r="L21" s="58">
        <v>2600000</v>
      </c>
      <c r="M21" s="139">
        <v>557000</v>
      </c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135">
        <v>3</v>
      </c>
      <c r="F22" s="6"/>
      <c r="G22" s="8">
        <f>C22*E22</f>
        <v>600</v>
      </c>
      <c r="H22" s="7"/>
      <c r="I22" s="8"/>
      <c r="J22" s="24"/>
      <c r="K22" s="133" t="s">
        <v>92</v>
      </c>
      <c r="L22" s="58">
        <v>750000</v>
      </c>
      <c r="M22" s="119">
        <v>659500</v>
      </c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135">
        <v>7</v>
      </c>
      <c r="F23" s="6"/>
      <c r="G23" s="8">
        <f>C23*E23</f>
        <v>700</v>
      </c>
      <c r="H23" s="7"/>
      <c r="I23" s="8"/>
      <c r="J23" s="117"/>
      <c r="K23" s="133" t="s">
        <v>93</v>
      </c>
      <c r="L23" s="58">
        <v>850000</v>
      </c>
      <c r="M23" s="126">
        <v>72000000</v>
      </c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135">
        <v>0</v>
      </c>
      <c r="F24" s="6"/>
      <c r="G24" s="8">
        <f>C24*E24</f>
        <v>0</v>
      </c>
      <c r="H24" s="7"/>
      <c r="I24" s="6"/>
      <c r="J24" s="24"/>
      <c r="K24" s="133" t="s">
        <v>94</v>
      </c>
      <c r="L24" s="58">
        <v>9737500</v>
      </c>
      <c r="M24" s="108">
        <v>750000</v>
      </c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5">
      <c r="A25" s="6"/>
      <c r="B25" s="6"/>
      <c r="C25" s="8">
        <v>25</v>
      </c>
      <c r="D25" s="6"/>
      <c r="E25" s="135">
        <v>0</v>
      </c>
      <c r="F25" s="6"/>
      <c r="G25" s="52">
        <v>0</v>
      </c>
      <c r="H25" s="7"/>
      <c r="I25" s="6" t="s">
        <v>6</v>
      </c>
      <c r="J25" s="24"/>
      <c r="K25" s="133" t="s">
        <v>95</v>
      </c>
      <c r="L25" s="58">
        <v>775000</v>
      </c>
      <c r="M25" s="108">
        <v>15000000</v>
      </c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257300</v>
      </c>
      <c r="I26" s="7"/>
      <c r="J26" s="24"/>
      <c r="K26" s="133" t="s">
        <v>96</v>
      </c>
      <c r="L26" s="58">
        <v>2000000</v>
      </c>
      <c r="M26" s="108">
        <v>1000000</v>
      </c>
      <c r="N26" s="29"/>
      <c r="O26" s="53"/>
      <c r="P26" s="33"/>
      <c r="Q26" s="56"/>
      <c r="R26" s="35"/>
      <c r="S26" s="55"/>
    </row>
    <row r="27" spans="1:22" x14ac:dyDescent="0.25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2506300</v>
      </c>
      <c r="J27" s="24"/>
      <c r="K27" s="133" t="s">
        <v>97</v>
      </c>
      <c r="L27" s="58">
        <v>2000000</v>
      </c>
      <c r="M27" s="108">
        <v>2500000</v>
      </c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32" t="s">
        <v>98</v>
      </c>
      <c r="L28" s="122">
        <v>1000000</v>
      </c>
      <c r="M28" s="108">
        <v>2154000</v>
      </c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32" t="s">
        <v>99</v>
      </c>
      <c r="L29" s="122">
        <v>1600000</v>
      </c>
      <c r="M29" s="108">
        <v>1196000</v>
      </c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32" t="s">
        <v>100</v>
      </c>
      <c r="L30" s="122">
        <v>900000</v>
      </c>
      <c r="M30" s="108">
        <v>9450000</v>
      </c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>
        <f>'30 April'!I57</f>
        <v>87970300</v>
      </c>
      <c r="J31" s="24"/>
      <c r="K31" s="132" t="s">
        <v>101</v>
      </c>
      <c r="L31" s="122">
        <v>1000000</v>
      </c>
      <c r="M31" s="108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33" t="s">
        <v>102</v>
      </c>
      <c r="L32" s="122">
        <v>1000000</v>
      </c>
      <c r="M32" s="108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32" t="s">
        <v>103</v>
      </c>
      <c r="L33" s="58">
        <v>2700000</v>
      </c>
      <c r="M33" s="108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7"/>
      <c r="K34" s="132" t="s">
        <v>104</v>
      </c>
      <c r="L34" s="58">
        <v>350000</v>
      </c>
      <c r="M34" s="108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5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32"/>
      <c r="L35" s="58">
        <v>-2000000</v>
      </c>
      <c r="M35" s="108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5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32" t="s">
        <v>105</v>
      </c>
      <c r="L36" s="58">
        <v>800000</v>
      </c>
      <c r="M36" s="108"/>
      <c r="N36" s="61"/>
      <c r="O36" s="48"/>
      <c r="P36" s="33"/>
      <c r="Q36" s="60"/>
      <c r="R36" s="3"/>
      <c r="T36" s="8"/>
      <c r="U36" s="1"/>
      <c r="V36" s="1"/>
    </row>
    <row r="37" spans="1:22" x14ac:dyDescent="0.25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33"/>
      <c r="L37" s="58"/>
      <c r="M37" s="108"/>
      <c r="N37" s="29"/>
      <c r="O37" s="48"/>
      <c r="P37" s="33"/>
      <c r="Q37" s="60"/>
      <c r="R37" s="3"/>
      <c r="T37" s="8"/>
      <c r="U37" s="1"/>
      <c r="V37" s="1"/>
    </row>
    <row r="38" spans="1:22" x14ac:dyDescent="0.25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33"/>
      <c r="L38" s="58"/>
      <c r="M38" s="108"/>
      <c r="N38" s="29"/>
      <c r="O38" s="48"/>
      <c r="P38" s="33"/>
      <c r="Q38" s="60"/>
      <c r="R38" s="3"/>
      <c r="T38" s="8"/>
      <c r="U38" s="1"/>
      <c r="V38" s="1"/>
    </row>
    <row r="39" spans="1:22" x14ac:dyDescent="0.25">
      <c r="A39" s="6"/>
      <c r="B39" s="6"/>
      <c r="C39" s="6"/>
      <c r="D39" s="6"/>
      <c r="E39" s="6"/>
      <c r="F39" s="6"/>
      <c r="G39" s="6"/>
      <c r="H39" s="7"/>
      <c r="I39" s="7"/>
      <c r="J39" s="24"/>
      <c r="K39" s="133"/>
      <c r="L39" s="58"/>
      <c r="M39" s="108"/>
      <c r="N39" s="29"/>
      <c r="O39" s="48"/>
      <c r="P39" s="33"/>
      <c r="Q39" s="60"/>
      <c r="R39" s="3"/>
      <c r="T39" s="8"/>
      <c r="U39" s="1"/>
      <c r="V39" s="1"/>
    </row>
    <row r="40" spans="1:22" x14ac:dyDescent="0.25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33"/>
      <c r="L40" s="58"/>
      <c r="M40" s="108"/>
      <c r="N40" s="29"/>
      <c r="O40" s="48"/>
      <c r="P40" s="33"/>
      <c r="Q40" s="60"/>
      <c r="R40" s="3"/>
      <c r="T40" s="8"/>
      <c r="U40" s="1"/>
      <c r="V40" s="1"/>
    </row>
    <row r="41" spans="1:22" x14ac:dyDescent="0.25">
      <c r="A41" s="6"/>
      <c r="B41" s="6"/>
      <c r="C41" s="16" t="s">
        <v>35</v>
      </c>
      <c r="D41" s="6"/>
      <c r="E41" s="6"/>
      <c r="F41" s="6"/>
      <c r="G41" s="6"/>
      <c r="H41" s="7">
        <v>6761005</v>
      </c>
      <c r="J41" s="24"/>
      <c r="K41" s="109"/>
      <c r="L41" s="58"/>
      <c r="M41" s="108"/>
      <c r="N41" s="29"/>
      <c r="O41" s="48"/>
      <c r="P41" s="33"/>
      <c r="Q41" s="60"/>
      <c r="R41" s="3"/>
      <c r="T41" s="8"/>
      <c r="U41" s="1"/>
      <c r="V41" s="1"/>
    </row>
    <row r="42" spans="1:22" x14ac:dyDescent="0.25">
      <c r="A42" s="6"/>
      <c r="B42" s="6"/>
      <c r="C42" s="16" t="s">
        <v>36</v>
      </c>
      <c r="D42" s="6"/>
      <c r="E42" s="6"/>
      <c r="F42" s="6"/>
      <c r="G42" s="6"/>
      <c r="H42" s="7">
        <v>129644697</v>
      </c>
      <c r="I42" s="7"/>
      <c r="J42" s="24"/>
      <c r="K42" s="109"/>
      <c r="L42" s="58"/>
      <c r="M42" s="108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160899690</v>
      </c>
      <c r="I43" s="7"/>
      <c r="J43" s="24"/>
      <c r="K43" s="109"/>
      <c r="L43" s="58"/>
      <c r="M43" s="108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372305392</v>
      </c>
      <c r="J44" s="24"/>
      <c r="K44" s="109"/>
      <c r="L44" s="58"/>
      <c r="M44" s="108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1356044290</v>
      </c>
      <c r="J45" s="24"/>
      <c r="K45" s="109"/>
      <c r="L45" s="58"/>
      <c r="M45" s="108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09"/>
      <c r="L46" s="58"/>
      <c r="M46" s="110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">
      <c r="A47" s="6"/>
      <c r="B47" s="6"/>
      <c r="C47" s="6" t="s">
        <v>32</v>
      </c>
      <c r="D47" s="6"/>
      <c r="E47" s="6"/>
      <c r="F47" s="6"/>
      <c r="G47" s="8"/>
      <c r="H47" s="7">
        <f>+M121</f>
        <v>131716500</v>
      </c>
      <c r="I47" s="7"/>
      <c r="J47" s="24"/>
      <c r="M47" s="110"/>
      <c r="N47" s="39"/>
      <c r="O47" s="48"/>
      <c r="P47" s="33"/>
      <c r="Q47" s="67"/>
      <c r="R47" s="3"/>
      <c r="T47" s="1"/>
      <c r="V47" s="1"/>
    </row>
    <row r="48" spans="1:22" x14ac:dyDescent="0.25">
      <c r="A48" s="6"/>
      <c r="B48" s="6"/>
      <c r="C48" s="6" t="s">
        <v>39</v>
      </c>
      <c r="D48" s="6"/>
      <c r="E48" s="6"/>
      <c r="F48" s="6"/>
      <c r="G48" s="6"/>
      <c r="H48" s="68">
        <f>+SUM(B77:B99)</f>
        <v>32000</v>
      </c>
      <c r="I48" s="7" t="s">
        <v>6</v>
      </c>
      <c r="J48" s="24"/>
      <c r="K48" s="109"/>
      <c r="L48" s="58"/>
      <c r="M48" s="110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131748500</v>
      </c>
      <c r="J49" s="24"/>
      <c r="K49" s="109"/>
      <c r="L49" s="58"/>
      <c r="M49" s="110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09"/>
      <c r="L50" s="58"/>
      <c r="M50" s="108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09"/>
      <c r="L51" s="58"/>
      <c r="M51" s="108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L121</f>
        <v>44112500</v>
      </c>
      <c r="I52" s="7"/>
      <c r="J52" s="24"/>
      <c r="K52" s="109"/>
      <c r="L52" s="58"/>
      <c r="M52" s="110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P121</f>
        <v>2000000</v>
      </c>
      <c r="I53" s="7"/>
      <c r="J53" s="24"/>
      <c r="K53" s="109"/>
      <c r="L53" s="58"/>
      <c r="M53" s="110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SUM(A77:A82)</f>
        <v>172000</v>
      </c>
      <c r="I54" s="7"/>
      <c r="J54" s="24"/>
      <c r="K54" s="109"/>
      <c r="L54" s="58"/>
      <c r="M54" s="123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46284500</v>
      </c>
      <c r="J55" s="24"/>
      <c r="K55" s="109"/>
      <c r="L55" s="58"/>
      <c r="M55" s="123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>
        <f>+I31-I49+I55</f>
        <v>2506300</v>
      </c>
      <c r="J56" s="74">
        <f>SUM(M13:M55)</f>
        <v>131716500</v>
      </c>
      <c r="K56" s="109"/>
      <c r="L56" s="58"/>
      <c r="M56" s="124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2506300</v>
      </c>
      <c r="J57" s="76"/>
      <c r="K57" s="109"/>
      <c r="L57" s="58"/>
      <c r="M57" s="125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09"/>
      <c r="L58" s="118"/>
      <c r="M58" s="125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>
        <f>+I57-I56</f>
        <v>0</v>
      </c>
      <c r="J59" s="77"/>
      <c r="K59" s="109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09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09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09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09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09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09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63</v>
      </c>
      <c r="B66" s="82"/>
      <c r="C66" s="82"/>
      <c r="D66" s="6"/>
      <c r="E66" s="6"/>
      <c r="F66" s="6"/>
      <c r="G66" s="8" t="s">
        <v>52</v>
      </c>
      <c r="J66" s="77"/>
      <c r="K66" s="109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09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09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09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09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09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09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09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09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09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09"/>
      <c r="L76" s="118"/>
      <c r="M76" s="60"/>
      <c r="N76" s="60"/>
      <c r="O76" s="70"/>
      <c r="P76" s="33"/>
      <c r="Q76" s="60"/>
      <c r="R76" s="89"/>
    </row>
    <row r="77" spans="1:22" x14ac:dyDescent="0.25">
      <c r="A77" s="136">
        <v>100000</v>
      </c>
      <c r="B77" s="120">
        <v>32000</v>
      </c>
      <c r="C77" s="93"/>
      <c r="D77" s="91"/>
      <c r="E77" s="94"/>
      <c r="F77" s="1"/>
      <c r="G77" s="1"/>
      <c r="H77" s="59"/>
      <c r="I77" s="1"/>
      <c r="J77" s="77"/>
      <c r="K77" s="109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06">
        <v>72000</v>
      </c>
      <c r="B78" s="120"/>
      <c r="C78" s="96"/>
      <c r="D78" s="96"/>
      <c r="E78" s="95"/>
      <c r="H78" s="75"/>
      <c r="J78" s="77"/>
      <c r="K78" s="109"/>
      <c r="L78" s="58"/>
      <c r="M78" s="60"/>
      <c r="N78" s="60"/>
      <c r="O78" s="70"/>
      <c r="P78" s="33"/>
      <c r="Q78" s="60"/>
      <c r="R78" s="89"/>
    </row>
    <row r="79" spans="1:22" ht="15.75" x14ac:dyDescent="0.25">
      <c r="A79" s="106"/>
      <c r="B79" s="120"/>
      <c r="C79" s="96"/>
      <c r="D79" s="96"/>
      <c r="E79" s="95"/>
      <c r="H79" s="75"/>
      <c r="J79" s="77"/>
      <c r="K79" s="109"/>
      <c r="L79" s="58"/>
      <c r="M79" s="60"/>
      <c r="N79" s="60"/>
      <c r="O79" s="70"/>
      <c r="P79" s="33"/>
      <c r="Q79" s="60"/>
      <c r="R79" s="97"/>
    </row>
    <row r="80" spans="1:22" x14ac:dyDescent="0.25">
      <c r="A80" s="107"/>
      <c r="B80" s="120"/>
      <c r="C80" s="96"/>
      <c r="D80" s="96"/>
      <c r="E80" s="95"/>
      <c r="H80" s="75"/>
      <c r="J80" s="77"/>
      <c r="K80" s="109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/>
      <c r="C81" s="91"/>
      <c r="D81" s="91"/>
      <c r="E81" s="92"/>
      <c r="F81" s="1"/>
      <c r="G81" s="1"/>
      <c r="H81" s="59"/>
      <c r="I81" s="1"/>
      <c r="J81" s="77"/>
      <c r="K81" s="109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09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09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09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09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09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09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09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09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09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09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09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09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09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09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4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4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4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4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4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4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4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4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4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4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4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4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4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4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4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4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4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4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4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4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4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4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5">
        <f>SUM(L13:L120)</f>
        <v>44112500</v>
      </c>
      <c r="M121" s="103">
        <f>SUM(M13:M120)</f>
        <v>131716500</v>
      </c>
      <c r="N121" s="103">
        <f t="shared" ref="N121:Q121" si="1">SUM(N13:N120)</f>
        <v>0</v>
      </c>
      <c r="O121" s="103"/>
      <c r="P121" s="103">
        <f>SUM(P13:P120)</f>
        <v>2000000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6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6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6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6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6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6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6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6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showRowColHeaders="0" view="pageBreakPreview" topLeftCell="D4" zoomScale="70" zoomScaleNormal="100" zoomScaleSheetLayoutView="70" workbookViewId="0">
      <selection activeCell="M18" sqref="M18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6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0"/>
      <c r="K1" s="1"/>
      <c r="L1" s="111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1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62</v>
      </c>
      <c r="C3" s="8"/>
      <c r="D3" s="6"/>
      <c r="E3" s="6"/>
      <c r="F3" s="6"/>
      <c r="G3" s="6"/>
      <c r="H3" s="6" t="s">
        <v>2</v>
      </c>
      <c r="I3" s="10">
        <v>43588</v>
      </c>
      <c r="J3" s="11"/>
      <c r="K3" s="1"/>
      <c r="L3" s="112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0.66666666666666663</v>
      </c>
      <c r="J4" s="11"/>
      <c r="K4" s="1"/>
      <c r="L4" s="112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2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2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2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v>44</v>
      </c>
      <c r="F8" s="6"/>
      <c r="G8" s="8">
        <f t="shared" ref="G8:G16" si="0">C8*E8</f>
        <v>4400000</v>
      </c>
      <c r="H8" s="16"/>
      <c r="I8" s="6"/>
      <c r="J8" s="14"/>
      <c r="K8" s="1"/>
      <c r="L8" s="112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v>98</v>
      </c>
      <c r="F9" s="6"/>
      <c r="G9" s="8">
        <f t="shared" si="0"/>
        <v>4900000</v>
      </c>
      <c r="H9" s="16"/>
      <c r="I9" s="6"/>
      <c r="J9" s="8"/>
      <c r="K9" s="19"/>
      <c r="L9" s="113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v>23</v>
      </c>
      <c r="F10" s="6"/>
      <c r="G10" s="8">
        <f t="shared" si="0"/>
        <v>460000</v>
      </c>
      <c r="H10" s="7"/>
      <c r="I10" s="6"/>
      <c r="J10" s="8"/>
      <c r="K10" s="6"/>
      <c r="L10" s="111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v>15</v>
      </c>
      <c r="F11" s="6"/>
      <c r="G11" s="8">
        <f t="shared" si="0"/>
        <v>150000</v>
      </c>
      <c r="H11" s="7"/>
      <c r="I11" s="6"/>
      <c r="J11" s="20"/>
      <c r="K11" s="21"/>
      <c r="L11" s="150" t="s">
        <v>11</v>
      </c>
      <c r="M11" s="151"/>
      <c r="N11" s="22"/>
      <c r="O11" s="152" t="s">
        <v>12</v>
      </c>
      <c r="P11" s="153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v>6</v>
      </c>
      <c r="F12" s="6"/>
      <c r="G12" s="8">
        <f t="shared" si="0"/>
        <v>30000</v>
      </c>
      <c r="H12" s="7"/>
      <c r="I12" s="6"/>
      <c r="J12" s="24"/>
      <c r="K12" s="25" t="s">
        <v>14</v>
      </c>
      <c r="L12" s="118" t="s">
        <v>15</v>
      </c>
      <c r="M12" s="121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5">
      <c r="C13" s="8">
        <v>2000</v>
      </c>
      <c r="D13" s="6"/>
      <c r="E13" s="6">
        <v>0</v>
      </c>
      <c r="F13" s="6"/>
      <c r="G13" s="8">
        <f t="shared" si="0"/>
        <v>0</v>
      </c>
      <c r="H13" s="7"/>
      <c r="I13" s="6"/>
      <c r="J13" s="117"/>
      <c r="K13" s="133" t="s">
        <v>87</v>
      </c>
      <c r="L13" s="58">
        <v>900000</v>
      </c>
      <c r="M13" s="130">
        <v>400000</v>
      </c>
      <c r="N13" s="29"/>
      <c r="O13" s="30"/>
      <c r="P13" s="58"/>
      <c r="Q13" s="32"/>
      <c r="R13" s="3"/>
      <c r="T13" s="8"/>
      <c r="U13" s="1"/>
      <c r="V13" s="1"/>
    </row>
    <row r="14" spans="1:29" x14ac:dyDescent="0.25">
      <c r="A14" s="5" t="s">
        <v>6</v>
      </c>
      <c r="C14" s="8">
        <v>1000</v>
      </c>
      <c r="D14" s="6"/>
      <c r="E14" s="6">
        <v>0</v>
      </c>
      <c r="F14" s="6"/>
      <c r="G14" s="8">
        <f t="shared" si="0"/>
        <v>0</v>
      </c>
      <c r="H14" s="7"/>
      <c r="I14" s="6"/>
      <c r="J14" s="24"/>
      <c r="K14" s="133" t="s">
        <v>88</v>
      </c>
      <c r="L14" s="58">
        <v>100000</v>
      </c>
      <c r="M14" s="131">
        <v>100000</v>
      </c>
      <c r="N14" s="29"/>
      <c r="O14" s="134"/>
      <c r="P14" s="33"/>
      <c r="Q14" s="34"/>
      <c r="R14" s="35"/>
      <c r="S14" s="36"/>
    </row>
    <row r="15" spans="1:29" x14ac:dyDescent="0.25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117"/>
      <c r="K15" s="133" t="s">
        <v>106</v>
      </c>
      <c r="L15" s="122">
        <v>3000000</v>
      </c>
      <c r="M15" s="131">
        <v>30000</v>
      </c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5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117"/>
      <c r="K16" s="132" t="s">
        <v>107</v>
      </c>
      <c r="L16" s="122">
        <v>900000</v>
      </c>
      <c r="M16" s="129">
        <v>80000</v>
      </c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5">
      <c r="A17" s="6"/>
      <c r="B17" s="6"/>
      <c r="C17" s="16" t="s">
        <v>22</v>
      </c>
      <c r="D17" s="6"/>
      <c r="E17" s="6"/>
      <c r="F17" s="6"/>
      <c r="G17" s="6"/>
      <c r="H17" s="7">
        <f>SUM(G8:G16)</f>
        <v>9940000</v>
      </c>
      <c r="I17" s="8"/>
      <c r="J17" s="117"/>
      <c r="K17" s="133" t="s">
        <v>108</v>
      </c>
      <c r="L17" s="122">
        <v>1840000</v>
      </c>
      <c r="M17" s="129">
        <v>413300</v>
      </c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117"/>
      <c r="K18" s="132" t="s">
        <v>109</v>
      </c>
      <c r="L18" s="122">
        <v>500000</v>
      </c>
      <c r="M18" s="128">
        <v>2900000</v>
      </c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117"/>
      <c r="K19" s="133" t="s">
        <v>110</v>
      </c>
      <c r="L19" s="122">
        <v>2500000</v>
      </c>
      <c r="M19" s="128">
        <v>750000</v>
      </c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135">
        <v>1</v>
      </c>
      <c r="F20" s="6"/>
      <c r="G20" s="8">
        <f>C20*E20</f>
        <v>1000</v>
      </c>
      <c r="H20" s="7"/>
      <c r="I20" s="8"/>
      <c r="J20" s="117"/>
      <c r="K20" s="132" t="s">
        <v>111</v>
      </c>
      <c r="L20" s="122">
        <v>725000</v>
      </c>
      <c r="M20" s="127"/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135">
        <v>510</v>
      </c>
      <c r="F21" s="6"/>
      <c r="G21" s="8">
        <f>C21*E21</f>
        <v>255000</v>
      </c>
      <c r="H21" s="7"/>
      <c r="I21" s="8"/>
      <c r="J21" s="117"/>
      <c r="K21" s="132" t="s">
        <v>112</v>
      </c>
      <c r="L21" s="122">
        <v>450000</v>
      </c>
      <c r="M21" s="139"/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135">
        <v>4</v>
      </c>
      <c r="F22" s="6"/>
      <c r="G22" s="8">
        <f>C22*E22</f>
        <v>800</v>
      </c>
      <c r="H22" s="7"/>
      <c r="I22" s="8"/>
      <c r="J22" s="24"/>
      <c r="K22" s="133" t="s">
        <v>113</v>
      </c>
      <c r="L22" s="122">
        <v>800000</v>
      </c>
      <c r="M22" s="119"/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135">
        <v>12</v>
      </c>
      <c r="F23" s="6"/>
      <c r="G23" s="8">
        <f>C23*E23</f>
        <v>1200</v>
      </c>
      <c r="H23" s="7"/>
      <c r="I23" s="8"/>
      <c r="J23" s="117"/>
      <c r="K23" s="133"/>
      <c r="L23" s="58"/>
      <c r="M23" s="126"/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135">
        <v>0</v>
      </c>
      <c r="F24" s="6"/>
      <c r="G24" s="8">
        <f>C24*E24</f>
        <v>0</v>
      </c>
      <c r="H24" s="7"/>
      <c r="I24" s="6"/>
      <c r="J24" s="24"/>
      <c r="K24" s="133"/>
      <c r="L24" s="58"/>
      <c r="M24" s="108"/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5">
      <c r="A25" s="6"/>
      <c r="B25" s="6"/>
      <c r="C25" s="8">
        <v>25</v>
      </c>
      <c r="D25" s="6"/>
      <c r="E25" s="135">
        <v>0</v>
      </c>
      <c r="F25" s="6"/>
      <c r="G25" s="52">
        <v>0</v>
      </c>
      <c r="H25" s="7"/>
      <c r="I25" s="6" t="s">
        <v>6</v>
      </c>
      <c r="J25" s="24"/>
      <c r="K25" s="133"/>
      <c r="L25" s="58"/>
      <c r="M25" s="108"/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258000</v>
      </c>
      <c r="I26" s="7"/>
      <c r="J26" s="24"/>
      <c r="K26" s="133"/>
      <c r="L26" s="58"/>
      <c r="M26" s="108"/>
      <c r="N26" s="29"/>
      <c r="O26" s="53"/>
      <c r="P26" s="33"/>
      <c r="Q26" s="56"/>
      <c r="R26" s="35"/>
      <c r="S26" s="55"/>
    </row>
    <row r="27" spans="1:22" x14ac:dyDescent="0.25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10198000</v>
      </c>
      <c r="J27" s="24"/>
      <c r="K27" s="133"/>
      <c r="L27" s="58"/>
      <c r="M27" s="108"/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32"/>
      <c r="L28" s="122"/>
      <c r="M28" s="108"/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32"/>
      <c r="L29" s="122"/>
      <c r="M29" s="108"/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32"/>
      <c r="L30" s="122"/>
      <c r="M30" s="108"/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>
        <f>'01 Mei'!I57</f>
        <v>2506300</v>
      </c>
      <c r="J31" s="24"/>
      <c r="K31" s="132"/>
      <c r="L31" s="122"/>
      <c r="M31" s="108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33"/>
      <c r="L32" s="122"/>
      <c r="M32" s="108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32"/>
      <c r="L33" s="58"/>
      <c r="M33" s="108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7"/>
      <c r="K34" s="132"/>
      <c r="L34" s="58"/>
      <c r="M34" s="108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5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32"/>
      <c r="L35" s="58"/>
      <c r="M35" s="108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5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32"/>
      <c r="L36" s="58"/>
      <c r="M36" s="108"/>
      <c r="N36" s="61"/>
      <c r="O36" s="48"/>
      <c r="P36" s="33"/>
      <c r="Q36" s="60"/>
      <c r="R36" s="3"/>
      <c r="T36" s="8"/>
      <c r="U36" s="1"/>
      <c r="V36" s="1"/>
    </row>
    <row r="37" spans="1:22" x14ac:dyDescent="0.25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33"/>
      <c r="L37" s="58"/>
      <c r="M37" s="108"/>
      <c r="N37" s="29"/>
      <c r="O37" s="48"/>
      <c r="P37" s="33"/>
      <c r="Q37" s="60"/>
      <c r="R37" s="3"/>
      <c r="T37" s="8"/>
      <c r="U37" s="1"/>
      <c r="V37" s="1"/>
    </row>
    <row r="38" spans="1:22" x14ac:dyDescent="0.25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33"/>
      <c r="L38" s="58"/>
      <c r="M38" s="108"/>
      <c r="N38" s="29"/>
      <c r="O38" s="48"/>
      <c r="P38" s="33"/>
      <c r="Q38" s="60"/>
      <c r="R38" s="3"/>
      <c r="T38" s="8"/>
      <c r="U38" s="1"/>
      <c r="V38" s="1"/>
    </row>
    <row r="39" spans="1:22" x14ac:dyDescent="0.25">
      <c r="A39" s="6"/>
      <c r="B39" s="6"/>
      <c r="C39" s="6"/>
      <c r="D39" s="6"/>
      <c r="E39" s="6"/>
      <c r="F39" s="6"/>
      <c r="G39" s="6"/>
      <c r="H39" s="7"/>
      <c r="I39" s="7"/>
      <c r="J39" s="24"/>
      <c r="K39" s="133"/>
      <c r="L39" s="58"/>
      <c r="M39" s="108"/>
      <c r="N39" s="29"/>
      <c r="O39" s="48"/>
      <c r="P39" s="33"/>
      <c r="Q39" s="60"/>
      <c r="R39" s="3"/>
      <c r="T39" s="8"/>
      <c r="U39" s="1"/>
      <c r="V39" s="1"/>
    </row>
    <row r="40" spans="1:22" x14ac:dyDescent="0.25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33"/>
      <c r="L40" s="58"/>
      <c r="M40" s="108"/>
      <c r="N40" s="29"/>
      <c r="O40" s="48"/>
      <c r="P40" s="33"/>
      <c r="Q40" s="60"/>
      <c r="R40" s="3"/>
      <c r="T40" s="8"/>
      <c r="U40" s="1"/>
      <c r="V40" s="1"/>
    </row>
    <row r="41" spans="1:22" x14ac:dyDescent="0.25">
      <c r="A41" s="6"/>
      <c r="B41" s="6"/>
      <c r="C41" s="16" t="s">
        <v>35</v>
      </c>
      <c r="D41" s="6"/>
      <c r="E41" s="6"/>
      <c r="F41" s="6"/>
      <c r="G41" s="6"/>
      <c r="H41" s="7">
        <v>6761005</v>
      </c>
      <c r="J41" s="24"/>
      <c r="K41" s="109"/>
      <c r="L41" s="58"/>
      <c r="M41" s="108"/>
      <c r="N41" s="29"/>
      <c r="O41" s="48"/>
      <c r="P41" s="33"/>
      <c r="Q41" s="60"/>
      <c r="R41" s="3"/>
      <c r="T41" s="8"/>
      <c r="U41" s="1"/>
      <c r="V41" s="1"/>
    </row>
    <row r="42" spans="1:22" x14ac:dyDescent="0.25">
      <c r="A42" s="6"/>
      <c r="B42" s="6"/>
      <c r="C42" s="16" t="s">
        <v>36</v>
      </c>
      <c r="D42" s="6"/>
      <c r="E42" s="6"/>
      <c r="F42" s="6"/>
      <c r="G42" s="6"/>
      <c r="H42" s="7">
        <v>129644697</v>
      </c>
      <c r="I42" s="7"/>
      <c r="J42" s="24"/>
      <c r="K42" s="109"/>
      <c r="L42" s="58"/>
      <c r="M42" s="108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160899690</v>
      </c>
      <c r="I43" s="7"/>
      <c r="J43" s="24"/>
      <c r="K43" s="109"/>
      <c r="L43" s="58"/>
      <c r="M43" s="108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372305392</v>
      </c>
      <c r="J44" s="24"/>
      <c r="K44" s="109"/>
      <c r="L44" s="58"/>
      <c r="M44" s="108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1356044290</v>
      </c>
      <c r="J45" s="24"/>
      <c r="K45" s="109"/>
      <c r="L45" s="58"/>
      <c r="M45" s="108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09"/>
      <c r="L46" s="58"/>
      <c r="M46" s="110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">
      <c r="A47" s="6"/>
      <c r="B47" s="6"/>
      <c r="C47" s="6" t="s">
        <v>32</v>
      </c>
      <c r="D47" s="6"/>
      <c r="E47" s="6"/>
      <c r="F47" s="6"/>
      <c r="G47" s="8"/>
      <c r="H47" s="7">
        <f>+M121</f>
        <v>4673300</v>
      </c>
      <c r="I47" s="7"/>
      <c r="J47" s="24"/>
      <c r="M47" s="110"/>
      <c r="N47" s="39"/>
      <c r="O47" s="48"/>
      <c r="P47" s="33"/>
      <c r="Q47" s="67"/>
      <c r="R47" s="3"/>
      <c r="T47" s="1"/>
      <c r="V47" s="1"/>
    </row>
    <row r="48" spans="1:22" x14ac:dyDescent="0.25">
      <c r="A48" s="6"/>
      <c r="B48" s="6"/>
      <c r="C48" s="6" t="s">
        <v>39</v>
      </c>
      <c r="D48" s="6"/>
      <c r="E48" s="6"/>
      <c r="F48" s="6"/>
      <c r="G48" s="6"/>
      <c r="H48" s="68">
        <f>+SUM(B77:B99)</f>
        <v>0</v>
      </c>
      <c r="I48" s="7" t="s">
        <v>6</v>
      </c>
      <c r="J48" s="24"/>
      <c r="K48" s="109"/>
      <c r="L48" s="58"/>
      <c r="M48" s="110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4673300</v>
      </c>
      <c r="J49" s="24"/>
      <c r="K49" s="109"/>
      <c r="L49" s="58"/>
      <c r="M49" s="110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09"/>
      <c r="L50" s="58"/>
      <c r="M50" s="108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09"/>
      <c r="L51" s="58"/>
      <c r="M51" s="108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L121</f>
        <v>11715000</v>
      </c>
      <c r="I52" s="7"/>
      <c r="J52" s="24"/>
      <c r="K52" s="109"/>
      <c r="L52" s="58"/>
      <c r="M52" s="110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P121</f>
        <v>0</v>
      </c>
      <c r="I53" s="7"/>
      <c r="J53" s="24"/>
      <c r="K53" s="109"/>
      <c r="L53" s="58"/>
      <c r="M53" s="110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SUM(A77:A82)</f>
        <v>650000</v>
      </c>
      <c r="I54" s="7"/>
      <c r="J54" s="24"/>
      <c r="K54" s="109"/>
      <c r="L54" s="58"/>
      <c r="M54" s="123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12365000</v>
      </c>
      <c r="J55" s="24"/>
      <c r="K55" s="109"/>
      <c r="L55" s="58"/>
      <c r="M55" s="123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>
        <f>+I31-I49+I55</f>
        <v>10198000</v>
      </c>
      <c r="J56" s="74">
        <f>SUM(M13:M55)</f>
        <v>4673300</v>
      </c>
      <c r="K56" s="109"/>
      <c r="L56" s="58"/>
      <c r="M56" s="124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10198000</v>
      </c>
      <c r="J57" s="76"/>
      <c r="K57" s="109"/>
      <c r="L57" s="58"/>
      <c r="M57" s="125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09"/>
      <c r="L58" s="118"/>
      <c r="M58" s="125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>
        <f>+I57-I56</f>
        <v>0</v>
      </c>
      <c r="J59" s="77"/>
      <c r="K59" s="109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09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09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09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09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09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09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63</v>
      </c>
      <c r="B66" s="82"/>
      <c r="C66" s="82"/>
      <c r="D66" s="6"/>
      <c r="E66" s="6"/>
      <c r="F66" s="6"/>
      <c r="G66" s="8" t="s">
        <v>52</v>
      </c>
      <c r="J66" s="77"/>
      <c r="K66" s="109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09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09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09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09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09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09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09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09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09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09"/>
      <c r="L76" s="118"/>
      <c r="M76" s="60"/>
      <c r="N76" s="60"/>
      <c r="O76" s="70"/>
      <c r="P76" s="33"/>
      <c r="Q76" s="60"/>
      <c r="R76" s="89"/>
    </row>
    <row r="77" spans="1:22" x14ac:dyDescent="0.25">
      <c r="A77" s="136">
        <v>650000</v>
      </c>
      <c r="B77" s="120"/>
      <c r="C77" s="93"/>
      <c r="D77" s="91"/>
      <c r="E77" s="94"/>
      <c r="F77" s="1"/>
      <c r="G77" s="1"/>
      <c r="H77" s="59"/>
      <c r="I77" s="1"/>
      <c r="J77" s="77"/>
      <c r="K77" s="109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06"/>
      <c r="B78" s="120"/>
      <c r="C78" s="96"/>
      <c r="D78" s="96"/>
      <c r="E78" s="95"/>
      <c r="H78" s="75"/>
      <c r="J78" s="77"/>
      <c r="K78" s="109"/>
      <c r="L78" s="58"/>
      <c r="M78" s="60"/>
      <c r="N78" s="60"/>
      <c r="O78" s="70"/>
      <c r="P78" s="33"/>
      <c r="Q78" s="60"/>
      <c r="R78" s="89"/>
    </row>
    <row r="79" spans="1:22" ht="15.75" x14ac:dyDescent="0.25">
      <c r="A79" s="106"/>
      <c r="B79" s="120"/>
      <c r="C79" s="96"/>
      <c r="D79" s="96"/>
      <c r="E79" s="95"/>
      <c r="H79" s="75"/>
      <c r="J79" s="77"/>
      <c r="K79" s="109"/>
      <c r="L79" s="58"/>
      <c r="M79" s="60"/>
      <c r="N79" s="60"/>
      <c r="O79" s="70"/>
      <c r="P79" s="33"/>
      <c r="Q79" s="60"/>
      <c r="R79" s="97"/>
    </row>
    <row r="80" spans="1:22" x14ac:dyDescent="0.25">
      <c r="A80" s="107"/>
      <c r="B80" s="120"/>
      <c r="C80" s="96"/>
      <c r="D80" s="96"/>
      <c r="E80" s="95"/>
      <c r="H80" s="75"/>
      <c r="J80" s="77"/>
      <c r="K80" s="109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/>
      <c r="C81" s="91"/>
      <c r="D81" s="91"/>
      <c r="E81" s="92"/>
      <c r="F81" s="1"/>
      <c r="G81" s="1"/>
      <c r="H81" s="59"/>
      <c r="I81" s="1"/>
      <c r="J81" s="77"/>
      <c r="K81" s="109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09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09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09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09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09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09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09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09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09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09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09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09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09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09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4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4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4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4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4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4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4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4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4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4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4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4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4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4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4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4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4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4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4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4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4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4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5">
        <f>SUM(L13:L120)</f>
        <v>11715000</v>
      </c>
      <c r="M121" s="103">
        <f>SUM(M13:M120)</f>
        <v>4673300</v>
      </c>
      <c r="N121" s="103">
        <f t="shared" ref="N121:Q121" si="1">SUM(N13:N120)</f>
        <v>0</v>
      </c>
      <c r="O121" s="103"/>
      <c r="P121" s="103">
        <f>SUM(P13:P120)</f>
        <v>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6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6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6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6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6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6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6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6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showRowColHeaders="0" view="pageBreakPreview" topLeftCell="A7" zoomScale="70" zoomScaleNormal="100" zoomScaleSheetLayoutView="70" workbookViewId="0">
      <selection activeCell="P14" sqref="P14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6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1"/>
      <c r="K1" s="1"/>
      <c r="L1" s="111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1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59</v>
      </c>
      <c r="C3" s="8"/>
      <c r="D3" s="6"/>
      <c r="E3" s="6"/>
      <c r="F3" s="6"/>
      <c r="G3" s="6"/>
      <c r="H3" s="6" t="s">
        <v>2</v>
      </c>
      <c r="I3" s="10">
        <v>43589</v>
      </c>
      <c r="J3" s="11"/>
      <c r="K3" s="1"/>
      <c r="L3" s="112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0.66666666666666663</v>
      </c>
      <c r="J4" s="11"/>
      <c r="K4" s="1"/>
      <c r="L4" s="112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2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2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2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v>228</v>
      </c>
      <c r="F8" s="6"/>
      <c r="G8" s="8">
        <f t="shared" ref="G8:G16" si="0">C8*E8</f>
        <v>22800000</v>
      </c>
      <c r="H8" s="16"/>
      <c r="I8" s="6"/>
      <c r="J8" s="14"/>
      <c r="K8" s="1"/>
      <c r="L8" s="112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v>96</v>
      </c>
      <c r="F9" s="6"/>
      <c r="G9" s="8">
        <f t="shared" si="0"/>
        <v>4800000</v>
      </c>
      <c r="H9" s="16"/>
      <c r="I9" s="6"/>
      <c r="J9" s="8"/>
      <c r="K9" s="19"/>
      <c r="L9" s="113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v>25</v>
      </c>
      <c r="F10" s="6"/>
      <c r="G10" s="8">
        <f t="shared" si="0"/>
        <v>500000</v>
      </c>
      <c r="H10" s="7"/>
      <c r="I10" s="6"/>
      <c r="J10" s="8"/>
      <c r="K10" s="6"/>
      <c r="L10" s="111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v>16</v>
      </c>
      <c r="F11" s="6"/>
      <c r="G11" s="8">
        <f t="shared" si="0"/>
        <v>160000</v>
      </c>
      <c r="H11" s="7"/>
      <c r="I11" s="6"/>
      <c r="J11" s="20"/>
      <c r="K11" s="21"/>
      <c r="L11" s="150" t="s">
        <v>11</v>
      </c>
      <c r="M11" s="151"/>
      <c r="N11" s="22"/>
      <c r="O11" s="152" t="s">
        <v>12</v>
      </c>
      <c r="P11" s="153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v>6</v>
      </c>
      <c r="F12" s="6"/>
      <c r="G12" s="8">
        <f t="shared" si="0"/>
        <v>30000</v>
      </c>
      <c r="H12" s="7"/>
      <c r="I12" s="6"/>
      <c r="J12" s="24"/>
      <c r="K12" s="25" t="s">
        <v>14</v>
      </c>
      <c r="L12" s="118" t="s">
        <v>15</v>
      </c>
      <c r="M12" s="121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5">
      <c r="C13" s="8">
        <v>2000</v>
      </c>
      <c r="D13" s="6"/>
      <c r="E13" s="6">
        <v>2</v>
      </c>
      <c r="F13" s="6"/>
      <c r="G13" s="8">
        <f t="shared" si="0"/>
        <v>4000</v>
      </c>
      <c r="H13" s="7"/>
      <c r="I13" s="6"/>
      <c r="J13" s="117"/>
      <c r="K13" s="132" t="s">
        <v>114</v>
      </c>
      <c r="L13" s="33">
        <v>2700000</v>
      </c>
      <c r="M13" s="130">
        <v>147500000</v>
      </c>
      <c r="N13" s="29"/>
      <c r="O13" s="30"/>
      <c r="P13" s="122">
        <v>10775000</v>
      </c>
      <c r="Q13" s="32"/>
      <c r="R13" s="3"/>
      <c r="T13" s="8"/>
      <c r="U13" s="1"/>
      <c r="V13" s="1"/>
    </row>
    <row r="14" spans="1:29" x14ac:dyDescent="0.2">
      <c r="A14" s="5" t="s">
        <v>6</v>
      </c>
      <c r="C14" s="8">
        <v>1000</v>
      </c>
      <c r="D14" s="6"/>
      <c r="E14" s="6">
        <v>0</v>
      </c>
      <c r="F14" s="6"/>
      <c r="G14" s="8">
        <f t="shared" si="0"/>
        <v>0</v>
      </c>
      <c r="H14" s="7"/>
      <c r="I14" s="6"/>
      <c r="J14" s="24"/>
      <c r="K14" s="132" t="s">
        <v>115</v>
      </c>
      <c r="L14" s="33">
        <v>700000</v>
      </c>
      <c r="M14" s="131">
        <v>1624000</v>
      </c>
      <c r="N14" s="29"/>
      <c r="O14" s="134"/>
      <c r="P14" s="33"/>
      <c r="Q14" s="34"/>
      <c r="R14" s="35"/>
      <c r="S14" s="36"/>
    </row>
    <row r="15" spans="1:29" x14ac:dyDescent="0.2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117"/>
      <c r="K15" s="132" t="s">
        <v>116</v>
      </c>
      <c r="L15" s="33">
        <v>2777000</v>
      </c>
      <c r="M15" s="131">
        <v>100000</v>
      </c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117"/>
      <c r="K16" s="133" t="s">
        <v>117</v>
      </c>
      <c r="L16" s="33">
        <v>490000</v>
      </c>
      <c r="M16" s="129">
        <v>1700000</v>
      </c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">
      <c r="A17" s="6"/>
      <c r="B17" s="6"/>
      <c r="C17" s="16" t="s">
        <v>22</v>
      </c>
      <c r="D17" s="6"/>
      <c r="E17" s="6"/>
      <c r="F17" s="6"/>
      <c r="G17" s="6"/>
      <c r="H17" s="7">
        <f>SUM(G8:G16)</f>
        <v>28294000</v>
      </c>
      <c r="I17" s="8"/>
      <c r="J17" s="117"/>
      <c r="K17" s="133" t="s">
        <v>118</v>
      </c>
      <c r="L17" s="143">
        <v>2500000</v>
      </c>
      <c r="M17" s="129">
        <v>200000</v>
      </c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117"/>
      <c r="K18" s="133" t="s">
        <v>119</v>
      </c>
      <c r="L18" s="143">
        <v>100000000</v>
      </c>
      <c r="M18" s="128">
        <v>3500000</v>
      </c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117"/>
      <c r="K19" s="133" t="s">
        <v>120</v>
      </c>
      <c r="L19" s="143">
        <v>47500000</v>
      </c>
      <c r="M19" s="128">
        <v>60000</v>
      </c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135">
        <v>2</v>
      </c>
      <c r="F20" s="6"/>
      <c r="G20" s="8">
        <f>C20*E20</f>
        <v>2000</v>
      </c>
      <c r="H20" s="7"/>
      <c r="I20" s="8"/>
      <c r="J20" s="117"/>
      <c r="K20" s="133" t="s">
        <v>121</v>
      </c>
      <c r="L20" s="143">
        <v>434000</v>
      </c>
      <c r="M20" s="127">
        <v>2440000</v>
      </c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135">
        <v>510</v>
      </c>
      <c r="F21" s="6"/>
      <c r="G21" s="8">
        <f>C21*E21</f>
        <v>255000</v>
      </c>
      <c r="H21" s="7"/>
      <c r="I21" s="8"/>
      <c r="J21" s="117"/>
      <c r="K21" s="133" t="s">
        <v>122</v>
      </c>
      <c r="L21" s="143">
        <v>700000</v>
      </c>
      <c r="M21" s="139">
        <v>47600</v>
      </c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135">
        <v>3</v>
      </c>
      <c r="F22" s="6"/>
      <c r="G22" s="8">
        <f>C22*E22</f>
        <v>600</v>
      </c>
      <c r="H22" s="7"/>
      <c r="I22" s="8"/>
      <c r="J22" s="24"/>
      <c r="K22" s="132" t="s">
        <v>123</v>
      </c>
      <c r="L22" s="58">
        <v>1900000</v>
      </c>
      <c r="M22" s="119">
        <v>210000</v>
      </c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135">
        <v>16</v>
      </c>
      <c r="F23" s="6"/>
      <c r="G23" s="8">
        <f>C23*E23</f>
        <v>1600</v>
      </c>
      <c r="H23" s="7"/>
      <c r="I23" s="8"/>
      <c r="J23" s="117"/>
      <c r="K23" s="132" t="s">
        <v>124</v>
      </c>
      <c r="L23" s="58">
        <v>100000</v>
      </c>
      <c r="M23" s="126">
        <v>100000</v>
      </c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135">
        <v>0</v>
      </c>
      <c r="F24" s="6"/>
      <c r="G24" s="8">
        <f>C24*E24</f>
        <v>0</v>
      </c>
      <c r="H24" s="7"/>
      <c r="I24" s="6"/>
      <c r="J24" s="24"/>
      <c r="K24" s="132" t="s">
        <v>125</v>
      </c>
      <c r="L24" s="58">
        <v>900000</v>
      </c>
      <c r="M24" s="108"/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5">
      <c r="A25" s="6"/>
      <c r="B25" s="6"/>
      <c r="C25" s="8">
        <v>25</v>
      </c>
      <c r="D25" s="6"/>
      <c r="E25" s="135">
        <v>0</v>
      </c>
      <c r="F25" s="6"/>
      <c r="G25" s="52">
        <v>0</v>
      </c>
      <c r="H25" s="7"/>
      <c r="I25" s="6" t="s">
        <v>6</v>
      </c>
      <c r="J25" s="24"/>
      <c r="K25" s="132" t="s">
        <v>126</v>
      </c>
      <c r="L25" s="58">
        <v>1100000</v>
      </c>
      <c r="M25" s="108"/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259200</v>
      </c>
      <c r="I26" s="7"/>
      <c r="J26" s="24"/>
      <c r="K26" s="132" t="s">
        <v>127</v>
      </c>
      <c r="L26" s="58">
        <v>2000000</v>
      </c>
      <c r="M26" s="108"/>
      <c r="N26" s="29"/>
      <c r="O26" s="53"/>
      <c r="P26" s="33"/>
      <c r="Q26" s="56"/>
      <c r="R26" s="35"/>
      <c r="S26" s="55"/>
    </row>
    <row r="27" spans="1:22" x14ac:dyDescent="0.25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28553200</v>
      </c>
      <c r="J27" s="24"/>
      <c r="K27" s="132" t="s">
        <v>128</v>
      </c>
      <c r="L27" s="58">
        <v>5000000</v>
      </c>
      <c r="M27" s="108"/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32" t="s">
        <v>129</v>
      </c>
      <c r="L28" s="58">
        <v>4500000</v>
      </c>
      <c r="M28" s="108"/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32" t="s">
        <v>130</v>
      </c>
      <c r="L29" s="58">
        <v>575000</v>
      </c>
      <c r="M29" s="108"/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32" t="s">
        <v>131</v>
      </c>
      <c r="L30" s="122">
        <v>1600000</v>
      </c>
      <c r="M30" s="108"/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>
        <f>'03 Mei'!I57</f>
        <v>10198000</v>
      </c>
      <c r="J31" s="24"/>
      <c r="K31" s="132"/>
      <c r="L31" s="122">
        <v>-10775000</v>
      </c>
      <c r="M31" s="108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33"/>
      <c r="L32" s="122"/>
      <c r="M32" s="108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32"/>
      <c r="L33" s="58"/>
      <c r="M33" s="108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7"/>
      <c r="K34" s="132"/>
      <c r="L34" s="58"/>
      <c r="M34" s="108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5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32"/>
      <c r="L35" s="58"/>
      <c r="M35" s="108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5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32"/>
      <c r="L36" s="58"/>
      <c r="M36" s="108"/>
      <c r="N36" s="61"/>
      <c r="O36" s="48"/>
      <c r="P36" s="33"/>
      <c r="Q36" s="60"/>
      <c r="R36" s="3"/>
      <c r="T36" s="8"/>
      <c r="U36" s="1"/>
      <c r="V36" s="1"/>
    </row>
    <row r="37" spans="1:22" x14ac:dyDescent="0.25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33"/>
      <c r="L37" s="58"/>
      <c r="M37" s="108"/>
      <c r="N37" s="29"/>
      <c r="O37" s="48"/>
      <c r="P37" s="33"/>
      <c r="Q37" s="60"/>
      <c r="R37" s="3"/>
      <c r="T37" s="8"/>
      <c r="U37" s="1"/>
      <c r="V37" s="1"/>
    </row>
    <row r="38" spans="1:22" x14ac:dyDescent="0.25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33"/>
      <c r="L38" s="58"/>
      <c r="M38" s="108"/>
      <c r="N38" s="29"/>
      <c r="O38" s="48"/>
      <c r="P38" s="33"/>
      <c r="Q38" s="60"/>
      <c r="R38" s="3"/>
      <c r="T38" s="8"/>
      <c r="U38" s="1"/>
      <c r="V38" s="1"/>
    </row>
    <row r="39" spans="1:22" x14ac:dyDescent="0.25">
      <c r="A39" s="6"/>
      <c r="B39" s="6"/>
      <c r="C39" s="6"/>
      <c r="D39" s="6"/>
      <c r="E39" s="6"/>
      <c r="F39" s="6"/>
      <c r="G39" s="6"/>
      <c r="H39" s="7"/>
      <c r="I39" s="7"/>
      <c r="J39" s="24"/>
      <c r="K39" s="133"/>
      <c r="L39" s="58"/>
      <c r="M39" s="108"/>
      <c r="N39" s="29"/>
      <c r="O39" s="48"/>
      <c r="P39" s="33"/>
      <c r="Q39" s="60"/>
      <c r="R39" s="3"/>
      <c r="T39" s="8"/>
      <c r="U39" s="1"/>
      <c r="V39" s="1"/>
    </row>
    <row r="40" spans="1:22" x14ac:dyDescent="0.25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33"/>
      <c r="L40" s="58"/>
      <c r="M40" s="108"/>
      <c r="N40" s="29"/>
      <c r="O40" s="48"/>
      <c r="P40" s="33"/>
      <c r="Q40" s="60"/>
      <c r="R40" s="3"/>
      <c r="T40" s="8"/>
      <c r="U40" s="1"/>
      <c r="V40" s="1"/>
    </row>
    <row r="41" spans="1:22" x14ac:dyDescent="0.25">
      <c r="A41" s="6"/>
      <c r="B41" s="6"/>
      <c r="C41" s="16" t="s">
        <v>35</v>
      </c>
      <c r="D41" s="6"/>
      <c r="E41" s="6"/>
      <c r="F41" s="6"/>
      <c r="G41" s="6"/>
      <c r="H41" s="7">
        <v>6761005</v>
      </c>
      <c r="J41" s="24"/>
      <c r="K41" s="109"/>
      <c r="L41" s="58"/>
      <c r="M41" s="108"/>
      <c r="N41" s="29"/>
      <c r="O41" s="48"/>
      <c r="P41" s="33"/>
      <c r="Q41" s="60"/>
      <c r="R41" s="3"/>
      <c r="T41" s="8"/>
      <c r="U41" s="1"/>
      <c r="V41" s="1"/>
    </row>
    <row r="42" spans="1:22" x14ac:dyDescent="0.25">
      <c r="A42" s="6"/>
      <c r="B42" s="6"/>
      <c r="C42" s="16" t="s">
        <v>36</v>
      </c>
      <c r="D42" s="6"/>
      <c r="E42" s="6"/>
      <c r="F42" s="6"/>
      <c r="G42" s="6"/>
      <c r="H42" s="7">
        <v>29644697</v>
      </c>
      <c r="I42" s="7"/>
      <c r="J42" s="24"/>
      <c r="K42" s="109"/>
      <c r="L42" s="58"/>
      <c r="M42" s="108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101731268</v>
      </c>
      <c r="I43" s="7"/>
      <c r="J43" s="24"/>
      <c r="K43" s="109"/>
      <c r="L43" s="58"/>
      <c r="M43" s="108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213136970</v>
      </c>
      <c r="J44" s="24"/>
      <c r="K44" s="109"/>
      <c r="L44" s="58"/>
      <c r="M44" s="108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1196875868</v>
      </c>
      <c r="J45" s="24"/>
      <c r="K45" s="109"/>
      <c r="L45" s="58"/>
      <c r="M45" s="108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09"/>
      <c r="L46" s="58"/>
      <c r="M46" s="39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">
      <c r="A47" s="6"/>
      <c r="B47" s="6"/>
      <c r="C47" s="6" t="s">
        <v>32</v>
      </c>
      <c r="D47" s="6"/>
      <c r="E47" s="6"/>
      <c r="F47" s="6"/>
      <c r="G47" s="8"/>
      <c r="H47" s="7">
        <f>+M121</f>
        <v>157481600</v>
      </c>
      <c r="I47" s="7"/>
      <c r="J47" s="24"/>
      <c r="K47" s="24"/>
      <c r="L47" s="118"/>
      <c r="M47" s="39"/>
      <c r="N47" s="39"/>
      <c r="O47" s="48"/>
      <c r="P47" s="33"/>
      <c r="Q47" s="67"/>
      <c r="R47" s="3"/>
      <c r="T47" s="1"/>
      <c r="V47" s="1"/>
    </row>
    <row r="48" spans="1:22" x14ac:dyDescent="0.25">
      <c r="A48" s="6"/>
      <c r="B48" s="6"/>
      <c r="C48" s="6" t="s">
        <v>39</v>
      </c>
      <c r="D48" s="6"/>
      <c r="E48" s="6"/>
      <c r="F48" s="6"/>
      <c r="G48" s="6"/>
      <c r="H48" s="68">
        <f>+SUM(B77:B99)</f>
        <v>25700</v>
      </c>
      <c r="I48" s="7" t="s">
        <v>6</v>
      </c>
      <c r="J48" s="24"/>
      <c r="K48" s="109"/>
      <c r="L48" s="58"/>
      <c r="M48" s="39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157507300</v>
      </c>
      <c r="J49" s="24"/>
      <c r="K49" s="109"/>
      <c r="L49" s="58"/>
      <c r="M49" s="110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09"/>
      <c r="L50" s="58"/>
      <c r="M50" s="108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09"/>
      <c r="L51" s="58"/>
      <c r="M51" s="108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L121</f>
        <v>164701000</v>
      </c>
      <c r="I52" s="7"/>
      <c r="J52" s="24"/>
      <c r="K52" s="109"/>
      <c r="L52" s="58"/>
      <c r="M52" s="110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P121</f>
        <v>10775000</v>
      </c>
      <c r="I53" s="7"/>
      <c r="J53" s="24"/>
      <c r="K53" s="109"/>
      <c r="L53" s="58"/>
      <c r="M53" s="110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SUM(A77:A82)</f>
        <v>386500</v>
      </c>
      <c r="I54" s="7"/>
      <c r="J54" s="24"/>
      <c r="K54" s="109"/>
      <c r="L54" s="58"/>
      <c r="M54" s="123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175862500</v>
      </c>
      <c r="J55" s="24"/>
      <c r="K55" s="109"/>
      <c r="L55" s="58"/>
      <c r="M55" s="123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>
        <f>+I31-I49+I55</f>
        <v>28553200</v>
      </c>
      <c r="J56" s="74">
        <f>SUM(M13:M55)</f>
        <v>157481600</v>
      </c>
      <c r="K56" s="109"/>
      <c r="L56" s="58"/>
      <c r="M56" s="124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28553200</v>
      </c>
      <c r="J57" s="76"/>
      <c r="K57" s="109"/>
      <c r="L57" s="58"/>
      <c r="M57" s="125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09"/>
      <c r="L58" s="118"/>
      <c r="M58" s="125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>
        <f>+I57-I56</f>
        <v>0</v>
      </c>
      <c r="J59" s="77"/>
      <c r="K59" s="109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09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09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09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09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09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09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63</v>
      </c>
      <c r="B66" s="82"/>
      <c r="C66" s="82"/>
      <c r="D66" s="6"/>
      <c r="E66" s="6"/>
      <c r="F66" s="6"/>
      <c r="G66" s="8" t="s">
        <v>52</v>
      </c>
      <c r="J66" s="77"/>
      <c r="K66" s="109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09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09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09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09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09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09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09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09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09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09"/>
      <c r="L76" s="118"/>
      <c r="M76" s="60"/>
      <c r="N76" s="60"/>
      <c r="O76" s="70"/>
      <c r="P76" s="33"/>
      <c r="Q76" s="60"/>
      <c r="R76" s="89"/>
    </row>
    <row r="77" spans="1:22" ht="15.75" x14ac:dyDescent="0.25">
      <c r="A77" s="144">
        <v>23000</v>
      </c>
      <c r="B77" s="145">
        <v>25700</v>
      </c>
      <c r="C77" s="93"/>
      <c r="D77" s="91"/>
      <c r="E77" s="94"/>
      <c r="F77" s="1"/>
      <c r="G77" s="1"/>
      <c r="H77" s="59"/>
      <c r="I77" s="1"/>
      <c r="J77" s="77"/>
      <c r="K77" s="109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44">
        <v>8500</v>
      </c>
      <c r="B78" s="145"/>
      <c r="C78" s="96"/>
      <c r="D78" s="96"/>
      <c r="E78" s="95"/>
      <c r="H78" s="75"/>
      <c r="J78" s="77"/>
      <c r="K78" s="109"/>
      <c r="L78" s="58"/>
      <c r="M78" s="60"/>
      <c r="N78" s="60"/>
      <c r="O78" s="70"/>
      <c r="P78" s="33"/>
      <c r="Q78" s="60"/>
      <c r="R78" s="89"/>
    </row>
    <row r="79" spans="1:22" x14ac:dyDescent="0.25">
      <c r="A79" s="145">
        <v>145000</v>
      </c>
      <c r="B79" s="145"/>
      <c r="C79" s="96"/>
      <c r="D79" s="96"/>
      <c r="E79" s="95"/>
      <c r="H79" s="75"/>
      <c r="J79" s="77"/>
      <c r="K79" s="109"/>
      <c r="L79" s="58"/>
      <c r="M79" s="60"/>
      <c r="N79" s="60"/>
      <c r="O79" s="70"/>
      <c r="P79" s="33"/>
      <c r="Q79" s="60"/>
      <c r="R79" s="97"/>
    </row>
    <row r="80" spans="1:22" x14ac:dyDescent="0.25">
      <c r="A80" s="146">
        <v>10000</v>
      </c>
      <c r="B80" s="145"/>
      <c r="C80" s="96"/>
      <c r="D80" s="96"/>
      <c r="E80" s="95"/>
      <c r="H80" s="75"/>
      <c r="J80" s="77"/>
      <c r="K80" s="109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>
        <v>200000</v>
      </c>
      <c r="C81" s="91"/>
      <c r="D81" s="91"/>
      <c r="E81" s="92"/>
      <c r="F81" s="1"/>
      <c r="G81" s="1"/>
      <c r="H81" s="59"/>
      <c r="I81" s="1"/>
      <c r="J81" s="77"/>
      <c r="K81" s="109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09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09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09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09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09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09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09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09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09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09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09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09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09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09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4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4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4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4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4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4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4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4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4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4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4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4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4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4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4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4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4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4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4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4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4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4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5">
        <f>SUM(L13:L120)</f>
        <v>164701000</v>
      </c>
      <c r="M121" s="103">
        <f>SUM(M13:M120)</f>
        <v>157481600</v>
      </c>
      <c r="N121" s="103">
        <f t="shared" ref="N121:Q121" si="1">SUM(N13:N120)</f>
        <v>0</v>
      </c>
      <c r="O121" s="103"/>
      <c r="P121" s="103">
        <f>SUM(P13:P120)</f>
        <v>10775000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6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6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6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6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6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6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6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6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showRowColHeaders="0" view="pageBreakPreview" topLeftCell="F25" zoomScale="70" zoomScaleNormal="100" zoomScaleSheetLayoutView="70" workbookViewId="0">
      <selection activeCell="L27" sqref="L27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6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2"/>
      <c r="K1" s="1"/>
      <c r="L1" s="111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1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60</v>
      </c>
      <c r="C3" s="8"/>
      <c r="D3" s="6"/>
      <c r="E3" s="6"/>
      <c r="F3" s="6"/>
      <c r="G3" s="6"/>
      <c r="H3" s="6" t="s">
        <v>2</v>
      </c>
      <c r="I3" s="10">
        <v>43592</v>
      </c>
      <c r="J3" s="11"/>
      <c r="K3" s="1"/>
      <c r="L3" s="112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0.66666666666666663</v>
      </c>
      <c r="J4" s="11"/>
      <c r="K4" s="1"/>
      <c r="L4" s="112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2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2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2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v>222</v>
      </c>
      <c r="F8" s="6"/>
      <c r="G8" s="8">
        <f t="shared" ref="G8:G16" si="0">C8*E8</f>
        <v>22200000</v>
      </c>
      <c r="H8" s="16"/>
      <c r="I8" s="6"/>
      <c r="J8" s="14"/>
      <c r="K8" s="1"/>
      <c r="L8" s="112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v>96</v>
      </c>
      <c r="F9" s="6"/>
      <c r="G9" s="8">
        <f t="shared" si="0"/>
        <v>4800000</v>
      </c>
      <c r="H9" s="16"/>
      <c r="I9" s="6"/>
      <c r="J9" s="8"/>
      <c r="K9" s="19"/>
      <c r="L9" s="113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v>24</v>
      </c>
      <c r="F10" s="6"/>
      <c r="G10" s="8">
        <f t="shared" si="0"/>
        <v>480000</v>
      </c>
      <c r="H10" s="7"/>
      <c r="I10" s="6"/>
      <c r="J10" s="8"/>
      <c r="K10" s="6"/>
      <c r="L10" s="111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v>64</v>
      </c>
      <c r="F11" s="6"/>
      <c r="G11" s="8">
        <f t="shared" si="0"/>
        <v>640000</v>
      </c>
      <c r="H11" s="7"/>
      <c r="I11" s="6"/>
      <c r="J11" s="20"/>
      <c r="K11" s="21"/>
      <c r="L11" s="150" t="s">
        <v>11</v>
      </c>
      <c r="M11" s="151"/>
      <c r="N11" s="22"/>
      <c r="O11" s="152" t="s">
        <v>12</v>
      </c>
      <c r="P11" s="153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v>87</v>
      </c>
      <c r="F12" s="6"/>
      <c r="G12" s="8">
        <f t="shared" si="0"/>
        <v>435000</v>
      </c>
      <c r="H12" s="7"/>
      <c r="I12" s="6"/>
      <c r="J12" s="24"/>
      <c r="K12" s="25" t="s">
        <v>14</v>
      </c>
      <c r="L12" s="118" t="s">
        <v>15</v>
      </c>
      <c r="M12" s="121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5">
      <c r="C13" s="8">
        <v>2000</v>
      </c>
      <c r="D13" s="6"/>
      <c r="E13" s="6">
        <v>69</v>
      </c>
      <c r="F13" s="6"/>
      <c r="G13" s="8">
        <f t="shared" si="0"/>
        <v>138000</v>
      </c>
      <c r="H13" s="7"/>
      <c r="I13" s="6"/>
      <c r="J13" s="117"/>
      <c r="K13" s="133" t="s">
        <v>132</v>
      </c>
      <c r="L13" s="122">
        <v>750000</v>
      </c>
      <c r="M13" s="130">
        <v>600000</v>
      </c>
      <c r="N13" s="29"/>
      <c r="O13" s="30"/>
      <c r="P13" s="148"/>
      <c r="Q13" s="32"/>
      <c r="R13" s="3"/>
      <c r="T13" s="8"/>
      <c r="U13" s="1"/>
      <c r="V13" s="1"/>
    </row>
    <row r="14" spans="1:29" x14ac:dyDescent="0.25">
      <c r="A14" s="5" t="s">
        <v>6</v>
      </c>
      <c r="C14" s="8">
        <v>1000</v>
      </c>
      <c r="D14" s="6"/>
      <c r="E14" s="6">
        <v>30</v>
      </c>
      <c r="F14" s="6"/>
      <c r="G14" s="8">
        <f t="shared" si="0"/>
        <v>30000</v>
      </c>
      <c r="H14" s="7"/>
      <c r="I14" s="6"/>
      <c r="J14" s="24"/>
      <c r="K14" s="133" t="s">
        <v>134</v>
      </c>
      <c r="L14" s="122">
        <v>900000</v>
      </c>
      <c r="M14" s="131">
        <v>750000</v>
      </c>
      <c r="N14" s="29"/>
      <c r="O14" s="134"/>
      <c r="P14" s="33"/>
      <c r="Q14" s="34"/>
      <c r="R14" s="35"/>
      <c r="S14" s="36"/>
    </row>
    <row r="15" spans="1:29" x14ac:dyDescent="0.25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117"/>
      <c r="K15" s="133" t="s">
        <v>135</v>
      </c>
      <c r="L15" s="122">
        <v>700000</v>
      </c>
      <c r="M15" s="131">
        <v>300000</v>
      </c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5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117"/>
      <c r="K16" s="133" t="s">
        <v>136</v>
      </c>
      <c r="L16" s="122">
        <v>900000</v>
      </c>
      <c r="M16" s="129">
        <v>7502000</v>
      </c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5">
      <c r="A17" s="6"/>
      <c r="B17" s="6"/>
      <c r="C17" s="16" t="s">
        <v>22</v>
      </c>
      <c r="D17" s="6"/>
      <c r="E17" s="6"/>
      <c r="F17" s="6"/>
      <c r="G17" s="6"/>
      <c r="H17" s="7">
        <f>SUM(G8:G16)</f>
        <v>28723000</v>
      </c>
      <c r="I17" s="8"/>
      <c r="J17" s="117"/>
      <c r="K17" s="133" t="s">
        <v>137</v>
      </c>
      <c r="L17" s="122">
        <v>800000</v>
      </c>
      <c r="M17" s="129">
        <v>200000</v>
      </c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117"/>
      <c r="K18" s="133" t="s">
        <v>138</v>
      </c>
      <c r="L18" s="122">
        <v>2000000</v>
      </c>
      <c r="M18" s="128">
        <v>467000</v>
      </c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117"/>
      <c r="K19" s="133" t="s">
        <v>139</v>
      </c>
      <c r="L19" s="122">
        <v>825000</v>
      </c>
      <c r="M19" s="128">
        <v>7312500</v>
      </c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135">
        <v>3</v>
      </c>
      <c r="F20" s="6"/>
      <c r="G20" s="8">
        <f>C20*E20</f>
        <v>3000</v>
      </c>
      <c r="H20" s="7"/>
      <c r="I20" s="8"/>
      <c r="J20" s="117"/>
      <c r="K20" s="133" t="s">
        <v>140</v>
      </c>
      <c r="L20" s="122">
        <v>13500000</v>
      </c>
      <c r="M20" s="127">
        <v>100000</v>
      </c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135">
        <v>513</v>
      </c>
      <c r="F21" s="6"/>
      <c r="G21" s="8">
        <f>C21*E21</f>
        <v>256500</v>
      </c>
      <c r="H21" s="7"/>
      <c r="I21" s="8"/>
      <c r="J21" s="117"/>
      <c r="K21" s="133" t="s">
        <v>141</v>
      </c>
      <c r="L21" s="122">
        <v>1800000</v>
      </c>
      <c r="M21" s="139">
        <v>115000</v>
      </c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135">
        <v>3</v>
      </c>
      <c r="F22" s="6"/>
      <c r="G22" s="8">
        <f>C22*E22</f>
        <v>600</v>
      </c>
      <c r="H22" s="7"/>
      <c r="I22" s="8"/>
      <c r="J22" s="24"/>
      <c r="K22" s="133" t="s">
        <v>142</v>
      </c>
      <c r="L22" s="122">
        <v>690000</v>
      </c>
      <c r="M22" s="119">
        <v>50000</v>
      </c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135">
        <v>17</v>
      </c>
      <c r="F23" s="6"/>
      <c r="G23" s="8">
        <f>C23*E23</f>
        <v>1700</v>
      </c>
      <c r="H23" s="7"/>
      <c r="I23" s="8"/>
      <c r="J23" s="117"/>
      <c r="K23" s="133" t="s">
        <v>143</v>
      </c>
      <c r="L23" s="122">
        <v>1500000</v>
      </c>
      <c r="M23" s="126">
        <v>250000</v>
      </c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135">
        <v>0</v>
      </c>
      <c r="F24" s="6"/>
      <c r="G24" s="8">
        <f>C24*E24</f>
        <v>0</v>
      </c>
      <c r="H24" s="7"/>
      <c r="I24" s="6"/>
      <c r="J24" s="24"/>
      <c r="K24" s="133" t="s">
        <v>144</v>
      </c>
      <c r="L24" s="122">
        <v>1200000</v>
      </c>
      <c r="M24" s="108">
        <v>3600000</v>
      </c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5">
      <c r="A25" s="6"/>
      <c r="B25" s="6"/>
      <c r="C25" s="8">
        <v>25</v>
      </c>
      <c r="D25" s="6"/>
      <c r="E25" s="135">
        <v>0</v>
      </c>
      <c r="F25" s="6"/>
      <c r="G25" s="52">
        <v>0</v>
      </c>
      <c r="H25" s="7"/>
      <c r="I25" s="6" t="s">
        <v>6</v>
      </c>
      <c r="J25" s="24"/>
      <c r="K25" s="133" t="s">
        <v>145</v>
      </c>
      <c r="L25" s="122">
        <v>1700000</v>
      </c>
      <c r="M25" s="108">
        <v>15000000</v>
      </c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261800</v>
      </c>
      <c r="I26" s="7"/>
      <c r="J26" s="24"/>
      <c r="K26" s="133" t="s">
        <v>146</v>
      </c>
      <c r="L26" s="122">
        <v>5000000</v>
      </c>
      <c r="M26" s="108">
        <v>1625000</v>
      </c>
      <c r="N26" s="29"/>
      <c r="O26" s="53"/>
      <c r="P26" s="33"/>
      <c r="Q26" s="56"/>
      <c r="R26" s="35"/>
      <c r="S26" s="55"/>
    </row>
    <row r="27" spans="1:22" x14ac:dyDescent="0.25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28984800</v>
      </c>
      <c r="J27" s="24"/>
      <c r="K27" s="133" t="s">
        <v>147</v>
      </c>
      <c r="L27" s="122">
        <v>1600000</v>
      </c>
      <c r="M27" s="108"/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33" t="s">
        <v>148</v>
      </c>
      <c r="L28" s="122">
        <v>900000</v>
      </c>
      <c r="M28" s="108"/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33" t="s">
        <v>149</v>
      </c>
      <c r="L29" s="58">
        <v>970000</v>
      </c>
      <c r="M29" s="108"/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33" t="s">
        <v>150</v>
      </c>
      <c r="L30" s="122">
        <v>1800000</v>
      </c>
      <c r="M30" s="108"/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>
        <f>'04 Mei'!I57</f>
        <v>28553200</v>
      </c>
      <c r="J31" s="24"/>
      <c r="K31" s="133" t="s">
        <v>151</v>
      </c>
      <c r="L31" s="122">
        <v>750000</v>
      </c>
      <c r="M31" s="108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33"/>
      <c r="L32" s="122"/>
      <c r="M32" s="108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32"/>
      <c r="L33" s="58"/>
      <c r="M33" s="108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7"/>
      <c r="K34" s="132"/>
      <c r="L34" s="58"/>
      <c r="M34" s="108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5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32"/>
      <c r="L35" s="58"/>
      <c r="M35" s="108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5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32"/>
      <c r="L36" s="58"/>
      <c r="M36" s="108"/>
      <c r="N36" s="61"/>
      <c r="O36" s="48"/>
      <c r="P36" s="33"/>
      <c r="Q36" s="60"/>
      <c r="R36" s="3"/>
      <c r="T36" s="8"/>
      <c r="U36" s="1"/>
      <c r="V36" s="1"/>
    </row>
    <row r="37" spans="1:22" x14ac:dyDescent="0.25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33"/>
      <c r="L37" s="58"/>
      <c r="M37" s="108"/>
      <c r="N37" s="29"/>
      <c r="O37" s="48"/>
      <c r="P37" s="33"/>
      <c r="Q37" s="60"/>
      <c r="R37" s="3"/>
      <c r="T37" s="8"/>
      <c r="U37" s="1"/>
      <c r="V37" s="1"/>
    </row>
    <row r="38" spans="1:22" x14ac:dyDescent="0.25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33"/>
      <c r="L38" s="58"/>
      <c r="M38" s="108"/>
      <c r="N38" s="29"/>
      <c r="O38" s="48"/>
      <c r="P38" s="33"/>
      <c r="Q38" s="60"/>
      <c r="R38" s="3"/>
      <c r="T38" s="8"/>
      <c r="U38" s="1"/>
      <c r="V38" s="1"/>
    </row>
    <row r="39" spans="1:22" x14ac:dyDescent="0.25">
      <c r="A39" s="6"/>
      <c r="B39" s="6"/>
      <c r="C39" s="6"/>
      <c r="D39" s="6"/>
      <c r="E39" s="6"/>
      <c r="F39" s="6"/>
      <c r="G39" s="6"/>
      <c r="H39" s="7"/>
      <c r="I39" s="7"/>
      <c r="J39" s="24"/>
      <c r="K39" s="133"/>
      <c r="L39" s="58"/>
      <c r="M39" s="108"/>
      <c r="N39" s="29"/>
      <c r="O39" s="48"/>
      <c r="P39" s="33"/>
      <c r="Q39" s="60"/>
      <c r="R39" s="3"/>
      <c r="T39" s="8"/>
      <c r="U39" s="1"/>
      <c r="V39" s="1"/>
    </row>
    <row r="40" spans="1:22" x14ac:dyDescent="0.25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33"/>
      <c r="L40" s="58"/>
      <c r="M40" s="108"/>
      <c r="N40" s="29"/>
      <c r="O40" s="48"/>
      <c r="P40" s="33"/>
      <c r="Q40" s="60"/>
      <c r="R40" s="3"/>
      <c r="T40" s="8"/>
      <c r="U40" s="1"/>
      <c r="V40" s="1"/>
    </row>
    <row r="41" spans="1:22" x14ac:dyDescent="0.25">
      <c r="A41" s="6"/>
      <c r="B41" s="6"/>
      <c r="C41" s="16" t="s">
        <v>35</v>
      </c>
      <c r="D41" s="6"/>
      <c r="E41" s="6"/>
      <c r="F41" s="6"/>
      <c r="G41" s="6"/>
      <c r="H41" s="7">
        <v>6761005</v>
      </c>
      <c r="J41" s="24"/>
      <c r="K41" s="109"/>
      <c r="L41" s="58"/>
      <c r="M41" s="108"/>
      <c r="N41" s="29"/>
      <c r="O41" s="48"/>
      <c r="P41" s="33"/>
      <c r="Q41" s="60"/>
      <c r="R41" s="3"/>
      <c r="T41" s="8"/>
      <c r="U41" s="1"/>
      <c r="V41" s="1"/>
    </row>
    <row r="42" spans="1:22" x14ac:dyDescent="0.25">
      <c r="A42" s="6"/>
      <c r="B42" s="6"/>
      <c r="C42" s="16" t="s">
        <v>36</v>
      </c>
      <c r="D42" s="6"/>
      <c r="E42" s="6"/>
      <c r="F42" s="6"/>
      <c r="G42" s="6"/>
      <c r="H42" s="7">
        <v>29644697</v>
      </c>
      <c r="I42" s="7"/>
      <c r="J42" s="24"/>
      <c r="K42" s="109"/>
      <c r="L42" s="58"/>
      <c r="M42" s="108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101731268</v>
      </c>
      <c r="I43" s="7"/>
      <c r="J43" s="24"/>
      <c r="K43" s="109"/>
      <c r="L43" s="58"/>
      <c r="M43" s="108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213136970</v>
      </c>
      <c r="J44" s="24"/>
      <c r="K44" s="109"/>
      <c r="L44" s="58"/>
      <c r="M44" s="108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1196875868</v>
      </c>
      <c r="J45" s="24"/>
      <c r="K45" s="109"/>
      <c r="L45" s="58"/>
      <c r="M45" s="108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09"/>
      <c r="L46" s="58"/>
      <c r="M46" s="39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">
      <c r="A47" s="6"/>
      <c r="B47" s="6"/>
      <c r="C47" s="6" t="s">
        <v>32</v>
      </c>
      <c r="D47" s="6"/>
      <c r="E47" s="6"/>
      <c r="F47" s="6"/>
      <c r="G47" s="8"/>
      <c r="H47" s="7">
        <f>+M121</f>
        <v>37871500</v>
      </c>
      <c r="I47" s="7"/>
      <c r="J47" s="24"/>
      <c r="K47" s="24"/>
      <c r="L47" s="118"/>
      <c r="M47" s="39"/>
      <c r="N47" s="39"/>
      <c r="O47" s="48"/>
      <c r="P47" s="33"/>
      <c r="Q47" s="67"/>
      <c r="R47" s="3"/>
      <c r="T47" s="1"/>
      <c r="V47" s="1"/>
    </row>
    <row r="48" spans="1:22" x14ac:dyDescent="0.25">
      <c r="A48" s="6"/>
      <c r="B48" s="6"/>
      <c r="C48" s="6" t="s">
        <v>39</v>
      </c>
      <c r="D48" s="6"/>
      <c r="E48" s="6"/>
      <c r="F48" s="6"/>
      <c r="G48" s="6"/>
      <c r="H48" s="68">
        <f>+SUM(B77:B99)</f>
        <v>50000</v>
      </c>
      <c r="I48" s="7" t="s">
        <v>6</v>
      </c>
      <c r="J48" s="24"/>
      <c r="K48" s="109"/>
      <c r="L48" s="58"/>
      <c r="M48" s="39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37921500</v>
      </c>
      <c r="J49" s="24"/>
      <c r="K49" s="109"/>
      <c r="L49" s="58"/>
      <c r="M49" s="110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09"/>
      <c r="L50" s="58"/>
      <c r="M50" s="108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09"/>
      <c r="L51" s="58"/>
      <c r="M51" s="108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L121</f>
        <v>38285000</v>
      </c>
      <c r="I52" s="7"/>
      <c r="J52" s="24"/>
      <c r="K52" s="109"/>
      <c r="L52" s="58"/>
      <c r="M52" s="110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P121</f>
        <v>0</v>
      </c>
      <c r="I53" s="7"/>
      <c r="J53" s="24"/>
      <c r="K53" s="109"/>
      <c r="L53" s="58"/>
      <c r="M53" s="110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SUM(A77:A82)</f>
        <v>68100</v>
      </c>
      <c r="I54" s="7"/>
      <c r="J54" s="24"/>
      <c r="K54" s="109"/>
      <c r="L54" s="58"/>
      <c r="M54" s="123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38353100</v>
      </c>
      <c r="J55" s="24"/>
      <c r="K55" s="109"/>
      <c r="L55" s="58"/>
      <c r="M55" s="123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>
        <f>+I31-I49+I55</f>
        <v>28984800</v>
      </c>
      <c r="J56" s="74">
        <f>SUM(M13:M55)</f>
        <v>37871500</v>
      </c>
      <c r="K56" s="109"/>
      <c r="L56" s="58"/>
      <c r="M56" s="124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28984800</v>
      </c>
      <c r="J57" s="76"/>
      <c r="K57" s="109"/>
      <c r="L57" s="58"/>
      <c r="M57" s="125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09"/>
      <c r="L58" s="118"/>
      <c r="M58" s="125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>
        <f>+I57-I56</f>
        <v>0</v>
      </c>
      <c r="J59" s="77"/>
      <c r="K59" s="109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09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09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09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09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09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09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133</v>
      </c>
      <c r="B66" s="82"/>
      <c r="C66" s="82"/>
      <c r="D66" s="6"/>
      <c r="E66" s="6"/>
      <c r="F66" s="6"/>
      <c r="G66" s="8" t="s">
        <v>52</v>
      </c>
      <c r="J66" s="77"/>
      <c r="K66" s="109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09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09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09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09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09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09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09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09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09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09"/>
      <c r="L76" s="118"/>
      <c r="M76" s="60"/>
      <c r="N76" s="60"/>
      <c r="O76" s="70"/>
      <c r="P76" s="33"/>
      <c r="Q76" s="60"/>
      <c r="R76" s="89"/>
    </row>
    <row r="77" spans="1:22" ht="15.75" x14ac:dyDescent="0.25">
      <c r="A77" s="144">
        <v>5000</v>
      </c>
      <c r="B77" s="145">
        <v>50000</v>
      </c>
      <c r="C77" s="93"/>
      <c r="D77" s="91"/>
      <c r="E77" s="94"/>
      <c r="F77" s="1"/>
      <c r="G77" s="1"/>
      <c r="H77" s="59"/>
      <c r="I77" s="1"/>
      <c r="J77" s="77"/>
      <c r="K77" s="109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44">
        <v>13100</v>
      </c>
      <c r="B78" s="145"/>
      <c r="C78" s="96"/>
      <c r="D78" s="96"/>
      <c r="E78" s="95"/>
      <c r="H78" s="75"/>
      <c r="J78" s="77"/>
      <c r="K78" s="109"/>
      <c r="L78" s="58"/>
      <c r="M78" s="60"/>
      <c r="N78" s="60"/>
      <c r="O78" s="70"/>
      <c r="P78" s="33"/>
      <c r="Q78" s="60"/>
      <c r="R78" s="89"/>
    </row>
    <row r="79" spans="1:22" x14ac:dyDescent="0.25">
      <c r="A79" s="145">
        <v>50000</v>
      </c>
      <c r="B79" s="145"/>
      <c r="C79" s="96"/>
      <c r="D79" s="96"/>
      <c r="E79" s="95"/>
      <c r="H79" s="75"/>
      <c r="J79" s="77"/>
      <c r="K79" s="109"/>
      <c r="L79" s="58"/>
      <c r="M79" s="60"/>
      <c r="N79" s="60"/>
      <c r="O79" s="70"/>
      <c r="P79" s="33"/>
      <c r="Q79" s="60"/>
      <c r="R79" s="97"/>
    </row>
    <row r="80" spans="1:22" x14ac:dyDescent="0.25">
      <c r="A80" s="146"/>
      <c r="B80" s="145"/>
      <c r="C80" s="96"/>
      <c r="D80" s="96"/>
      <c r="E80" s="95"/>
      <c r="H80" s="75"/>
      <c r="J80" s="77"/>
      <c r="K80" s="109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/>
      <c r="C81" s="91"/>
      <c r="D81" s="91"/>
      <c r="E81" s="92"/>
      <c r="F81" s="1"/>
      <c r="G81" s="1"/>
      <c r="H81" s="59"/>
      <c r="I81" s="1"/>
      <c r="J81" s="77"/>
      <c r="K81" s="109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09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09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09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09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09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09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09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09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09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09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09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09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09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09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4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4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4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4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4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4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4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4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4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4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4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4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4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4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4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4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4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4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4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4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4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4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5">
        <f>SUM(L13:L120)</f>
        <v>38285000</v>
      </c>
      <c r="M121" s="103">
        <f>SUM(M13:M120)</f>
        <v>37871500</v>
      </c>
      <c r="N121" s="103">
        <f t="shared" ref="N121:Q121" si="1">SUM(N13:N120)</f>
        <v>0</v>
      </c>
      <c r="O121" s="103"/>
      <c r="P121" s="103">
        <f>SUM(P13:P120)</f>
        <v>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6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6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6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6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6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6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6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6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showRowColHeaders="0" tabSelected="1" view="pageBreakPreview" zoomScale="70" zoomScaleNormal="100" zoomScaleSheetLayoutView="70" workbookViewId="0">
      <selection activeCell="E13" sqref="E13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6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7"/>
      <c r="K1" s="1"/>
      <c r="L1" s="111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1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152</v>
      </c>
      <c r="C3" s="8"/>
      <c r="D3" s="6"/>
      <c r="E3" s="6"/>
      <c r="F3" s="6"/>
      <c r="G3" s="6"/>
      <c r="H3" s="6" t="s">
        <v>2</v>
      </c>
      <c r="I3" s="10">
        <v>43593</v>
      </c>
      <c r="J3" s="11"/>
      <c r="K3" s="1"/>
      <c r="L3" s="112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0.66666666666666663</v>
      </c>
      <c r="J4" s="11"/>
      <c r="K4" s="1"/>
      <c r="L4" s="112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2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2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2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v>146</v>
      </c>
      <c r="F8" s="6"/>
      <c r="G8" s="8">
        <f t="shared" ref="G8:G16" si="0">C8*E8</f>
        <v>14600000</v>
      </c>
      <c r="H8" s="16"/>
      <c r="I8" s="6"/>
      <c r="J8" s="14"/>
      <c r="K8" s="1"/>
      <c r="L8" s="112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v>148</v>
      </c>
      <c r="F9" s="6"/>
      <c r="G9" s="8">
        <f t="shared" si="0"/>
        <v>7400000</v>
      </c>
      <c r="H9" s="16"/>
      <c r="I9" s="6"/>
      <c r="J9" s="8"/>
      <c r="K9" s="19"/>
      <c r="L9" s="113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v>26</v>
      </c>
      <c r="F10" s="6"/>
      <c r="G10" s="8">
        <f t="shared" si="0"/>
        <v>520000</v>
      </c>
      <c r="H10" s="7"/>
      <c r="I10" s="6"/>
      <c r="J10" s="8"/>
      <c r="K10" s="6"/>
      <c r="L10" s="111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v>67</v>
      </c>
      <c r="F11" s="6"/>
      <c r="G11" s="8">
        <f t="shared" si="0"/>
        <v>670000</v>
      </c>
      <c r="H11" s="7"/>
      <c r="I11" s="6"/>
      <c r="J11" s="20"/>
      <c r="K11" s="21"/>
      <c r="L11" s="150" t="s">
        <v>11</v>
      </c>
      <c r="M11" s="151"/>
      <c r="N11" s="22"/>
      <c r="O11" s="152" t="s">
        <v>12</v>
      </c>
      <c r="P11" s="153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v>89</v>
      </c>
      <c r="F12" s="6"/>
      <c r="G12" s="8">
        <f t="shared" si="0"/>
        <v>445000</v>
      </c>
      <c r="H12" s="7"/>
      <c r="I12" s="6"/>
      <c r="J12" s="24"/>
      <c r="K12" s="25" t="s">
        <v>14</v>
      </c>
      <c r="L12" s="118" t="s">
        <v>15</v>
      </c>
      <c r="M12" s="121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">
      <c r="C13" s="8">
        <v>2000</v>
      </c>
      <c r="D13" s="6"/>
      <c r="E13" s="6">
        <v>74</v>
      </c>
      <c r="F13" s="6"/>
      <c r="G13" s="8">
        <f t="shared" si="0"/>
        <v>148000</v>
      </c>
      <c r="H13" s="7"/>
      <c r="I13" s="6"/>
      <c r="J13" s="117"/>
      <c r="K13" s="133" t="s">
        <v>153</v>
      </c>
      <c r="L13" s="33">
        <v>800000</v>
      </c>
      <c r="M13" s="130">
        <v>350000</v>
      </c>
      <c r="N13" s="29"/>
      <c r="O13" s="30"/>
      <c r="P13" s="148"/>
      <c r="Q13" s="32"/>
      <c r="R13" s="3"/>
      <c r="T13" s="8"/>
      <c r="U13" s="1"/>
      <c r="V13" s="1"/>
    </row>
    <row r="14" spans="1:29" x14ac:dyDescent="0.2">
      <c r="A14" s="5" t="s">
        <v>6</v>
      </c>
      <c r="C14" s="8">
        <v>1000</v>
      </c>
      <c r="D14" s="6"/>
      <c r="E14" s="6">
        <v>30</v>
      </c>
      <c r="F14" s="6"/>
      <c r="G14" s="8">
        <f t="shared" si="0"/>
        <v>30000</v>
      </c>
      <c r="H14" s="7"/>
      <c r="I14" s="6"/>
      <c r="J14" s="24"/>
      <c r="K14" s="133" t="s">
        <v>154</v>
      </c>
      <c r="L14" s="33">
        <v>3750000</v>
      </c>
      <c r="M14" s="131">
        <v>8000000</v>
      </c>
      <c r="N14" s="29"/>
      <c r="O14" s="134"/>
      <c r="P14" s="33"/>
      <c r="Q14" s="34"/>
      <c r="R14" s="35"/>
      <c r="S14" s="36"/>
    </row>
    <row r="15" spans="1:29" x14ac:dyDescent="0.2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117"/>
      <c r="K15" s="133" t="s">
        <v>155</v>
      </c>
      <c r="L15" s="33">
        <v>1500000</v>
      </c>
      <c r="M15" s="131">
        <v>1750000</v>
      </c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117"/>
      <c r="K16" s="133" t="s">
        <v>156</v>
      </c>
      <c r="L16" s="33">
        <v>500000</v>
      </c>
      <c r="M16" s="129">
        <v>8180000</v>
      </c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">
      <c r="A17" s="6"/>
      <c r="B17" s="6"/>
      <c r="C17" s="16" t="s">
        <v>22</v>
      </c>
      <c r="D17" s="6"/>
      <c r="E17" s="6"/>
      <c r="F17" s="6"/>
      <c r="G17" s="6"/>
      <c r="H17" s="7">
        <f>SUM(G8:G16)</f>
        <v>23813000</v>
      </c>
      <c r="I17" s="8"/>
      <c r="J17" s="117"/>
      <c r="K17" s="133" t="s">
        <v>157</v>
      </c>
      <c r="L17" s="33">
        <v>900000</v>
      </c>
      <c r="M17" s="129">
        <v>273000</v>
      </c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117"/>
      <c r="K18" s="133" t="s">
        <v>158</v>
      </c>
      <c r="L18" s="33">
        <v>1800000</v>
      </c>
      <c r="M18" s="128">
        <v>85000</v>
      </c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117"/>
      <c r="K19" s="133" t="s">
        <v>159</v>
      </c>
      <c r="L19" s="33">
        <v>2400000</v>
      </c>
      <c r="M19" s="128"/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135">
        <v>3</v>
      </c>
      <c r="F20" s="6"/>
      <c r="G20" s="8">
        <f>C20*E20</f>
        <v>3000</v>
      </c>
      <c r="H20" s="7"/>
      <c r="I20" s="8"/>
      <c r="J20" s="117"/>
      <c r="K20" s="133" t="s">
        <v>160</v>
      </c>
      <c r="L20" s="122">
        <v>1000000</v>
      </c>
      <c r="M20" s="127"/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135">
        <v>517</v>
      </c>
      <c r="F21" s="6"/>
      <c r="G21" s="8">
        <f>C21*E21</f>
        <v>258500</v>
      </c>
      <c r="H21" s="7"/>
      <c r="I21" s="8"/>
      <c r="J21" s="117"/>
      <c r="K21" s="133"/>
      <c r="L21" s="122"/>
      <c r="M21" s="139"/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135">
        <v>7</v>
      </c>
      <c r="F22" s="6"/>
      <c r="G22" s="8">
        <f>C22*E22</f>
        <v>1400</v>
      </c>
      <c r="H22" s="7"/>
      <c r="I22" s="8"/>
      <c r="J22" s="24"/>
      <c r="K22" s="133"/>
      <c r="L22" s="122"/>
      <c r="M22" s="119"/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135">
        <v>17</v>
      </c>
      <c r="F23" s="6"/>
      <c r="G23" s="8">
        <f>C23*E23</f>
        <v>1700</v>
      </c>
      <c r="H23" s="7"/>
      <c r="I23" s="8"/>
      <c r="J23" s="117"/>
      <c r="K23" s="133"/>
      <c r="L23" s="122"/>
      <c r="M23" s="126"/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135">
        <v>0</v>
      </c>
      <c r="F24" s="6"/>
      <c r="G24" s="8">
        <f>C24*E24</f>
        <v>0</v>
      </c>
      <c r="H24" s="7"/>
      <c r="I24" s="6"/>
      <c r="J24" s="24"/>
      <c r="K24" s="133"/>
      <c r="L24" s="122"/>
      <c r="M24" s="108"/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5">
      <c r="A25" s="6"/>
      <c r="B25" s="6"/>
      <c r="C25" s="8">
        <v>25</v>
      </c>
      <c r="D25" s="6"/>
      <c r="E25" s="135">
        <v>0</v>
      </c>
      <c r="F25" s="6"/>
      <c r="G25" s="52">
        <v>0</v>
      </c>
      <c r="H25" s="7"/>
      <c r="I25" s="6" t="s">
        <v>6</v>
      </c>
      <c r="J25" s="24"/>
      <c r="K25" s="133"/>
      <c r="L25" s="122"/>
      <c r="M25" s="108"/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264600</v>
      </c>
      <c r="I26" s="7"/>
      <c r="J26" s="24"/>
      <c r="K26" s="133"/>
      <c r="L26" s="122"/>
      <c r="M26" s="108"/>
      <c r="N26" s="29"/>
      <c r="O26" s="53"/>
      <c r="P26" s="33"/>
      <c r="Q26" s="56"/>
      <c r="R26" s="35"/>
      <c r="S26" s="55"/>
    </row>
    <row r="27" spans="1:22" x14ac:dyDescent="0.25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24077600</v>
      </c>
      <c r="J27" s="24"/>
      <c r="K27" s="133"/>
      <c r="L27" s="122"/>
      <c r="M27" s="108"/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33"/>
      <c r="L28" s="122"/>
      <c r="M28" s="108"/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33"/>
      <c r="L29" s="58"/>
      <c r="M29" s="108"/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33"/>
      <c r="L30" s="122"/>
      <c r="M30" s="108"/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>
        <f>'07 Mei'!I57</f>
        <v>28984800</v>
      </c>
      <c r="J31" s="24"/>
      <c r="K31" s="133"/>
      <c r="L31" s="122"/>
      <c r="M31" s="108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33"/>
      <c r="L32" s="122"/>
      <c r="M32" s="108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32"/>
      <c r="L33" s="58"/>
      <c r="M33" s="108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7"/>
      <c r="K34" s="132"/>
      <c r="L34" s="58"/>
      <c r="M34" s="108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5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32"/>
      <c r="L35" s="58"/>
      <c r="M35" s="108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5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32"/>
      <c r="L36" s="58"/>
      <c r="M36" s="108"/>
      <c r="N36" s="61"/>
      <c r="O36" s="48"/>
      <c r="P36" s="33"/>
      <c r="Q36" s="60"/>
      <c r="R36" s="3"/>
      <c r="T36" s="8"/>
      <c r="U36" s="1"/>
      <c r="V36" s="1"/>
    </row>
    <row r="37" spans="1:22" x14ac:dyDescent="0.25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33"/>
      <c r="L37" s="58"/>
      <c r="M37" s="108"/>
      <c r="N37" s="29"/>
      <c r="O37" s="48"/>
      <c r="P37" s="33"/>
      <c r="Q37" s="60"/>
      <c r="R37" s="3"/>
      <c r="T37" s="8"/>
      <c r="U37" s="1"/>
      <c r="V37" s="1"/>
    </row>
    <row r="38" spans="1:22" x14ac:dyDescent="0.25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33"/>
      <c r="L38" s="58"/>
      <c r="M38" s="108"/>
      <c r="N38" s="29"/>
      <c r="O38" s="48"/>
      <c r="P38" s="33"/>
      <c r="Q38" s="60"/>
      <c r="R38" s="3"/>
      <c r="T38" s="8"/>
      <c r="U38" s="1"/>
      <c r="V38" s="1"/>
    </row>
    <row r="39" spans="1:22" x14ac:dyDescent="0.25">
      <c r="A39" s="6"/>
      <c r="B39" s="6"/>
      <c r="C39" s="6"/>
      <c r="D39" s="6"/>
      <c r="E39" s="6"/>
      <c r="F39" s="6"/>
      <c r="G39" s="6"/>
      <c r="H39" s="7"/>
      <c r="I39" s="7"/>
      <c r="J39" s="24"/>
      <c r="K39" s="133"/>
      <c r="L39" s="58"/>
      <c r="M39" s="108"/>
      <c r="N39" s="29"/>
      <c r="O39" s="48"/>
      <c r="P39" s="33"/>
      <c r="Q39" s="60"/>
      <c r="R39" s="3"/>
      <c r="T39" s="8"/>
      <c r="U39" s="1"/>
      <c r="V39" s="1"/>
    </row>
    <row r="40" spans="1:22" x14ac:dyDescent="0.25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33"/>
      <c r="L40" s="58"/>
      <c r="M40" s="108"/>
      <c r="N40" s="29"/>
      <c r="O40" s="48"/>
      <c r="P40" s="33"/>
      <c r="Q40" s="60"/>
      <c r="R40" s="3"/>
      <c r="T40" s="8"/>
      <c r="U40" s="1"/>
      <c r="V40" s="1"/>
    </row>
    <row r="41" spans="1:22" x14ac:dyDescent="0.25">
      <c r="A41" s="6"/>
      <c r="B41" s="6"/>
      <c r="C41" s="16" t="s">
        <v>35</v>
      </c>
      <c r="D41" s="6"/>
      <c r="E41" s="6"/>
      <c r="F41" s="6"/>
      <c r="G41" s="6"/>
      <c r="H41" s="7">
        <v>6761005</v>
      </c>
      <c r="J41" s="24"/>
      <c r="K41" s="109"/>
      <c r="L41" s="58"/>
      <c r="M41" s="108"/>
      <c r="N41" s="29"/>
      <c r="O41" s="48"/>
      <c r="P41" s="33"/>
      <c r="Q41" s="60"/>
      <c r="R41" s="3"/>
      <c r="T41" s="8"/>
      <c r="U41" s="1"/>
      <c r="V41" s="1"/>
    </row>
    <row r="42" spans="1:22" x14ac:dyDescent="0.25">
      <c r="A42" s="6"/>
      <c r="B42" s="6"/>
      <c r="C42" s="16" t="s">
        <v>36</v>
      </c>
      <c r="D42" s="6"/>
      <c r="E42" s="6"/>
      <c r="F42" s="6"/>
      <c r="G42" s="6"/>
      <c r="H42" s="7">
        <v>29644697</v>
      </c>
      <c r="I42" s="7"/>
      <c r="J42" s="24"/>
      <c r="K42" s="109"/>
      <c r="L42" s="58"/>
      <c r="M42" s="108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101731268</v>
      </c>
      <c r="I43" s="7"/>
      <c r="J43" s="24"/>
      <c r="K43" s="109"/>
      <c r="L43" s="58"/>
      <c r="M43" s="108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213136970</v>
      </c>
      <c r="J44" s="24"/>
      <c r="K44" s="109"/>
      <c r="L44" s="58"/>
      <c r="M44" s="108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1196875868</v>
      </c>
      <c r="J45" s="24"/>
      <c r="K45" s="109"/>
      <c r="L45" s="58"/>
      <c r="M45" s="108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09"/>
      <c r="L46" s="58"/>
      <c r="M46" s="39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">
      <c r="A47" s="6"/>
      <c r="B47" s="6"/>
      <c r="C47" s="6" t="s">
        <v>32</v>
      </c>
      <c r="D47" s="6"/>
      <c r="E47" s="6"/>
      <c r="F47" s="6"/>
      <c r="G47" s="8"/>
      <c r="H47" s="7">
        <f>+M121</f>
        <v>18638000</v>
      </c>
      <c r="I47" s="7"/>
      <c r="J47" s="24"/>
      <c r="K47" s="24"/>
      <c r="L47" s="118"/>
      <c r="M47" s="39"/>
      <c r="N47" s="39"/>
      <c r="O47" s="48"/>
      <c r="P47" s="33"/>
      <c r="Q47" s="67"/>
      <c r="R47" s="3"/>
      <c r="T47" s="1"/>
      <c r="V47" s="1"/>
    </row>
    <row r="48" spans="1:22" x14ac:dyDescent="0.25">
      <c r="A48" s="6"/>
      <c r="B48" s="6"/>
      <c r="C48" s="6" t="s">
        <v>39</v>
      </c>
      <c r="D48" s="6"/>
      <c r="E48" s="6"/>
      <c r="F48" s="6"/>
      <c r="G48" s="6"/>
      <c r="H48" s="68">
        <f>+SUM(B77:B99)</f>
        <v>0</v>
      </c>
      <c r="I48" s="7" t="s">
        <v>6</v>
      </c>
      <c r="J48" s="24"/>
      <c r="K48" s="109"/>
      <c r="L48" s="58"/>
      <c r="M48" s="39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18638000</v>
      </c>
      <c r="J49" s="24"/>
      <c r="K49" s="109"/>
      <c r="L49" s="58"/>
      <c r="M49" s="110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09"/>
      <c r="L50" s="58"/>
      <c r="M50" s="108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09"/>
      <c r="L51" s="58"/>
      <c r="M51" s="108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L121</f>
        <v>12650000</v>
      </c>
      <c r="I52" s="7"/>
      <c r="J52" s="24"/>
      <c r="K52" s="109"/>
      <c r="L52" s="58"/>
      <c r="M52" s="110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P121</f>
        <v>0</v>
      </c>
      <c r="I53" s="7"/>
      <c r="J53" s="24"/>
      <c r="K53" s="109"/>
      <c r="L53" s="58"/>
      <c r="M53" s="110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SUM(A77:A82)</f>
        <v>1080800</v>
      </c>
      <c r="I54" s="7"/>
      <c r="J54" s="24"/>
      <c r="K54" s="109"/>
      <c r="L54" s="58"/>
      <c r="M54" s="123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13730800</v>
      </c>
      <c r="J55" s="24"/>
      <c r="K55" s="109"/>
      <c r="L55" s="58"/>
      <c r="M55" s="123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>
        <f>+I31-I49+I55</f>
        <v>24077600</v>
      </c>
      <c r="J56" s="74">
        <f>SUM(M13:M55)</f>
        <v>18638000</v>
      </c>
      <c r="K56" s="109"/>
      <c r="L56" s="58"/>
      <c r="M56" s="124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24077600</v>
      </c>
      <c r="J57" s="76"/>
      <c r="K57" s="109"/>
      <c r="L57" s="58"/>
      <c r="M57" s="125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09"/>
      <c r="L58" s="118"/>
      <c r="M58" s="125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>
        <f>+I57-I56</f>
        <v>0</v>
      </c>
      <c r="J59" s="77"/>
      <c r="K59" s="109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09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09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09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09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09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09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133</v>
      </c>
      <c r="B66" s="82"/>
      <c r="C66" s="82"/>
      <c r="D66" s="6"/>
      <c r="E66" s="6"/>
      <c r="F66" s="6"/>
      <c r="G66" s="8" t="s">
        <v>52</v>
      </c>
      <c r="J66" s="77"/>
      <c r="K66" s="109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09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09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09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09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09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09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09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09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09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09"/>
      <c r="L76" s="118"/>
      <c r="M76" s="60"/>
      <c r="N76" s="60"/>
      <c r="O76" s="70"/>
      <c r="P76" s="33"/>
      <c r="Q76" s="60"/>
      <c r="R76" s="89"/>
    </row>
    <row r="77" spans="1:22" ht="15.75" x14ac:dyDescent="0.25">
      <c r="A77" s="144">
        <v>1065800</v>
      </c>
      <c r="B77" s="145"/>
      <c r="C77" s="93"/>
      <c r="D77" s="91"/>
      <c r="E77" s="94"/>
      <c r="F77" s="1"/>
      <c r="G77" s="1"/>
      <c r="H77" s="59"/>
      <c r="I77" s="1"/>
      <c r="J77" s="77"/>
      <c r="K77" s="109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44">
        <v>15000</v>
      </c>
      <c r="B78" s="145"/>
      <c r="C78" s="96"/>
      <c r="D78" s="96"/>
      <c r="E78" s="95"/>
      <c r="H78" s="75"/>
      <c r="J78" s="77"/>
      <c r="K78" s="109"/>
      <c r="L78" s="58"/>
      <c r="M78" s="60"/>
      <c r="N78" s="60"/>
      <c r="O78" s="70"/>
      <c r="P78" s="33"/>
      <c r="Q78" s="60"/>
      <c r="R78" s="89"/>
    </row>
    <row r="79" spans="1:22" x14ac:dyDescent="0.25">
      <c r="A79" s="145"/>
      <c r="B79" s="145"/>
      <c r="C79" s="96"/>
      <c r="D79" s="96"/>
      <c r="E79" s="95"/>
      <c r="H79" s="75"/>
      <c r="J79" s="77"/>
      <c r="K79" s="109"/>
      <c r="L79" s="58"/>
      <c r="M79" s="60"/>
      <c r="N79" s="60"/>
      <c r="O79" s="70"/>
      <c r="P79" s="33"/>
      <c r="Q79" s="60"/>
      <c r="R79" s="97"/>
    </row>
    <row r="80" spans="1:22" x14ac:dyDescent="0.25">
      <c r="A80" s="146"/>
      <c r="B80" s="145"/>
      <c r="C80" s="96"/>
      <c r="D80" s="96"/>
      <c r="E80" s="95"/>
      <c r="H80" s="75"/>
      <c r="J80" s="77"/>
      <c r="K80" s="109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/>
      <c r="C81" s="91"/>
      <c r="D81" s="91"/>
      <c r="E81" s="92"/>
      <c r="F81" s="1"/>
      <c r="G81" s="1"/>
      <c r="H81" s="59"/>
      <c r="I81" s="1"/>
      <c r="J81" s="77"/>
      <c r="K81" s="109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09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09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09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09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09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09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09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09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09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09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09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09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09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09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4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4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4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4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4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4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4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4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4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4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4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4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4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4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4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4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4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4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4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4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4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4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5">
        <f>SUM(L13:L120)</f>
        <v>12650000</v>
      </c>
      <c r="M121" s="103">
        <f>SUM(M13:M120)</f>
        <v>18638000</v>
      </c>
      <c r="N121" s="103">
        <f t="shared" ref="N121:Q121" si="1">SUM(N13:N120)</f>
        <v>0</v>
      </c>
      <c r="O121" s="103"/>
      <c r="P121" s="103">
        <f>SUM(P13:P120)</f>
        <v>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6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6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6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6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6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6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6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6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30 April</vt:lpstr>
      <vt:lpstr>01 Mei</vt:lpstr>
      <vt:lpstr>03 Mei</vt:lpstr>
      <vt:lpstr>04 Mei</vt:lpstr>
      <vt:lpstr>07 Mei</vt:lpstr>
      <vt:lpstr>08 Mei</vt:lpstr>
      <vt:lpstr>'01 Mei'!Print_Area</vt:lpstr>
      <vt:lpstr>'03 Mei'!Print_Area</vt:lpstr>
      <vt:lpstr>'04 Mei'!Print_Area</vt:lpstr>
      <vt:lpstr>'07 Mei'!Print_Area</vt:lpstr>
      <vt:lpstr>'08 Mei'!Print_Area</vt:lpstr>
      <vt:lpstr>'30 April'!Print_Area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LP3I</cp:lastModifiedBy>
  <cp:lastPrinted>2019-05-07T08:03:12Z</cp:lastPrinted>
  <dcterms:created xsi:type="dcterms:W3CDTF">2019-02-02T08:46:23Z</dcterms:created>
  <dcterms:modified xsi:type="dcterms:W3CDTF">2019-05-08T07:46:38Z</dcterms:modified>
</cp:coreProperties>
</file>