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350" windowWidth="19335" windowHeight="5970" activeTab="1"/>
  </bookViews>
  <sheets>
    <sheet name="Januari" sheetId="1" r:id="rId1"/>
    <sheet name="CO Tahunhan 2017" sheetId="2" r:id="rId2"/>
    <sheet name="CO Tahunhan (2)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Print_Area" localSheetId="2">'CO Tahunhan (2)'!$B$1:$I$55</definedName>
    <definedName name="_xlnm.Print_Area" localSheetId="1">'CO Tahunhan 2017'!$B$1:$I$55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H33" i="2" l="1"/>
  <c r="H31" i="2"/>
  <c r="H33" i="3" l="1"/>
  <c r="H31" i="3"/>
  <c r="E13" i="3"/>
  <c r="E12" i="3"/>
  <c r="H22" i="3" l="1"/>
  <c r="H23" i="3"/>
  <c r="H24" i="3"/>
  <c r="H25" i="3"/>
  <c r="H26" i="3"/>
  <c r="H27" i="3"/>
  <c r="H28" i="3"/>
  <c r="H21" i="3"/>
  <c r="H29" i="3" s="1"/>
  <c r="H13" i="3"/>
  <c r="H14" i="3"/>
  <c r="H15" i="3"/>
  <c r="H16" i="3"/>
  <c r="H17" i="3"/>
  <c r="H18" i="3"/>
  <c r="H12" i="3"/>
  <c r="H19" i="3" l="1"/>
  <c r="H30" i="3" s="1"/>
  <c r="E24" i="2" l="1"/>
  <c r="E25" i="2"/>
  <c r="E26" i="2"/>
  <c r="E27" i="2"/>
  <c r="E28" i="2"/>
  <c r="I35" i="1" l="1"/>
  <c r="I39" i="1"/>
  <c r="I31" i="1"/>
  <c r="I33" i="1" l="1"/>
  <c r="G23" i="1" l="1"/>
  <c r="G25" i="1" l="1"/>
  <c r="G26" i="1"/>
  <c r="G27" i="1"/>
  <c r="G28" i="1"/>
  <c r="G24" i="1"/>
  <c r="H29" i="1" l="1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l="1"/>
  <c r="G19" i="1"/>
  <c r="G18" i="1"/>
  <c r="G17" i="1"/>
  <c r="G16" i="1"/>
  <c r="G15" i="1"/>
  <c r="G14" i="1"/>
  <c r="G13" i="1"/>
  <c r="G12" i="1"/>
  <c r="G11" i="1"/>
  <c r="H20" i="1" l="1"/>
  <c r="I30" i="1" s="1"/>
  <c r="I38" i="1" l="1"/>
  <c r="I41" i="1" s="1"/>
  <c r="K30" i="2" l="1"/>
  <c r="H32" i="2"/>
  <c r="H34" i="2" s="1"/>
  <c r="H32" i="3" l="1"/>
  <c r="H34" i="3" l="1"/>
</calcChain>
</file>

<file path=xl/sharedStrings.xml><?xml version="1.0" encoding="utf-8"?>
<sst xmlns="http://schemas.openxmlformats.org/spreadsheetml/2006/main" count="180" uniqueCount="66">
  <si>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</si>
  <si>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</si>
  <si>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</si>
  <si>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</si>
  <si>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</si>
  <si>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</si>
  <si>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</si>
  <si>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</si>
  <si>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</si>
  <si>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</si>
  <si>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</si>
  <si>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</si>
  <si>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</si>
  <si>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</si>
  <si>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</si>
  <si>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</si>
  <si>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</si>
  <si>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</si>
  <si>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</si>
  <si>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</si>
  <si>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</si>
  <si>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</si>
  <si>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</si>
  <si>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</si>
  <si>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</si>
  <si>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</si>
  <si>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</si>
  <si>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</si>
  <si>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</si>
  <si>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</si>
  <si>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</si>
  <si>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</si>
  <si>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</si>
  <si>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</si>
  <si>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</si>
  <si>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</si>
  <si>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</si>
  <si>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</si>
  <si>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</si>
  <si>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</si>
  <si>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</si>
  <si>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</si>
  <si>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</si>
  <si>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</si>
  <si>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</si>
  <si>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</si>
  <si>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</si>
  <si>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</si>
  <si>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</si>
  <si>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</si>
  <si>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</si>
  <si>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</si>
  <si>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</si>
  <si>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</si>
  <si>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</si>
  <si>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1.  Nijar Kurnia Romdoni, A.Md</t>
  </si>
  <si>
    <t>2.  Dheri Febiyani Lestari, S.Pd</t>
  </si>
  <si>
    <t>1.  Suherlan</t>
  </si>
  <si>
    <t>Rabu</t>
  </si>
  <si>
    <t>Berita Acara pemeriksaan kas tanggal 18 Januari 2018 , Pukul  16:00 WIB dalam rangka pembuatan Cash Of Name Tahunan 2017</t>
  </si>
  <si>
    <t>Tasikmalaya, 18 Januari 2018</t>
  </si>
  <si>
    <t>1.  Nijar Kurnia Romdoni, S.E</t>
  </si>
  <si>
    <t>2.  Dheri Febiyani Lestari, S.Pd.,M.M</t>
  </si>
  <si>
    <t>Berita Acara pemeriksaan kas tanggal 05 Januari 2019 , Pukul  11:15. WIB dalam rangka pembuatan Cash Of Name Tahunan 2018</t>
  </si>
  <si>
    <t>1.  Syaful Anwar</t>
  </si>
  <si>
    <t>Tasikmalaya, 05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</si>
</sst>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5" fillId="0" borderId="0" xfId="1" applyFont="1" applyFill="1"/>
    <xf numFmtId="164" fontId="5" fillId="0" borderId="0" xfId="1" applyNumberFormat="1" applyFont="1" applyFill="1"/>
    <xf numFmtId="0" fontId="3" fillId="0" borderId="0" xfId="1" applyFont="1" applyFill="1"/>
    <xf numFmtId="0" fontId="3" fillId="0" borderId="0" xfId="1" applyFont="1" applyFill="1" applyAlignment="1">
      <alignment horizontal="left"/>
    </xf>
    <xf numFmtId="15" fontId="3" fillId="0" borderId="0" xfId="1" applyNumberFormat="1" applyFont="1" applyFill="1" applyAlignment="1">
      <alignment horizontal="left"/>
    </xf>
    <xf numFmtId="20" fontId="3" fillId="0" borderId="0" xfId="1" applyNumberFormat="1" applyFont="1" applyFill="1" applyAlignment="1">
      <alignment horizontal="left"/>
    </xf>
    <xf numFmtId="0" fontId="3" fillId="0" borderId="0" xfId="1" applyFont="1" applyFill="1" applyAlignment="1"/>
    <xf numFmtId="41" fontId="5" fillId="0" borderId="0" xfId="1" applyNumberFormat="1" applyFont="1" applyFill="1" applyAlignment="1"/>
    <xf numFmtId="0" fontId="5" fillId="0" borderId="0" xfId="1" applyFont="1" applyFill="1" applyAlignment="1"/>
    <xf numFmtId="41" fontId="5" fillId="0" borderId="0" xfId="1" applyNumberFormat="1" applyFont="1" applyFill="1"/>
    <xf numFmtId="0" fontId="5" fillId="0" borderId="0" xfId="2" applyFont="1" applyAlignment="1"/>
    <xf numFmtId="165" fontId="4" fillId="0" borderId="0" xfId="0" applyNumberFormat="1" applyFont="1"/>
    <xf numFmtId="41" fontId="5" fillId="0" borderId="1" xfId="1" applyNumberFormat="1" applyFont="1" applyFill="1" applyBorder="1"/>
    <xf numFmtId="164" fontId="3" fillId="0" borderId="0" xfId="1" applyNumberFormat="1" applyFont="1" applyFill="1"/>
    <xf numFmtId="164" fontId="3" fillId="0" borderId="1" xfId="1" applyNumberFormat="1" applyFont="1" applyFill="1" applyBorder="1"/>
    <xf numFmtId="41" fontId="4" fillId="0" borderId="0" xfId="0" applyNumberFormat="1" applyFont="1" applyFill="1"/>
    <xf numFmtId="41" fontId="4" fillId="0" borderId="0" xfId="0" applyNumberFormat="1" applyFont="1"/>
    <xf numFmtId="41" fontId="5" fillId="0" borderId="0" xfId="3" applyNumberFormat="1" applyFont="1" applyFill="1"/>
    <xf numFmtId="42" fontId="4" fillId="0" borderId="0" xfId="0" applyNumberFormat="1" applyFont="1"/>
    <xf numFmtId="164" fontId="5" fillId="0" borderId="1" xfId="1" applyNumberFormat="1" applyFont="1" applyFill="1" applyBorder="1"/>
    <xf numFmtId="0" fontId="5" fillId="0" borderId="0" xfId="1" applyFont="1" applyFill="1" applyAlignment="1">
      <alignment horizontal="left"/>
    </xf>
    <xf numFmtId="0" fontId="5" fillId="0" borderId="1" xfId="1" applyFont="1" applyFill="1" applyBorder="1"/>
    <xf numFmtId="0" fontId="2" fillId="0" borderId="0" xfId="2" applyFont="1" applyAlignment="1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9" xfId="0" applyFont="1" applyBorder="1"/>
    <xf numFmtId="0" fontId="9" fillId="0" borderId="10" xfId="0" applyFont="1" applyBorder="1"/>
    <xf numFmtId="41" fontId="12" fillId="0" borderId="11" xfId="22" applyNumberFormat="1" applyFont="1" applyBorder="1" applyProtection="1"/>
    <xf numFmtId="0" fontId="9" fillId="0" borderId="0" xfId="0" applyFont="1" applyAlignment="1">
      <alignment horizontal="centerContinuous"/>
    </xf>
    <xf numFmtId="41" fontId="12" fillId="0" borderId="9" xfId="0" applyNumberFormat="1" applyFont="1" applyBorder="1" applyAlignment="1" applyProtection="1">
      <alignment horizontal="centerContinuous"/>
    </xf>
    <xf numFmtId="0" fontId="9" fillId="0" borderId="8" xfId="0" applyFont="1" applyBorder="1"/>
    <xf numFmtId="41" fontId="12" fillId="0" borderId="9" xfId="0" applyNumberFormat="1" applyFont="1" applyBorder="1" applyProtection="1"/>
    <xf numFmtId="0" fontId="9" fillId="0" borderId="12" xfId="0" applyFont="1" applyBorder="1" applyAlignment="1">
      <alignment horizontal="left"/>
    </xf>
    <xf numFmtId="39" fontId="9" fillId="0" borderId="13" xfId="0" applyNumberFormat="1" applyFont="1" applyBorder="1" applyAlignment="1" applyProtection="1">
      <alignment horizontal="centerContinuous"/>
    </xf>
    <xf numFmtId="0" fontId="9" fillId="2" borderId="14" xfId="0" applyNumberFormat="1" applyFont="1" applyFill="1" applyBorder="1"/>
    <xf numFmtId="0" fontId="9" fillId="0" borderId="15" xfId="0" applyFont="1" applyBorder="1"/>
    <xf numFmtId="41" fontId="13" fillId="0" borderId="16" xfId="0" applyNumberFormat="1" applyFont="1" applyBorder="1" applyProtection="1"/>
    <xf numFmtId="39" fontId="9" fillId="0" borderId="0" xfId="0" applyNumberFormat="1" applyFont="1" applyBorder="1" applyProtection="1"/>
    <xf numFmtId="39" fontId="12" fillId="0" borderId="0" xfId="0" applyNumberFormat="1" applyFont="1" applyBorder="1" applyProtection="1"/>
    <xf numFmtId="0" fontId="9" fillId="0" borderId="17" xfId="0" applyFont="1" applyBorder="1"/>
    <xf numFmtId="0" fontId="9" fillId="0" borderId="18" xfId="0" applyFont="1" applyBorder="1"/>
    <xf numFmtId="41" fontId="13" fillId="0" borderId="16" xfId="22" applyNumberFormat="1" applyFont="1" applyBorder="1" applyProtection="1"/>
    <xf numFmtId="0" fontId="9" fillId="0" borderId="19" xfId="0" applyFont="1" applyBorder="1"/>
    <xf numFmtId="41" fontId="12" fillId="0" borderId="20" xfId="0" applyNumberFormat="1" applyFont="1" applyBorder="1" applyProtection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41" fontId="12" fillId="0" borderId="25" xfId="22" applyNumberFormat="1" applyFont="1" applyBorder="1" applyProtection="1"/>
    <xf numFmtId="0" fontId="9" fillId="0" borderId="0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 applyBorder="1"/>
    <xf numFmtId="41" fontId="15" fillId="0" borderId="0" xfId="0" applyNumberFormat="1" applyFont="1" applyAlignment="1">
      <alignment horizontal="center"/>
    </xf>
    <xf numFmtId="0" fontId="9" fillId="0" borderId="0" xfId="0" applyFont="1" applyAlignment="1"/>
    <xf numFmtId="41" fontId="10" fillId="0" borderId="0" xfId="0" applyNumberFormat="1" applyFont="1" applyAlignment="1">
      <alignment horizontal="center"/>
    </xf>
    <xf numFmtId="0" fontId="9" fillId="0" borderId="27" xfId="0" applyNumberFormat="1" applyFont="1" applyBorder="1"/>
    <xf numFmtId="0" fontId="9" fillId="0" borderId="28" xfId="0" applyFont="1" applyBorder="1"/>
    <xf numFmtId="0" fontId="9" fillId="0" borderId="30" xfId="0" applyFont="1" applyBorder="1"/>
    <xf numFmtId="37" fontId="9" fillId="0" borderId="32" xfId="0" applyNumberFormat="1" applyFont="1" applyBorder="1" applyProtection="1"/>
    <xf numFmtId="0" fontId="9" fillId="0" borderId="33" xfId="0" applyNumberFormat="1" applyFont="1" applyBorder="1" applyAlignment="1">
      <alignment horizontal="right"/>
    </xf>
    <xf numFmtId="0" fontId="9" fillId="0" borderId="34" xfId="0" applyNumberFormat="1" applyFont="1" applyBorder="1" applyAlignment="1">
      <alignment horizontal="center"/>
    </xf>
    <xf numFmtId="39" fontId="9" fillId="0" borderId="19" xfId="0" applyNumberFormat="1" applyFont="1" applyBorder="1" applyProtection="1"/>
    <xf numFmtId="0" fontId="9" fillId="0" borderId="35" xfId="0" applyNumberFormat="1" applyFont="1" applyBorder="1"/>
    <xf numFmtId="0" fontId="12" fillId="0" borderId="0" xfId="0" applyNumberFormat="1" applyFont="1" applyBorder="1" applyAlignment="1" applyProtection="1">
      <alignment horizontal="centerContinuous"/>
    </xf>
    <xf numFmtId="0" fontId="2" fillId="0" borderId="31" xfId="2" applyFont="1" applyBorder="1" applyAlignment="1"/>
    <xf numFmtId="0" fontId="12" fillId="0" borderId="31" xfId="0" applyNumberFormat="1" applyFont="1" applyBorder="1"/>
    <xf numFmtId="0" fontId="2" fillId="0" borderId="31" xfId="2" applyFont="1" applyFill="1" applyBorder="1" applyAlignment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2" fillId="0" borderId="0" xfId="2" applyFont="1" applyFill="1" applyAlignment="1"/>
    <xf numFmtId="0" fontId="4" fillId="0" borderId="0" xfId="0" applyFont="1" applyBorder="1"/>
    <xf numFmtId="41" fontId="10" fillId="0" borderId="0" xfId="0" applyNumberFormat="1" applyFont="1"/>
    <xf numFmtId="0" fontId="18" fillId="0" borderId="0" xfId="2" applyFont="1" applyFill="1" applyAlignme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1" fontId="13" fillId="0" borderId="31" xfId="0" applyNumberFormat="1" applyFont="1" applyBorder="1" applyProtection="1"/>
    <xf numFmtId="41" fontId="12" fillId="0" borderId="31" xfId="0" applyNumberFormat="1" applyFont="1" applyBorder="1" applyProtection="1"/>
    <xf numFmtId="41" fontId="13" fillId="0" borderId="31" xfId="22" applyNumberFormat="1" applyFont="1" applyBorder="1" applyProtection="1"/>
    <xf numFmtId="41" fontId="12" fillId="0" borderId="31" xfId="22" applyNumberFormat="1" applyFont="1" applyBorder="1" applyProtection="1"/>
    <xf numFmtId="0" fontId="9" fillId="0" borderId="37" xfId="0" applyNumberFormat="1" applyFont="1" applyBorder="1"/>
    <xf numFmtId="0" fontId="9" fillId="0" borderId="31" xfId="0" applyNumberFormat="1" applyFont="1" applyBorder="1"/>
    <xf numFmtId="0" fontId="18" fillId="0" borderId="31" xfId="2" applyFont="1" applyFill="1" applyBorder="1" applyAlignment="1"/>
    <xf numFmtId="41" fontId="9" fillId="0" borderId="0" xfId="0" applyNumberFormat="1" applyFont="1"/>
    <xf numFmtId="0" fontId="3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36" xfId="0" applyFont="1" applyBorder="1" applyAlignment="1">
      <alignment horizontal="center"/>
    </xf>
    <xf numFmtId="0" fontId="7" fillId="2" borderId="38" xfId="0" applyFont="1" applyFill="1" applyBorder="1" applyAlignment="1">
      <alignment horizontal="center"/>
    </xf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8/1.%20Buku%20Ka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5.%20Dana%20Pendingan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6.%20DANA%20PENDING%20DAN%20CASH%20BON/5.%20Dana%20Pendingan%20-%20%20UPD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/1.%20BUKU%20KAS/2018/1.%20Buku%20Kas%202018%20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5.%20Dana%20Pendingan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18"/>
      <sheetName val="Februari 18"/>
      <sheetName val="Maret 18"/>
    </sheetNames>
    <sheetDataSet>
      <sheetData sheetId="0">
        <row r="10">
          <cell r="H10">
            <v>210103700</v>
          </cell>
        </row>
        <row r="201">
          <cell r="H201">
            <v>800000</v>
          </cell>
        </row>
      </sheetData>
      <sheetData sheetId="1"/>
      <sheetData sheetId="2">
        <row r="477">
          <cell r="K477">
            <v>472261000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3i"/>
      <sheetName val="Mayasari"/>
      <sheetName val="Anak Asuh"/>
      <sheetName val="old"/>
      <sheetName val="Presentasi"/>
      <sheetName val="old (2)"/>
    </sheetNames>
    <sheetDataSet>
      <sheetData sheetId="0">
        <row r="56">
          <cell r="G56">
            <v>239747200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3i"/>
      <sheetName val="Mayasari"/>
      <sheetName val="Anak Asuh"/>
      <sheetName val="old"/>
      <sheetName val="old (2)"/>
    </sheetNames>
    <sheetDataSet>
      <sheetData sheetId="0">
        <row r="8">
          <cell r="G8">
            <v>29885000</v>
          </cell>
        </row>
        <row r="9">
          <cell r="G9">
            <v>29885000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18"/>
      <sheetName val="Februari 18"/>
      <sheetName val="Maret 18"/>
      <sheetName val="April 18"/>
      <sheetName val="Mei 2018"/>
      <sheetName val="Juni 2018"/>
      <sheetName val="Juli 2018"/>
      <sheetName val="Agustus 18"/>
      <sheetName val="September 18"/>
      <sheetName val="Oktober 18"/>
      <sheetName val="November "/>
      <sheetName val="Desembe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29">
          <cell r="J429">
            <v>69761200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3i"/>
      <sheetName val="Mayasari"/>
      <sheetName val="Anak Asuh"/>
      <sheetName val="old"/>
      <sheetName val="old (2)"/>
    </sheetNames>
    <sheetDataSet>
      <sheetData sheetId="0">
        <row r="31">
          <cell r="G31">
            <v>154190200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9" zoomScaleSheetLayoutView="100" workbookViewId="0">
      <selection activeCell="E25" sqref="E25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58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43117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8" t="s">
        <v>8</v>
      </c>
      <c r="D10" s="8"/>
      <c r="E10" s="8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9">
        <v>100000</v>
      </c>
      <c r="D11" s="10"/>
      <c r="E11" s="91">
        <v>218</v>
      </c>
      <c r="F11" s="2"/>
      <c r="G11" s="11">
        <f t="shared" ref="G11:G19" si="0">C11*E11</f>
        <v>21800000</v>
      </c>
      <c r="H11" s="3"/>
      <c r="I11" s="2"/>
    </row>
    <row r="12" spans="1:10" ht="12.75" x14ac:dyDescent="0.2">
      <c r="A12" s="2"/>
      <c r="B12" s="2"/>
      <c r="C12" s="9">
        <v>50000</v>
      </c>
      <c r="D12" s="10"/>
      <c r="E12" s="91">
        <v>160</v>
      </c>
      <c r="F12" s="2"/>
      <c r="G12" s="11">
        <f t="shared" si="0"/>
        <v>8000000</v>
      </c>
      <c r="H12" s="3"/>
      <c r="I12" s="2"/>
    </row>
    <row r="13" spans="1:10" ht="12.75" x14ac:dyDescent="0.2">
      <c r="A13" s="2"/>
      <c r="B13" s="2"/>
      <c r="C13" s="9">
        <v>20000</v>
      </c>
      <c r="D13" s="10"/>
      <c r="E13" s="91">
        <v>2</v>
      </c>
      <c r="F13" s="2"/>
      <c r="G13" s="11">
        <f t="shared" si="0"/>
        <v>40000</v>
      </c>
      <c r="H13" s="12"/>
      <c r="I13" s="2"/>
    </row>
    <row r="14" spans="1:10" ht="12.75" x14ac:dyDescent="0.2">
      <c r="A14" s="2"/>
      <c r="B14" s="2"/>
      <c r="C14" s="9">
        <v>10000</v>
      </c>
      <c r="D14" s="10"/>
      <c r="E14" s="91">
        <v>8</v>
      </c>
      <c r="F14" s="2"/>
      <c r="G14" s="11">
        <f t="shared" si="0"/>
        <v>80000</v>
      </c>
      <c r="H14" s="12"/>
      <c r="I14" s="2"/>
    </row>
    <row r="15" spans="1:10" ht="12.75" x14ac:dyDescent="0.2">
      <c r="A15" s="2"/>
      <c r="B15" s="2"/>
      <c r="C15" s="9">
        <v>5000</v>
      </c>
      <c r="D15" s="10"/>
      <c r="E15" s="88">
        <v>2</v>
      </c>
      <c r="F15" s="2"/>
      <c r="G15" s="11">
        <f t="shared" si="0"/>
        <v>10000</v>
      </c>
      <c r="H15" s="12"/>
      <c r="I15" s="2"/>
    </row>
    <row r="16" spans="1:10" ht="12.75" x14ac:dyDescent="0.2">
      <c r="A16" s="2"/>
      <c r="B16" s="2"/>
      <c r="C16" s="9">
        <v>2000</v>
      </c>
      <c r="D16" s="10"/>
      <c r="E16" s="88">
        <v>7</v>
      </c>
      <c r="F16" s="2"/>
      <c r="G16" s="11">
        <f t="shared" si="0"/>
        <v>14000</v>
      </c>
      <c r="H16" s="12"/>
      <c r="I16" s="2"/>
    </row>
    <row r="17" spans="1:11" ht="12.75" x14ac:dyDescent="0.2">
      <c r="A17" s="2"/>
      <c r="B17" s="2"/>
      <c r="C17" s="9">
        <v>1000</v>
      </c>
      <c r="D17" s="10"/>
      <c r="E17" s="88">
        <v>0</v>
      </c>
      <c r="F17" s="2"/>
      <c r="G17" s="11">
        <f t="shared" si="0"/>
        <v>0</v>
      </c>
      <c r="H17" s="12"/>
      <c r="I17" s="2"/>
    </row>
    <row r="18" spans="1:11" ht="12.75" x14ac:dyDescent="0.2">
      <c r="A18" s="2"/>
      <c r="B18" s="2"/>
      <c r="C18" s="9">
        <v>500</v>
      </c>
      <c r="D18" s="10"/>
      <c r="E18" s="88">
        <v>0</v>
      </c>
      <c r="F18" s="2"/>
      <c r="G18" s="11">
        <f t="shared" si="0"/>
        <v>0</v>
      </c>
      <c r="H18" s="12"/>
      <c r="I18" s="2"/>
      <c r="K18" s="13"/>
    </row>
    <row r="19" spans="1:11" ht="12.75" x14ac:dyDescent="0.2">
      <c r="A19" s="2"/>
      <c r="B19" s="2"/>
      <c r="C19" s="9">
        <v>100</v>
      </c>
      <c r="D19" s="10"/>
      <c r="E19" s="88">
        <v>0</v>
      </c>
      <c r="F19" s="2"/>
      <c r="G19" s="14">
        <f t="shared" si="0"/>
        <v>0</v>
      </c>
      <c r="H19" s="3"/>
      <c r="I19" s="2"/>
    </row>
    <row r="20" spans="1:11" x14ac:dyDescent="0.2">
      <c r="A20" s="2"/>
      <c r="B20" s="2"/>
      <c r="C20" s="8" t="s">
        <v>11</v>
      </c>
      <c r="D20" s="8"/>
      <c r="E20" s="89"/>
      <c r="F20" s="4"/>
      <c r="G20" s="4"/>
      <c r="H20" s="15">
        <f>SUM(G11:G19)</f>
        <v>29944000</v>
      </c>
      <c r="I20" s="2"/>
    </row>
    <row r="21" spans="1:11" x14ac:dyDescent="0.2">
      <c r="A21" s="2"/>
      <c r="B21" s="2"/>
      <c r="C21" s="10"/>
      <c r="D21" s="10"/>
      <c r="F21" s="2"/>
      <c r="G21" s="2"/>
      <c r="H21" s="3"/>
      <c r="I21" s="2"/>
    </row>
    <row r="22" spans="1:11" x14ac:dyDescent="0.2">
      <c r="A22" s="2"/>
      <c r="B22" s="2"/>
      <c r="C22" s="8" t="s">
        <v>8</v>
      </c>
      <c r="D22" s="8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9">
        <v>1000</v>
      </c>
      <c r="D23" s="10"/>
      <c r="E23" s="24">
        <v>4</v>
      </c>
      <c r="F23" s="2"/>
      <c r="G23" s="11">
        <f>C23*E23</f>
        <v>4000</v>
      </c>
      <c r="H23" s="3"/>
      <c r="I23" s="2"/>
    </row>
    <row r="24" spans="1:11" ht="12.75" x14ac:dyDescent="0.2">
      <c r="A24" s="2"/>
      <c r="B24" s="2"/>
      <c r="C24" s="9">
        <v>500</v>
      </c>
      <c r="D24" s="10"/>
      <c r="E24" s="24">
        <v>1</v>
      </c>
      <c r="F24" s="2"/>
      <c r="G24" s="11">
        <f>E24*C24</f>
        <v>500</v>
      </c>
      <c r="H24" s="3"/>
      <c r="I24" s="2"/>
    </row>
    <row r="25" spans="1:11" ht="12.75" x14ac:dyDescent="0.2">
      <c r="A25" s="2"/>
      <c r="B25" s="2"/>
      <c r="C25" s="9">
        <v>200</v>
      </c>
      <c r="D25" s="10"/>
      <c r="E25" s="24">
        <v>0</v>
      </c>
      <c r="F25" s="2"/>
      <c r="G25" s="11">
        <f>E25*C25</f>
        <v>0</v>
      </c>
      <c r="H25" s="3"/>
      <c r="I25" s="2"/>
    </row>
    <row r="26" spans="1:11" ht="12.75" x14ac:dyDescent="0.2">
      <c r="A26" s="2"/>
      <c r="B26" s="2"/>
      <c r="C26" s="9">
        <v>100</v>
      </c>
      <c r="D26" s="10"/>
      <c r="E26" s="24">
        <v>0</v>
      </c>
      <c r="F26" s="2"/>
      <c r="G26" s="11">
        <f>E26*C26</f>
        <v>0</v>
      </c>
      <c r="H26" s="3"/>
      <c r="I26" s="2"/>
    </row>
    <row r="27" spans="1:11" ht="12.75" x14ac:dyDescent="0.2">
      <c r="A27" s="2"/>
      <c r="B27" s="2"/>
      <c r="C27" s="9">
        <v>50</v>
      </c>
      <c r="D27" s="10"/>
      <c r="E27" s="24">
        <v>0</v>
      </c>
      <c r="F27" s="2"/>
      <c r="G27" s="11">
        <f>E27*C27</f>
        <v>0</v>
      </c>
      <c r="H27" s="3"/>
      <c r="I27" s="2"/>
    </row>
    <row r="28" spans="1:11" ht="12.75" x14ac:dyDescent="0.2">
      <c r="A28" s="2"/>
      <c r="B28" s="2"/>
      <c r="C28" s="9">
        <v>25</v>
      </c>
      <c r="D28" s="10"/>
      <c r="E28" s="24">
        <v>0</v>
      </c>
      <c r="F28" s="2"/>
      <c r="G28" s="11">
        <f>E28*C28</f>
        <v>0</v>
      </c>
      <c r="H28" s="3"/>
      <c r="I28" s="2"/>
    </row>
    <row r="29" spans="1:11" ht="12.75" x14ac:dyDescent="0.2">
      <c r="A29" s="2"/>
      <c r="B29" s="2"/>
      <c r="C29" s="8" t="s">
        <v>11</v>
      </c>
      <c r="D29" s="8"/>
      <c r="E29" s="24"/>
      <c r="F29" s="4"/>
      <c r="G29" s="4"/>
      <c r="H29" s="16">
        <f>SUM(G23:G28)</f>
        <v>4500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29948500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7">
        <f>+'[1]Januari 18'!$I$201</f>
        <v>0</v>
      </c>
      <c r="J31" s="18"/>
    </row>
    <row r="32" spans="1:11" x14ac:dyDescent="0.2">
      <c r="A32" s="2"/>
      <c r="B32" s="2"/>
      <c r="C32" s="2"/>
      <c r="D32" s="2"/>
      <c r="E32" s="2"/>
      <c r="F32" s="2"/>
      <c r="G32" s="2"/>
      <c r="H32" s="19"/>
      <c r="I32" s="3"/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9"/>
      <c r="I33" s="3">
        <f>+[2]LP3i!$G$56</f>
        <v>239747200</v>
      </c>
      <c r="J33" s="20"/>
      <c r="N33" s="25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+'[1]Januari 18'!$H$201</f>
        <v>800000</v>
      </c>
      <c r="J35" s="18"/>
    </row>
    <row r="36" spans="1:14" x14ac:dyDescent="0.2">
      <c r="A36" s="2"/>
      <c r="B36" s="2"/>
      <c r="C36" s="2"/>
      <c r="D36" s="2"/>
      <c r="E36" s="2"/>
      <c r="F36" s="2"/>
      <c r="G36" s="2"/>
      <c r="H36" s="11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21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>
        <f>I30+I31+I33-I35</f>
        <v>268895700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+'[1]Januari 18'!$H$10</f>
        <v>210103700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21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>
        <f>I38-I39</f>
        <v>58792000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22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22"/>
      <c r="H49" s="3"/>
    </row>
    <row r="50" spans="1:9" s="2" customFormat="1" x14ac:dyDescent="0.2">
      <c r="A50" s="22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22"/>
      <c r="H54" s="3"/>
    </row>
    <row r="55" spans="1:9" s="2" customFormat="1" x14ac:dyDescent="0.2">
      <c r="A55" s="22"/>
      <c r="H55" s="3"/>
    </row>
    <row r="56" spans="1:9" s="2" customFormat="1" x14ac:dyDescent="0.2">
      <c r="A56" s="22" t="s">
        <v>28</v>
      </c>
      <c r="G56" s="2" t="s">
        <v>21</v>
      </c>
      <c r="H56" s="3"/>
    </row>
    <row r="57" spans="1:9" s="2" customFormat="1" x14ac:dyDescent="0.2">
      <c r="A57" s="22"/>
      <c r="H57" s="3"/>
    </row>
    <row r="58" spans="1:9" s="2" customFormat="1" x14ac:dyDescent="0.2">
      <c r="A58" s="22"/>
      <c r="H58" s="3"/>
    </row>
    <row r="59" spans="1:9" s="2" customFormat="1" x14ac:dyDescent="0.2">
      <c r="A59" s="22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23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4" zoomScale="60" zoomScaleNormal="100" workbookViewId="0">
      <selection activeCell="F19" sqref="F19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04" t="s">
        <v>34</v>
      </c>
      <c r="C2" s="104"/>
      <c r="D2" s="104"/>
      <c r="E2" s="104"/>
      <c r="F2" s="104"/>
      <c r="G2" s="104"/>
      <c r="H2" s="104"/>
      <c r="I2" s="104"/>
      <c r="J2" s="26"/>
    </row>
    <row r="3" spans="1:11" ht="17.25" customHeight="1" x14ac:dyDescent="0.25">
      <c r="B3" s="104" t="s">
        <v>35</v>
      </c>
      <c r="C3" s="104"/>
      <c r="D3" s="104"/>
      <c r="E3" s="104"/>
      <c r="F3" s="104"/>
      <c r="G3" s="104"/>
      <c r="H3" s="104"/>
      <c r="I3" s="104"/>
      <c r="J3" s="26"/>
    </row>
    <row r="4" spans="1:11" ht="17.25" customHeight="1" thickBot="1" x14ac:dyDescent="0.3">
      <c r="B4" s="27"/>
      <c r="C4" s="27"/>
      <c r="D4" s="27"/>
      <c r="E4" s="27"/>
      <c r="F4" s="27"/>
      <c r="G4" s="27"/>
      <c r="H4" s="27"/>
      <c r="I4" s="27"/>
      <c r="J4" s="26"/>
    </row>
    <row r="5" spans="1:11" ht="27" customHeight="1" x14ac:dyDescent="0.25">
      <c r="A5" s="28"/>
      <c r="B5" s="29" t="s">
        <v>37</v>
      </c>
      <c r="C5" s="30" t="s">
        <v>36</v>
      </c>
      <c r="D5" s="31"/>
      <c r="E5" s="31"/>
      <c r="F5" s="31"/>
      <c r="G5" s="31"/>
      <c r="H5" s="32"/>
      <c r="I5" s="33"/>
      <c r="J5" s="34"/>
    </row>
    <row r="6" spans="1:11" ht="12.75" customHeight="1" x14ac:dyDescent="0.25">
      <c r="B6" s="33"/>
      <c r="C6" s="33"/>
      <c r="D6" s="33"/>
      <c r="E6" s="33"/>
      <c r="F6" s="33"/>
      <c r="G6" s="33"/>
      <c r="H6" s="33"/>
      <c r="I6" s="33"/>
      <c r="J6" s="34"/>
    </row>
    <row r="7" spans="1:11" ht="15.75" customHeight="1" x14ac:dyDescent="0.25">
      <c r="B7" s="105" t="s">
        <v>63</v>
      </c>
      <c r="C7" s="105"/>
      <c r="D7" s="105"/>
      <c r="E7" s="105"/>
      <c r="F7" s="105"/>
      <c r="G7" s="105"/>
      <c r="H7" s="105"/>
      <c r="I7" s="105"/>
      <c r="J7" s="34"/>
    </row>
    <row r="8" spans="1:11" ht="15.75" customHeight="1" x14ac:dyDescent="0.25">
      <c r="B8" s="105"/>
      <c r="C8" s="105"/>
      <c r="D8" s="105"/>
      <c r="E8" s="105"/>
      <c r="F8" s="105"/>
      <c r="G8" s="105"/>
      <c r="H8" s="105"/>
      <c r="I8" s="105"/>
      <c r="J8" s="34"/>
    </row>
    <row r="9" spans="1:11" ht="7.5" customHeight="1" thickBot="1" x14ac:dyDescent="0.3">
      <c r="B9" s="35"/>
      <c r="C9" s="35"/>
      <c r="D9" s="35"/>
      <c r="E9" s="35"/>
      <c r="F9" s="35"/>
      <c r="G9" s="35"/>
      <c r="H9" s="35"/>
      <c r="I9" s="35"/>
      <c r="J9" s="34"/>
    </row>
    <row r="10" spans="1:11" ht="15.75" customHeight="1" thickBot="1" x14ac:dyDescent="0.3">
      <c r="B10" s="35"/>
      <c r="C10" s="106" t="s">
        <v>38</v>
      </c>
      <c r="D10" s="107"/>
      <c r="E10" s="108" t="s">
        <v>39</v>
      </c>
      <c r="F10" s="109"/>
      <c r="G10" s="109" t="s">
        <v>40</v>
      </c>
      <c r="H10" s="110"/>
      <c r="I10" s="36"/>
      <c r="J10" s="37"/>
      <c r="K10" s="38"/>
    </row>
    <row r="11" spans="1:11" ht="15.75" customHeight="1" x14ac:dyDescent="0.25">
      <c r="B11" s="35"/>
      <c r="C11" s="112" t="s">
        <v>41</v>
      </c>
      <c r="D11" s="113"/>
      <c r="E11" s="74"/>
      <c r="F11" s="74"/>
      <c r="G11" s="35"/>
      <c r="H11" s="39"/>
      <c r="I11" s="35"/>
      <c r="J11" s="34"/>
    </row>
    <row r="12" spans="1:11" ht="15.75" customHeight="1" x14ac:dyDescent="0.25">
      <c r="B12" s="35"/>
      <c r="C12" s="75" t="s">
        <v>42</v>
      </c>
      <c r="D12" s="77">
        <v>100000</v>
      </c>
      <c r="E12" s="85">
        <v>138</v>
      </c>
      <c r="F12" s="78"/>
      <c r="G12" s="40" t="s">
        <v>42</v>
      </c>
      <c r="H12" s="41">
        <f>D12*E12</f>
        <v>13800000</v>
      </c>
      <c r="I12" s="35"/>
      <c r="J12" s="34"/>
    </row>
    <row r="13" spans="1:11" ht="15.75" customHeight="1" x14ac:dyDescent="0.25">
      <c r="B13" s="35"/>
      <c r="C13" s="75" t="s">
        <v>42</v>
      </c>
      <c r="D13" s="77">
        <v>50000</v>
      </c>
      <c r="E13" s="85">
        <v>520</v>
      </c>
      <c r="F13" s="79"/>
      <c r="G13" s="40" t="s">
        <v>42</v>
      </c>
      <c r="H13" s="41">
        <f t="shared" ref="H13:H18" si="0">D13*E13</f>
        <v>26000000</v>
      </c>
      <c r="I13" s="35"/>
      <c r="J13" s="34"/>
    </row>
    <row r="14" spans="1:11" ht="15.75" customHeight="1" x14ac:dyDescent="0.25">
      <c r="B14" s="35"/>
      <c r="C14" s="75" t="s">
        <v>42</v>
      </c>
      <c r="D14" s="77">
        <v>20000</v>
      </c>
      <c r="E14" s="85">
        <v>1</v>
      </c>
      <c r="F14" s="79"/>
      <c r="G14" s="40" t="s">
        <v>42</v>
      </c>
      <c r="H14" s="41">
        <f t="shared" si="0"/>
        <v>20000</v>
      </c>
      <c r="I14" s="35"/>
      <c r="J14" s="34"/>
    </row>
    <row r="15" spans="1:11" ht="15.75" customHeight="1" x14ac:dyDescent="0.25">
      <c r="B15" s="35"/>
      <c r="C15" s="75" t="s">
        <v>42</v>
      </c>
      <c r="D15" s="77">
        <v>10000</v>
      </c>
      <c r="E15" s="85">
        <v>2</v>
      </c>
      <c r="F15" s="79"/>
      <c r="G15" s="40" t="s">
        <v>42</v>
      </c>
      <c r="H15" s="41">
        <f t="shared" si="0"/>
        <v>20000</v>
      </c>
      <c r="I15" s="35"/>
      <c r="J15" s="34"/>
    </row>
    <row r="16" spans="1:11" ht="15.75" customHeight="1" x14ac:dyDescent="0.25">
      <c r="B16" s="35"/>
      <c r="C16" s="75" t="s">
        <v>42</v>
      </c>
      <c r="D16" s="77">
        <v>5000</v>
      </c>
      <c r="E16" s="85">
        <v>2</v>
      </c>
      <c r="F16" s="79"/>
      <c r="G16" s="40" t="s">
        <v>42</v>
      </c>
      <c r="H16" s="41">
        <f t="shared" si="0"/>
        <v>10000</v>
      </c>
      <c r="I16" s="35"/>
      <c r="J16" s="34"/>
    </row>
    <row r="17" spans="2:11" ht="15.75" customHeight="1" x14ac:dyDescent="0.25">
      <c r="B17" s="35"/>
      <c r="C17" s="75" t="s">
        <v>42</v>
      </c>
      <c r="D17" s="77">
        <v>2000</v>
      </c>
      <c r="E17" s="85">
        <v>13</v>
      </c>
      <c r="F17" s="79"/>
      <c r="G17" s="40" t="s">
        <v>42</v>
      </c>
      <c r="H17" s="41">
        <f t="shared" si="0"/>
        <v>26000</v>
      </c>
      <c r="I17" s="35"/>
      <c r="J17" s="34"/>
    </row>
    <row r="18" spans="2:11" ht="15.75" customHeight="1" x14ac:dyDescent="0.25">
      <c r="B18" s="35"/>
      <c r="C18" s="75" t="s">
        <v>42</v>
      </c>
      <c r="D18" s="77">
        <v>1000</v>
      </c>
      <c r="E18" s="85">
        <v>0</v>
      </c>
      <c r="F18" s="79"/>
      <c r="G18" s="40" t="s">
        <v>42</v>
      </c>
      <c r="H18" s="41">
        <f t="shared" si="0"/>
        <v>0</v>
      </c>
      <c r="I18" s="35"/>
      <c r="J18" s="34"/>
    </row>
    <row r="19" spans="2:11" ht="15.75" customHeight="1" x14ac:dyDescent="0.25">
      <c r="B19" s="35"/>
      <c r="C19" s="75"/>
      <c r="D19" s="77"/>
      <c r="E19" s="85"/>
      <c r="F19" s="79"/>
      <c r="G19" s="40"/>
      <c r="H19" s="41"/>
      <c r="I19" s="35"/>
      <c r="J19" s="34"/>
    </row>
    <row r="20" spans="2:11" ht="15.75" customHeight="1" x14ac:dyDescent="0.25">
      <c r="B20" s="35"/>
      <c r="C20" s="114" t="s">
        <v>43</v>
      </c>
      <c r="D20" s="115"/>
      <c r="E20" s="85"/>
      <c r="F20" s="79"/>
      <c r="G20" s="42"/>
      <c r="H20" s="43"/>
      <c r="I20" s="35"/>
      <c r="J20" s="34"/>
    </row>
    <row r="21" spans="2:11" ht="15.75" customHeight="1" x14ac:dyDescent="0.25">
      <c r="B21" s="35"/>
      <c r="C21" s="75" t="s">
        <v>42</v>
      </c>
      <c r="D21" s="77">
        <v>1000</v>
      </c>
      <c r="E21" s="83">
        <v>0</v>
      </c>
      <c r="F21" s="79"/>
      <c r="G21" s="40" t="s">
        <v>42</v>
      </c>
      <c r="H21" s="41">
        <f>D21*E21</f>
        <v>0</v>
      </c>
      <c r="I21" s="35"/>
      <c r="J21" s="34"/>
    </row>
    <row r="22" spans="2:11" ht="15.75" customHeight="1" x14ac:dyDescent="0.25">
      <c r="B22" s="35"/>
      <c r="C22" s="75" t="s">
        <v>42</v>
      </c>
      <c r="D22" s="77">
        <v>500</v>
      </c>
      <c r="E22" s="83">
        <v>0</v>
      </c>
      <c r="F22" s="79"/>
      <c r="G22" s="40" t="s">
        <v>42</v>
      </c>
      <c r="H22" s="41">
        <f t="shared" ref="H22:H28" si="1">D22*E22</f>
        <v>0</v>
      </c>
      <c r="I22" s="35"/>
      <c r="J22" s="34"/>
    </row>
    <row r="23" spans="2:11" ht="15.75" customHeight="1" x14ac:dyDescent="0.25">
      <c r="B23" s="35"/>
      <c r="C23" s="75" t="s">
        <v>42</v>
      </c>
      <c r="D23" s="77">
        <v>200</v>
      </c>
      <c r="E23" s="83">
        <v>1</v>
      </c>
      <c r="F23" s="79"/>
      <c r="G23" s="40" t="s">
        <v>42</v>
      </c>
      <c r="H23" s="41">
        <f t="shared" si="1"/>
        <v>200</v>
      </c>
      <c r="I23" s="35"/>
      <c r="J23" s="34"/>
    </row>
    <row r="24" spans="2:11" ht="15.75" customHeight="1" x14ac:dyDescent="0.25">
      <c r="B24" s="35"/>
      <c r="C24" s="75" t="s">
        <v>42</v>
      </c>
      <c r="D24" s="77">
        <v>100</v>
      </c>
      <c r="E24" s="83">
        <f>+Januari!E26</f>
        <v>0</v>
      </c>
      <c r="F24" s="79"/>
      <c r="G24" s="40" t="s">
        <v>42</v>
      </c>
      <c r="H24" s="41">
        <f t="shared" si="1"/>
        <v>0</v>
      </c>
      <c r="I24" s="35"/>
      <c r="J24" s="34"/>
    </row>
    <row r="25" spans="2:11" ht="15.75" customHeight="1" x14ac:dyDescent="0.25">
      <c r="B25" s="35"/>
      <c r="C25" s="75" t="s">
        <v>42</v>
      </c>
      <c r="D25" s="77">
        <v>50</v>
      </c>
      <c r="E25" s="83">
        <f>+Januari!E27</f>
        <v>0</v>
      </c>
      <c r="F25" s="79"/>
      <c r="G25" s="40" t="s">
        <v>42</v>
      </c>
      <c r="H25" s="41">
        <f t="shared" si="1"/>
        <v>0</v>
      </c>
      <c r="I25" s="35"/>
      <c r="J25" s="34"/>
    </row>
    <row r="26" spans="2:11" ht="15.75" customHeight="1" x14ac:dyDescent="0.25">
      <c r="B26" s="35"/>
      <c r="C26" s="75" t="s">
        <v>42</v>
      </c>
      <c r="D26" s="77">
        <v>25</v>
      </c>
      <c r="E26" s="83">
        <f>+Januari!E28</f>
        <v>0</v>
      </c>
      <c r="F26" s="79"/>
      <c r="G26" s="40" t="s">
        <v>42</v>
      </c>
      <c r="H26" s="41">
        <f t="shared" si="1"/>
        <v>0</v>
      </c>
      <c r="I26" s="35"/>
    </row>
    <row r="27" spans="2:11" ht="15.75" customHeight="1" x14ac:dyDescent="0.25">
      <c r="B27" s="35"/>
      <c r="C27" s="75" t="s">
        <v>42</v>
      </c>
      <c r="D27" s="77">
        <v>10</v>
      </c>
      <c r="E27" s="83">
        <f>+Januari!E29</f>
        <v>0</v>
      </c>
      <c r="F27" s="79"/>
      <c r="G27" s="40" t="s">
        <v>42</v>
      </c>
      <c r="H27" s="41">
        <f t="shared" si="1"/>
        <v>0</v>
      </c>
      <c r="I27" s="35"/>
      <c r="J27" s="34"/>
    </row>
    <row r="28" spans="2:11" ht="15.75" customHeight="1" x14ac:dyDescent="0.25">
      <c r="B28" s="35"/>
      <c r="C28" s="75" t="s">
        <v>42</v>
      </c>
      <c r="D28" s="77">
        <v>5</v>
      </c>
      <c r="E28" s="83">
        <f>+Januari!E30</f>
        <v>0</v>
      </c>
      <c r="F28" s="79"/>
      <c r="G28" s="40" t="s">
        <v>42</v>
      </c>
      <c r="H28" s="41">
        <f t="shared" si="1"/>
        <v>0</v>
      </c>
      <c r="I28" s="35"/>
      <c r="J28" s="34"/>
    </row>
    <row r="29" spans="2:11" ht="15.75" customHeight="1" x14ac:dyDescent="0.25">
      <c r="B29" s="35"/>
      <c r="C29" s="76"/>
      <c r="D29" s="80"/>
      <c r="E29" s="84"/>
      <c r="F29" s="81"/>
      <c r="G29" s="35"/>
      <c r="H29" s="45"/>
      <c r="I29" s="35"/>
      <c r="J29" s="34"/>
    </row>
    <row r="30" spans="2:11" ht="15.75" customHeight="1" x14ac:dyDescent="0.25">
      <c r="B30" s="35"/>
      <c r="C30" s="46" t="s">
        <v>44</v>
      </c>
      <c r="D30" s="47"/>
      <c r="E30" s="82"/>
      <c r="F30" s="48"/>
      <c r="G30" s="49" t="s">
        <v>42</v>
      </c>
      <c r="H30" s="50">
        <f>SUM(G12:H28)</f>
        <v>39876200</v>
      </c>
      <c r="I30" s="35"/>
      <c r="J30" s="34"/>
      <c r="K30" s="86">
        <f>+H33-H31</f>
        <v>39876200</v>
      </c>
    </row>
    <row r="31" spans="2:11" ht="15.75" customHeight="1" x14ac:dyDescent="0.25">
      <c r="B31" s="35"/>
      <c r="C31" s="44" t="s">
        <v>45</v>
      </c>
      <c r="D31" s="51"/>
      <c r="E31" s="52"/>
      <c r="F31" s="53"/>
      <c r="G31" s="54" t="s">
        <v>42</v>
      </c>
      <c r="H31" s="45">
        <f>+[3]LP3i!$G$9</f>
        <v>29885000</v>
      </c>
      <c r="I31" s="35"/>
      <c r="J31" s="90"/>
    </row>
    <row r="32" spans="2:11" ht="17.25" customHeight="1" x14ac:dyDescent="0.25">
      <c r="B32" s="35"/>
      <c r="C32" s="44" t="s">
        <v>46</v>
      </c>
      <c r="D32" s="51"/>
      <c r="E32" s="52"/>
      <c r="F32" s="53"/>
      <c r="G32" s="49" t="s">
        <v>42</v>
      </c>
      <c r="H32" s="55">
        <f>H30+H31</f>
        <v>69761200</v>
      </c>
      <c r="I32" s="35"/>
      <c r="J32" s="34"/>
    </row>
    <row r="33" spans="2:11" ht="18" customHeight="1" x14ac:dyDescent="0.25">
      <c r="B33" s="35"/>
      <c r="C33" s="44" t="s">
        <v>47</v>
      </c>
      <c r="D33" s="51"/>
      <c r="E33" s="52"/>
      <c r="F33" s="53"/>
      <c r="G33" s="56" t="s">
        <v>42</v>
      </c>
      <c r="H33" s="57">
        <f>+'[4]Desember '!$J$429</f>
        <v>69761200</v>
      </c>
      <c r="I33" s="35"/>
      <c r="J33" s="34"/>
    </row>
    <row r="34" spans="2:11" ht="17.25" customHeight="1" thickBot="1" x14ac:dyDescent="0.3">
      <c r="B34" s="35"/>
      <c r="C34" s="58" t="s">
        <v>48</v>
      </c>
      <c r="D34" s="59"/>
      <c r="E34" s="59"/>
      <c r="F34" s="60"/>
      <c r="G34" s="61" t="s">
        <v>42</v>
      </c>
      <c r="H34" s="62">
        <f>+H32-H33</f>
        <v>0</v>
      </c>
      <c r="I34" s="35"/>
      <c r="J34" s="34"/>
      <c r="K34" s="86"/>
    </row>
    <row r="35" spans="2:11" ht="12" customHeight="1" x14ac:dyDescent="0.25">
      <c r="B35" s="35"/>
      <c r="C35" s="35"/>
      <c r="D35" s="35"/>
      <c r="E35" s="35"/>
      <c r="F35" s="35"/>
      <c r="G35" s="63"/>
      <c r="H35" s="52"/>
      <c r="I35" s="35"/>
      <c r="J35" s="34"/>
    </row>
    <row r="36" spans="2:11" ht="15" customHeight="1" x14ac:dyDescent="0.25">
      <c r="B36" s="35" t="s">
        <v>49</v>
      </c>
      <c r="C36" s="35"/>
      <c r="D36" s="35"/>
      <c r="E36" s="35"/>
      <c r="F36" s="35"/>
      <c r="G36" s="35"/>
      <c r="H36" s="35"/>
      <c r="I36" s="64"/>
      <c r="J36" s="65"/>
      <c r="K36" s="87"/>
    </row>
    <row r="37" spans="2:11" ht="6" customHeight="1" x14ac:dyDescent="0.25">
      <c r="B37" s="35"/>
      <c r="C37" s="35"/>
      <c r="D37" s="35"/>
      <c r="E37" s="35"/>
      <c r="F37" s="35"/>
      <c r="G37" s="35"/>
      <c r="H37" s="35"/>
      <c r="I37" s="64"/>
      <c r="J37" s="65"/>
      <c r="K37" s="66"/>
    </row>
    <row r="38" spans="2:11" ht="15" customHeight="1" x14ac:dyDescent="0.25">
      <c r="B38" s="29" t="s">
        <v>26</v>
      </c>
      <c r="C38" s="67"/>
      <c r="D38" s="67"/>
      <c r="E38" s="67"/>
      <c r="F38" s="67"/>
      <c r="G38" s="68" t="s">
        <v>20</v>
      </c>
      <c r="H38" s="64"/>
      <c r="I38" s="64"/>
      <c r="J38" s="65"/>
    </row>
    <row r="39" spans="2:11" ht="15" customHeight="1" x14ac:dyDescent="0.25">
      <c r="B39" s="29"/>
      <c r="C39" s="67"/>
      <c r="D39" s="67"/>
      <c r="E39" s="67"/>
      <c r="F39" s="67"/>
      <c r="G39" s="68"/>
      <c r="H39" s="64"/>
      <c r="I39" s="64"/>
      <c r="J39" s="65"/>
    </row>
    <row r="40" spans="2:11" ht="15.75" customHeight="1" x14ac:dyDescent="0.25">
      <c r="B40" s="69" t="s">
        <v>64</v>
      </c>
      <c r="C40" s="35"/>
      <c r="D40" s="35"/>
      <c r="E40" s="35"/>
      <c r="F40" s="35"/>
      <c r="G40" s="30" t="s">
        <v>50</v>
      </c>
      <c r="H40" s="35"/>
      <c r="I40" s="35"/>
      <c r="J40" s="34"/>
    </row>
    <row r="41" spans="2:11" ht="15.75" customHeight="1" x14ac:dyDescent="0.25">
      <c r="B41" s="30" t="s">
        <v>51</v>
      </c>
      <c r="C41" s="35"/>
      <c r="D41" s="35"/>
      <c r="E41" s="35"/>
      <c r="F41" s="32"/>
      <c r="G41" s="30"/>
      <c r="H41" s="35"/>
      <c r="I41" s="30" t="s">
        <v>52</v>
      </c>
      <c r="J41" s="70"/>
    </row>
    <row r="42" spans="2:11" ht="15.75" customHeight="1" x14ac:dyDescent="0.25">
      <c r="B42" s="69"/>
      <c r="C42" s="35"/>
      <c r="D42" s="35"/>
      <c r="E42" s="35"/>
      <c r="F42" s="35"/>
      <c r="G42" s="30"/>
      <c r="H42" s="35"/>
      <c r="I42" s="35"/>
      <c r="J42" s="70"/>
    </row>
    <row r="43" spans="2:11" ht="15" customHeight="1" x14ac:dyDescent="0.25">
      <c r="B43" s="29" t="s">
        <v>19</v>
      </c>
      <c r="C43" s="35"/>
      <c r="D43" s="35"/>
      <c r="E43" s="35"/>
      <c r="F43" s="35"/>
      <c r="G43" s="68" t="s">
        <v>20</v>
      </c>
      <c r="H43" s="35"/>
      <c r="I43" s="35"/>
      <c r="J43" s="70"/>
    </row>
    <row r="44" spans="2:11" ht="15" customHeight="1" x14ac:dyDescent="0.25">
      <c r="B44" s="29"/>
      <c r="C44" s="35"/>
      <c r="D44" s="35"/>
      <c r="E44" s="35"/>
      <c r="F44" s="35"/>
      <c r="G44" s="68"/>
      <c r="H44" s="35"/>
      <c r="I44" s="35"/>
      <c r="J44" s="70"/>
    </row>
    <row r="45" spans="2:11" ht="15" customHeight="1" x14ac:dyDescent="0.25">
      <c r="B45" s="30" t="s">
        <v>61</v>
      </c>
      <c r="C45" s="35"/>
      <c r="D45" s="35"/>
      <c r="E45" s="35"/>
      <c r="F45" s="35"/>
      <c r="G45" s="30" t="s">
        <v>50</v>
      </c>
      <c r="H45" s="35"/>
      <c r="I45" s="35"/>
      <c r="J45" s="70"/>
    </row>
    <row r="46" spans="2:11" ht="15" customHeight="1" x14ac:dyDescent="0.25">
      <c r="B46" s="30" t="s">
        <v>62</v>
      </c>
      <c r="C46" s="35"/>
      <c r="D46" s="35"/>
      <c r="E46" s="35"/>
      <c r="F46" s="35"/>
      <c r="G46" s="30"/>
      <c r="H46" s="35"/>
      <c r="I46" s="30" t="s">
        <v>52</v>
      </c>
      <c r="J46" s="71"/>
      <c r="K46" s="66"/>
    </row>
    <row r="47" spans="2:11" ht="15" customHeight="1" x14ac:dyDescent="0.25">
      <c r="B47" s="30"/>
      <c r="C47" s="35"/>
      <c r="D47" s="35"/>
      <c r="E47" s="35"/>
      <c r="F47" s="35"/>
      <c r="G47" s="29"/>
      <c r="H47" s="35"/>
      <c r="I47" s="64"/>
      <c r="J47" s="71"/>
      <c r="K47" s="66"/>
    </row>
    <row r="48" spans="2:11" ht="15" customHeight="1" x14ac:dyDescent="0.25">
      <c r="B48" s="72"/>
      <c r="C48" s="35"/>
      <c r="D48" s="35"/>
      <c r="E48" s="35"/>
      <c r="F48" s="35"/>
      <c r="G48" s="35"/>
      <c r="H48" s="35"/>
      <c r="I48" s="31"/>
      <c r="J48" s="73"/>
    </row>
    <row r="49" spans="2:9" ht="18" customHeight="1" x14ac:dyDescent="0.25">
      <c r="B49" s="111" t="s">
        <v>65</v>
      </c>
      <c r="C49" s="111"/>
      <c r="D49" s="111"/>
      <c r="E49" s="111"/>
      <c r="F49" s="111"/>
      <c r="G49" s="111"/>
      <c r="H49" s="111"/>
      <c r="I49" s="111"/>
    </row>
    <row r="50" spans="2:9" ht="20.100000000000001" customHeight="1" x14ac:dyDescent="0.25">
      <c r="B50" s="111" t="s">
        <v>24</v>
      </c>
      <c r="C50" s="111"/>
      <c r="D50" s="111"/>
      <c r="E50" s="111"/>
      <c r="F50" s="111"/>
      <c r="G50" s="111"/>
      <c r="H50" s="111"/>
      <c r="I50" s="111"/>
    </row>
    <row r="51" spans="2:9" ht="18.75" customHeight="1" x14ac:dyDescent="0.25">
      <c r="B51" s="111" t="s">
        <v>25</v>
      </c>
      <c r="C51" s="111"/>
      <c r="D51" s="111"/>
      <c r="E51" s="111"/>
      <c r="F51" s="111"/>
      <c r="G51" s="111"/>
      <c r="H51" s="111"/>
      <c r="I51" s="111"/>
    </row>
    <row r="52" spans="2:9" ht="12" customHeight="1" x14ac:dyDescent="0.25">
      <c r="B52" s="31"/>
      <c r="C52" s="31"/>
      <c r="D52" s="31"/>
      <c r="E52" s="31"/>
      <c r="F52" s="31"/>
      <c r="G52" s="31"/>
      <c r="H52" s="35"/>
      <c r="I52" s="35"/>
    </row>
    <row r="53" spans="2:9" x14ac:dyDescent="0.25">
      <c r="B53" s="31"/>
      <c r="C53" s="31"/>
      <c r="D53" s="31"/>
      <c r="E53" s="31"/>
      <c r="F53" s="31"/>
      <c r="G53" s="31"/>
      <c r="H53" s="35"/>
      <c r="I53" s="35"/>
    </row>
    <row r="54" spans="2:9" x14ac:dyDescent="0.25">
      <c r="B54" s="116" t="s">
        <v>53</v>
      </c>
      <c r="C54" s="116"/>
      <c r="D54" s="116"/>
      <c r="E54" s="116"/>
      <c r="F54" s="116"/>
      <c r="G54" s="116"/>
      <c r="H54" s="116"/>
      <c r="I54" s="116"/>
    </row>
    <row r="55" spans="2:9" x14ac:dyDescent="0.25">
      <c r="B55" s="111" t="s">
        <v>54</v>
      </c>
      <c r="C55" s="111"/>
      <c r="D55" s="111"/>
      <c r="E55" s="111"/>
      <c r="F55" s="111"/>
      <c r="G55" s="111"/>
      <c r="H55" s="111"/>
      <c r="I55" s="111"/>
    </row>
    <row r="56" spans="2:9" x14ac:dyDescent="0.25">
      <c r="B56" s="35"/>
      <c r="C56" s="35"/>
      <c r="D56" s="35"/>
      <c r="E56" s="35"/>
      <c r="F56" s="35"/>
      <c r="G56" s="35"/>
      <c r="H56" s="35"/>
      <c r="I56" s="35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view="pageBreakPreview" topLeftCell="A13" zoomScale="60" zoomScaleNormal="100" workbookViewId="0">
      <selection activeCell="J42" sqref="J42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04" t="s">
        <v>34</v>
      </c>
      <c r="C2" s="104"/>
      <c r="D2" s="104"/>
      <c r="E2" s="104"/>
      <c r="F2" s="104"/>
      <c r="G2" s="104"/>
      <c r="H2" s="104"/>
      <c r="I2" s="104"/>
      <c r="J2" s="26"/>
    </row>
    <row r="3" spans="1:11" ht="17.25" customHeight="1" x14ac:dyDescent="0.25">
      <c r="B3" s="104" t="s">
        <v>35</v>
      </c>
      <c r="C3" s="104"/>
      <c r="D3" s="104"/>
      <c r="E3" s="104"/>
      <c r="F3" s="104"/>
      <c r="G3" s="104"/>
      <c r="H3" s="104"/>
      <c r="I3" s="104"/>
      <c r="J3" s="26"/>
    </row>
    <row r="4" spans="1:11" ht="17.25" customHeight="1" thickBot="1" x14ac:dyDescent="0.3">
      <c r="B4" s="27"/>
      <c r="C4" s="27"/>
      <c r="D4" s="27"/>
      <c r="E4" s="27"/>
      <c r="F4" s="27"/>
      <c r="G4" s="27"/>
      <c r="H4" s="27"/>
      <c r="I4" s="27"/>
      <c r="J4" s="26"/>
    </row>
    <row r="5" spans="1:11" ht="27" customHeight="1" x14ac:dyDescent="0.25">
      <c r="A5" s="28"/>
      <c r="B5" s="29" t="s">
        <v>37</v>
      </c>
      <c r="C5" s="30" t="s">
        <v>36</v>
      </c>
      <c r="D5" s="93"/>
      <c r="E5" s="93"/>
      <c r="F5" s="93"/>
      <c r="G5" s="93"/>
      <c r="H5" s="32"/>
      <c r="I5" s="92"/>
      <c r="J5" s="34"/>
    </row>
    <row r="6" spans="1:11" ht="12.75" customHeight="1" x14ac:dyDescent="0.25">
      <c r="B6" s="92"/>
      <c r="C6" s="92"/>
      <c r="D6" s="92"/>
      <c r="E6" s="92"/>
      <c r="F6" s="92"/>
      <c r="G6" s="92"/>
      <c r="H6" s="92"/>
      <c r="I6" s="92"/>
      <c r="J6" s="34"/>
    </row>
    <row r="7" spans="1:11" ht="15.75" customHeight="1" x14ac:dyDescent="0.25">
      <c r="B7" s="105" t="s">
        <v>59</v>
      </c>
      <c r="C7" s="105"/>
      <c r="D7" s="105"/>
      <c r="E7" s="105"/>
      <c r="F7" s="105"/>
      <c r="G7" s="105"/>
      <c r="H7" s="105"/>
      <c r="I7" s="105"/>
      <c r="J7" s="34"/>
    </row>
    <row r="8" spans="1:11" ht="15.75" customHeight="1" x14ac:dyDescent="0.25">
      <c r="B8" s="105"/>
      <c r="C8" s="105"/>
      <c r="D8" s="105"/>
      <c r="E8" s="105"/>
      <c r="F8" s="105"/>
      <c r="G8" s="105"/>
      <c r="H8" s="105"/>
      <c r="I8" s="105"/>
      <c r="J8" s="34"/>
    </row>
    <row r="9" spans="1:11" ht="7.5" customHeight="1" thickBot="1" x14ac:dyDescent="0.3">
      <c r="B9" s="35"/>
      <c r="C9" s="35"/>
      <c r="D9" s="35"/>
      <c r="E9" s="35"/>
      <c r="F9" s="35"/>
      <c r="G9" s="35"/>
      <c r="H9" s="35"/>
      <c r="I9" s="35"/>
      <c r="J9" s="34"/>
    </row>
    <row r="10" spans="1:11" ht="15.75" customHeight="1" thickBot="1" x14ac:dyDescent="0.3">
      <c r="B10" s="35"/>
      <c r="C10" s="106" t="s">
        <v>38</v>
      </c>
      <c r="D10" s="107"/>
      <c r="E10" s="118" t="s">
        <v>39</v>
      </c>
      <c r="F10" s="109"/>
      <c r="G10" s="109" t="s">
        <v>40</v>
      </c>
      <c r="H10" s="110"/>
      <c r="I10" s="36"/>
      <c r="J10" s="37"/>
      <c r="K10" s="38"/>
    </row>
    <row r="11" spans="1:11" ht="15.75" customHeight="1" x14ac:dyDescent="0.25">
      <c r="B11" s="35"/>
      <c r="C11" s="112" t="s">
        <v>41</v>
      </c>
      <c r="D11" s="117"/>
      <c r="E11" s="100"/>
      <c r="F11" s="99"/>
      <c r="G11" s="35"/>
      <c r="H11" s="39"/>
      <c r="I11" s="35"/>
      <c r="J11" s="34"/>
    </row>
    <row r="12" spans="1:11" ht="15.75" customHeight="1" x14ac:dyDescent="0.25">
      <c r="B12" s="35"/>
      <c r="C12" s="75" t="s">
        <v>42</v>
      </c>
      <c r="D12" s="77">
        <v>100000</v>
      </c>
      <c r="E12" s="101">
        <f>2165+115-3</f>
        <v>2277</v>
      </c>
      <c r="F12" s="78"/>
      <c r="G12" s="40" t="s">
        <v>42</v>
      </c>
      <c r="H12" s="41">
        <f>+D12*E12</f>
        <v>227700000</v>
      </c>
      <c r="I12" s="35"/>
      <c r="J12" s="34"/>
    </row>
    <row r="13" spans="1:11" ht="15.75" customHeight="1" x14ac:dyDescent="0.25">
      <c r="B13" s="35"/>
      <c r="C13" s="75" t="s">
        <v>42</v>
      </c>
      <c r="D13" s="77">
        <v>50000</v>
      </c>
      <c r="E13" s="101">
        <f>1602+52</f>
        <v>1654</v>
      </c>
      <c r="F13" s="79"/>
      <c r="G13" s="40" t="s">
        <v>42</v>
      </c>
      <c r="H13" s="41">
        <f t="shared" ref="H13:H18" si="0">+D13*E13</f>
        <v>82700000</v>
      </c>
      <c r="I13" s="35"/>
      <c r="J13" s="34"/>
    </row>
    <row r="14" spans="1:11" ht="15.75" customHeight="1" x14ac:dyDescent="0.25">
      <c r="B14" s="35"/>
      <c r="C14" s="75" t="s">
        <v>42</v>
      </c>
      <c r="D14" s="77">
        <v>20000</v>
      </c>
      <c r="E14" s="101">
        <v>2</v>
      </c>
      <c r="F14" s="79"/>
      <c r="G14" s="40" t="s">
        <v>42</v>
      </c>
      <c r="H14" s="41">
        <f t="shared" si="0"/>
        <v>40000</v>
      </c>
      <c r="I14" s="35"/>
      <c r="J14" s="34"/>
    </row>
    <row r="15" spans="1:11" ht="15.75" customHeight="1" x14ac:dyDescent="0.25">
      <c r="B15" s="35"/>
      <c r="C15" s="75" t="s">
        <v>42</v>
      </c>
      <c r="D15" s="77">
        <v>10000</v>
      </c>
      <c r="E15" s="101">
        <v>1</v>
      </c>
      <c r="F15" s="79"/>
      <c r="G15" s="40" t="s">
        <v>42</v>
      </c>
      <c r="H15" s="41">
        <f t="shared" si="0"/>
        <v>10000</v>
      </c>
      <c r="I15" s="35"/>
      <c r="J15" s="34"/>
    </row>
    <row r="16" spans="1:11" ht="15.75" customHeight="1" x14ac:dyDescent="0.25">
      <c r="B16" s="35"/>
      <c r="C16" s="75" t="s">
        <v>42</v>
      </c>
      <c r="D16" s="77">
        <v>5000</v>
      </c>
      <c r="E16" s="85">
        <v>2</v>
      </c>
      <c r="F16" s="79"/>
      <c r="G16" s="40" t="s">
        <v>42</v>
      </c>
      <c r="H16" s="41">
        <f t="shared" si="0"/>
        <v>10000</v>
      </c>
      <c r="I16" s="35"/>
      <c r="J16" s="34"/>
    </row>
    <row r="17" spans="2:11" ht="15.75" customHeight="1" x14ac:dyDescent="0.25">
      <c r="B17" s="35"/>
      <c r="C17" s="75" t="s">
        <v>42</v>
      </c>
      <c r="D17" s="77">
        <v>2000</v>
      </c>
      <c r="E17" s="85">
        <v>0</v>
      </c>
      <c r="F17" s="79"/>
      <c r="G17" s="40" t="s">
        <v>42</v>
      </c>
      <c r="H17" s="41">
        <f t="shared" si="0"/>
        <v>0</v>
      </c>
      <c r="I17" s="35"/>
      <c r="J17" s="34"/>
    </row>
    <row r="18" spans="2:11" ht="15.75" customHeight="1" x14ac:dyDescent="0.25">
      <c r="B18" s="35"/>
      <c r="C18" s="75" t="s">
        <v>42</v>
      </c>
      <c r="D18" s="77">
        <v>1000</v>
      </c>
      <c r="E18" s="85">
        <v>0</v>
      </c>
      <c r="F18" s="79"/>
      <c r="G18" s="40" t="s">
        <v>42</v>
      </c>
      <c r="H18" s="41">
        <f t="shared" si="0"/>
        <v>0</v>
      </c>
      <c r="I18" s="35"/>
      <c r="J18" s="34"/>
    </row>
    <row r="19" spans="2:11" ht="15.75" customHeight="1" x14ac:dyDescent="0.25">
      <c r="B19" s="35"/>
      <c r="C19" s="75"/>
      <c r="D19" s="77"/>
      <c r="E19" s="85"/>
      <c r="F19" s="79"/>
      <c r="G19" s="40"/>
      <c r="H19" s="41">
        <f>SUM(H12:H18)</f>
        <v>310460000</v>
      </c>
      <c r="I19" s="35"/>
      <c r="J19" s="34"/>
    </row>
    <row r="20" spans="2:11" ht="15.75" customHeight="1" x14ac:dyDescent="0.25">
      <c r="B20" s="35"/>
      <c r="C20" s="114" t="s">
        <v>43</v>
      </c>
      <c r="D20" s="115"/>
      <c r="E20" s="85"/>
      <c r="F20" s="79"/>
      <c r="G20" s="42"/>
      <c r="H20" s="43"/>
      <c r="I20" s="35"/>
      <c r="J20" s="34"/>
    </row>
    <row r="21" spans="2:11" ht="15.75" customHeight="1" x14ac:dyDescent="0.25">
      <c r="B21" s="35"/>
      <c r="C21" s="75" t="s">
        <v>42</v>
      </c>
      <c r="D21" s="77">
        <v>1000</v>
      </c>
      <c r="E21" s="83">
        <v>1</v>
      </c>
      <c r="F21" s="79"/>
      <c r="G21" s="40" t="s">
        <v>42</v>
      </c>
      <c r="H21" s="41">
        <f>+D21*E21</f>
        <v>1000</v>
      </c>
      <c r="I21" s="35"/>
      <c r="J21" s="34"/>
    </row>
    <row r="22" spans="2:11" ht="15.75" customHeight="1" x14ac:dyDescent="0.25">
      <c r="B22" s="35"/>
      <c r="C22" s="75" t="s">
        <v>42</v>
      </c>
      <c r="D22" s="77">
        <v>500</v>
      </c>
      <c r="E22" s="83">
        <v>453</v>
      </c>
      <c r="F22" s="79"/>
      <c r="G22" s="40" t="s">
        <v>42</v>
      </c>
      <c r="H22" s="41">
        <f t="shared" ref="H22:H28" si="1">+D22*E22</f>
        <v>226500</v>
      </c>
      <c r="I22" s="35"/>
      <c r="J22" s="34"/>
    </row>
    <row r="23" spans="2:11" ht="15.75" customHeight="1" x14ac:dyDescent="0.25">
      <c r="B23" s="35"/>
      <c r="C23" s="75" t="s">
        <v>42</v>
      </c>
      <c r="D23" s="77">
        <v>200</v>
      </c>
      <c r="E23" s="83">
        <v>0</v>
      </c>
      <c r="F23" s="79"/>
      <c r="G23" s="40" t="s">
        <v>42</v>
      </c>
      <c r="H23" s="41">
        <f t="shared" si="1"/>
        <v>0</v>
      </c>
      <c r="I23" s="35"/>
      <c r="J23" s="34"/>
    </row>
    <row r="24" spans="2:11" ht="15.75" customHeight="1" x14ac:dyDescent="0.25">
      <c r="B24" s="35"/>
      <c r="C24" s="75" t="s">
        <v>42</v>
      </c>
      <c r="D24" s="77">
        <v>100</v>
      </c>
      <c r="E24" s="83">
        <v>1</v>
      </c>
      <c r="F24" s="79"/>
      <c r="G24" s="40" t="s">
        <v>42</v>
      </c>
      <c r="H24" s="41">
        <f t="shared" si="1"/>
        <v>100</v>
      </c>
      <c r="I24" s="35"/>
      <c r="J24" s="34"/>
    </row>
    <row r="25" spans="2:11" ht="15.75" customHeight="1" x14ac:dyDescent="0.25">
      <c r="B25" s="35"/>
      <c r="C25" s="75" t="s">
        <v>42</v>
      </c>
      <c r="D25" s="77">
        <v>50</v>
      </c>
      <c r="E25" s="83"/>
      <c r="F25" s="79"/>
      <c r="G25" s="40" t="s">
        <v>42</v>
      </c>
      <c r="H25" s="41">
        <f t="shared" si="1"/>
        <v>0</v>
      </c>
      <c r="I25" s="35"/>
      <c r="J25" s="34"/>
    </row>
    <row r="26" spans="2:11" ht="15.75" customHeight="1" x14ac:dyDescent="0.25">
      <c r="B26" s="35"/>
      <c r="C26" s="75" t="s">
        <v>42</v>
      </c>
      <c r="D26" s="77">
        <v>25</v>
      </c>
      <c r="E26" s="83"/>
      <c r="F26" s="79"/>
      <c r="G26" s="40" t="s">
        <v>42</v>
      </c>
      <c r="H26" s="41">
        <f t="shared" si="1"/>
        <v>0</v>
      </c>
      <c r="I26" s="35"/>
    </row>
    <row r="27" spans="2:11" ht="15.75" customHeight="1" x14ac:dyDescent="0.25">
      <c r="B27" s="35"/>
      <c r="C27" s="75" t="s">
        <v>42</v>
      </c>
      <c r="D27" s="77">
        <v>10</v>
      </c>
      <c r="E27" s="83"/>
      <c r="F27" s="79"/>
      <c r="G27" s="40" t="s">
        <v>42</v>
      </c>
      <c r="H27" s="41">
        <f t="shared" si="1"/>
        <v>0</v>
      </c>
      <c r="I27" s="35"/>
      <c r="J27" s="34"/>
    </row>
    <row r="28" spans="2:11" ht="15.75" customHeight="1" x14ac:dyDescent="0.25">
      <c r="B28" s="35"/>
      <c r="C28" s="75" t="s">
        <v>42</v>
      </c>
      <c r="D28" s="77">
        <v>5</v>
      </c>
      <c r="E28" s="83"/>
      <c r="F28" s="79"/>
      <c r="G28" s="40" t="s">
        <v>42</v>
      </c>
      <c r="H28" s="41">
        <f t="shared" si="1"/>
        <v>0</v>
      </c>
      <c r="I28" s="35"/>
      <c r="J28" s="34"/>
    </row>
    <row r="29" spans="2:11" ht="15.75" customHeight="1" x14ac:dyDescent="0.25">
      <c r="B29" s="35"/>
      <c r="C29" s="76"/>
      <c r="D29" s="80"/>
      <c r="E29" s="84"/>
      <c r="F29" s="81"/>
      <c r="G29" s="35"/>
      <c r="H29" s="45">
        <f>SUM(H21:H28)</f>
        <v>227600</v>
      </c>
      <c r="I29" s="35"/>
      <c r="J29" s="34"/>
    </row>
    <row r="30" spans="2:11" ht="15.75" customHeight="1" x14ac:dyDescent="0.25">
      <c r="B30" s="35"/>
      <c r="C30" s="46" t="s">
        <v>44</v>
      </c>
      <c r="D30" s="47"/>
      <c r="E30" s="82"/>
      <c r="F30" s="48"/>
      <c r="G30" s="49" t="s">
        <v>42</v>
      </c>
      <c r="H30" s="95">
        <f>+H19+H29</f>
        <v>310687600</v>
      </c>
      <c r="I30" s="102"/>
      <c r="J30" s="34"/>
      <c r="K30" s="86"/>
    </row>
    <row r="31" spans="2:11" ht="15.75" customHeight="1" x14ac:dyDescent="0.25">
      <c r="B31" s="35"/>
      <c r="C31" s="44" t="s">
        <v>45</v>
      </c>
      <c r="D31" s="51"/>
      <c r="E31" s="52"/>
      <c r="F31" s="53"/>
      <c r="G31" s="54" t="s">
        <v>42</v>
      </c>
      <c r="H31" s="96">
        <f>+[5]LP3i!$G$31</f>
        <v>154190200</v>
      </c>
      <c r="I31" s="102"/>
      <c r="J31" s="90"/>
    </row>
    <row r="32" spans="2:11" ht="17.25" customHeight="1" x14ac:dyDescent="0.25">
      <c r="B32" s="35"/>
      <c r="C32" s="44" t="s">
        <v>46</v>
      </c>
      <c r="D32" s="51"/>
      <c r="E32" s="52"/>
      <c r="F32" s="53"/>
      <c r="G32" s="49" t="s">
        <v>42</v>
      </c>
      <c r="H32" s="97">
        <f>+H30+H31</f>
        <v>464877800</v>
      </c>
      <c r="I32" s="102"/>
      <c r="J32" s="34"/>
    </row>
    <row r="33" spans="2:11" ht="18" customHeight="1" x14ac:dyDescent="0.25">
      <c r="B33" s="35"/>
      <c r="C33" s="44" t="s">
        <v>47</v>
      </c>
      <c r="D33" s="51"/>
      <c r="E33" s="52"/>
      <c r="F33" s="53"/>
      <c r="G33" s="56" t="s">
        <v>42</v>
      </c>
      <c r="H33" s="96">
        <f>+'[1]Maret 18'!$K$477</f>
        <v>472261000</v>
      </c>
      <c r="I33" s="102"/>
      <c r="J33" s="34"/>
    </row>
    <row r="34" spans="2:11" ht="17.25" customHeight="1" thickBot="1" x14ac:dyDescent="0.3">
      <c r="B34" s="35"/>
      <c r="C34" s="58" t="s">
        <v>48</v>
      </c>
      <c r="D34" s="59"/>
      <c r="E34" s="59"/>
      <c r="F34" s="60"/>
      <c r="G34" s="61" t="s">
        <v>42</v>
      </c>
      <c r="H34" s="98">
        <f>+H32-H33</f>
        <v>-7383200</v>
      </c>
      <c r="I34" s="102"/>
      <c r="J34" s="34"/>
      <c r="K34" s="86"/>
    </row>
    <row r="35" spans="2:11" ht="12" customHeight="1" x14ac:dyDescent="0.25">
      <c r="B35" s="35"/>
      <c r="C35" s="35"/>
      <c r="D35" s="35"/>
      <c r="E35" s="35"/>
      <c r="F35" s="35"/>
      <c r="G35" s="63"/>
      <c r="H35" s="52"/>
      <c r="I35" s="35"/>
      <c r="J35" s="34"/>
    </row>
    <row r="36" spans="2:11" ht="15" customHeight="1" x14ac:dyDescent="0.25">
      <c r="B36" s="35" t="s">
        <v>49</v>
      </c>
      <c r="C36" s="35"/>
      <c r="D36" s="35"/>
      <c r="E36" s="35"/>
      <c r="F36" s="35"/>
      <c r="G36" s="35"/>
      <c r="H36" s="35"/>
      <c r="I36" s="64"/>
      <c r="J36" s="65"/>
      <c r="K36" s="87"/>
    </row>
    <row r="37" spans="2:11" ht="6" customHeight="1" x14ac:dyDescent="0.25">
      <c r="B37" s="35"/>
      <c r="C37" s="35"/>
      <c r="D37" s="35"/>
      <c r="E37" s="35"/>
      <c r="F37" s="35"/>
      <c r="G37" s="35"/>
      <c r="H37" s="35"/>
      <c r="I37" s="64"/>
      <c r="J37" s="65"/>
      <c r="K37" s="66"/>
    </row>
    <row r="38" spans="2:11" ht="15" customHeight="1" x14ac:dyDescent="0.25">
      <c r="B38" s="29" t="s">
        <v>26</v>
      </c>
      <c r="C38" s="94"/>
      <c r="D38" s="94"/>
      <c r="E38" s="94"/>
      <c r="F38" s="94"/>
      <c r="G38" s="68" t="s">
        <v>20</v>
      </c>
      <c r="H38" s="64"/>
      <c r="I38" s="64"/>
      <c r="J38" s="65"/>
    </row>
    <row r="39" spans="2:11" ht="15" customHeight="1" x14ac:dyDescent="0.25">
      <c r="B39" s="29"/>
      <c r="C39" s="94"/>
      <c r="D39" s="94"/>
      <c r="E39" s="94"/>
      <c r="F39" s="94"/>
      <c r="G39" s="68"/>
      <c r="H39" s="64"/>
      <c r="I39" s="64"/>
      <c r="J39" s="65"/>
    </row>
    <row r="40" spans="2:11" ht="15.75" customHeight="1" x14ac:dyDescent="0.25">
      <c r="B40" s="69" t="s">
        <v>57</v>
      </c>
      <c r="C40" s="35"/>
      <c r="D40" s="35"/>
      <c r="E40" s="35"/>
      <c r="F40" s="35"/>
      <c r="G40" s="30" t="s">
        <v>50</v>
      </c>
      <c r="H40" s="35"/>
      <c r="I40" s="35"/>
      <c r="J40" s="34"/>
    </row>
    <row r="41" spans="2:11" ht="15.75" customHeight="1" x14ac:dyDescent="0.25">
      <c r="B41" s="30" t="s">
        <v>51</v>
      </c>
      <c r="C41" s="35"/>
      <c r="D41" s="35"/>
      <c r="E41" s="35"/>
      <c r="F41" s="32"/>
      <c r="G41" s="30"/>
      <c r="H41" s="35"/>
      <c r="I41" s="30" t="s">
        <v>52</v>
      </c>
      <c r="J41" s="70"/>
    </row>
    <row r="42" spans="2:11" ht="15.75" customHeight="1" x14ac:dyDescent="0.25">
      <c r="B42" s="69"/>
      <c r="C42" s="35"/>
      <c r="D42" s="35"/>
      <c r="E42" s="35"/>
      <c r="F42" s="35"/>
      <c r="G42" s="30"/>
      <c r="H42" s="35"/>
      <c r="I42" s="35"/>
      <c r="J42" s="70"/>
    </row>
    <row r="43" spans="2:11" ht="15" customHeight="1" x14ac:dyDescent="0.25">
      <c r="B43" s="29" t="s">
        <v>19</v>
      </c>
      <c r="C43" s="35"/>
      <c r="D43" s="35"/>
      <c r="E43" s="35"/>
      <c r="F43" s="35"/>
      <c r="G43" s="68" t="s">
        <v>20</v>
      </c>
      <c r="H43" s="35"/>
      <c r="I43" s="35"/>
      <c r="J43" s="70"/>
    </row>
    <row r="44" spans="2:11" ht="15" customHeight="1" x14ac:dyDescent="0.25">
      <c r="B44" s="29"/>
      <c r="C44" s="35"/>
      <c r="D44" s="35"/>
      <c r="E44" s="35"/>
      <c r="F44" s="35"/>
      <c r="G44" s="68"/>
      <c r="H44" s="35"/>
      <c r="I44" s="35"/>
      <c r="J44" s="70"/>
    </row>
    <row r="45" spans="2:11" ht="15" customHeight="1" x14ac:dyDescent="0.25">
      <c r="B45" s="30" t="s">
        <v>55</v>
      </c>
      <c r="C45" s="35"/>
      <c r="D45" s="35"/>
      <c r="E45" s="35"/>
      <c r="F45" s="35"/>
      <c r="G45" s="30" t="s">
        <v>50</v>
      </c>
      <c r="H45" s="35"/>
      <c r="I45" s="35"/>
      <c r="J45" s="70"/>
    </row>
    <row r="46" spans="2:11" ht="15" customHeight="1" x14ac:dyDescent="0.25">
      <c r="B46" s="30" t="s">
        <v>56</v>
      </c>
      <c r="C46" s="35"/>
      <c r="D46" s="35"/>
      <c r="E46" s="35"/>
      <c r="F46" s="35"/>
      <c r="G46" s="30"/>
      <c r="H46" s="35"/>
      <c r="I46" s="30" t="s">
        <v>52</v>
      </c>
      <c r="J46" s="71"/>
      <c r="K46" s="66"/>
    </row>
    <row r="47" spans="2:11" ht="15" customHeight="1" x14ac:dyDescent="0.25">
      <c r="B47" s="30"/>
      <c r="C47" s="35"/>
      <c r="D47" s="35"/>
      <c r="E47" s="35"/>
      <c r="F47" s="35"/>
      <c r="G47" s="29"/>
      <c r="H47" s="35"/>
      <c r="I47" s="64"/>
      <c r="J47" s="71"/>
      <c r="K47" s="66"/>
    </row>
    <row r="48" spans="2:11" ht="15" customHeight="1" x14ac:dyDescent="0.25">
      <c r="B48" s="72"/>
      <c r="C48" s="35"/>
      <c r="D48" s="35"/>
      <c r="E48" s="35"/>
      <c r="F48" s="35"/>
      <c r="G48" s="35"/>
      <c r="H48" s="35"/>
      <c r="I48" s="93"/>
      <c r="J48" s="73"/>
    </row>
    <row r="49" spans="2:9" ht="18" customHeight="1" x14ac:dyDescent="0.25">
      <c r="B49" s="111" t="s">
        <v>60</v>
      </c>
      <c r="C49" s="111"/>
      <c r="D49" s="111"/>
      <c r="E49" s="111"/>
      <c r="F49" s="111"/>
      <c r="G49" s="111"/>
      <c r="H49" s="111"/>
      <c r="I49" s="111"/>
    </row>
    <row r="50" spans="2:9" ht="20.100000000000001" customHeight="1" x14ac:dyDescent="0.25">
      <c r="B50" s="111" t="s">
        <v>24</v>
      </c>
      <c r="C50" s="111"/>
      <c r="D50" s="111"/>
      <c r="E50" s="111"/>
      <c r="F50" s="111"/>
      <c r="G50" s="111"/>
      <c r="H50" s="111"/>
      <c r="I50" s="111"/>
    </row>
    <row r="51" spans="2:9" ht="18.75" customHeight="1" x14ac:dyDescent="0.25">
      <c r="B51" s="111" t="s">
        <v>25</v>
      </c>
      <c r="C51" s="111"/>
      <c r="D51" s="111"/>
      <c r="E51" s="111"/>
      <c r="F51" s="111"/>
      <c r="G51" s="111"/>
      <c r="H51" s="111"/>
      <c r="I51" s="111"/>
    </row>
    <row r="52" spans="2:9" ht="12" customHeight="1" x14ac:dyDescent="0.25">
      <c r="B52" s="93"/>
      <c r="C52" s="93"/>
      <c r="D52" s="93"/>
      <c r="E52" s="93"/>
      <c r="F52" s="93"/>
      <c r="G52" s="93"/>
      <c r="H52" s="35"/>
      <c r="I52" s="35"/>
    </row>
    <row r="53" spans="2:9" x14ac:dyDescent="0.25">
      <c r="B53" s="93"/>
      <c r="C53" s="93"/>
      <c r="D53" s="93"/>
      <c r="E53" s="93"/>
      <c r="F53" s="93"/>
      <c r="G53" s="93"/>
      <c r="H53" s="35"/>
      <c r="I53" s="35"/>
    </row>
    <row r="54" spans="2:9" x14ac:dyDescent="0.25">
      <c r="B54" s="116" t="s">
        <v>53</v>
      </c>
      <c r="C54" s="116"/>
      <c r="D54" s="116"/>
      <c r="E54" s="116"/>
      <c r="F54" s="116"/>
      <c r="G54" s="116"/>
      <c r="H54" s="116"/>
      <c r="I54" s="116"/>
    </row>
    <row r="55" spans="2:9" x14ac:dyDescent="0.25">
      <c r="B55" s="111" t="s">
        <v>54</v>
      </c>
      <c r="C55" s="111"/>
      <c r="D55" s="111"/>
      <c r="E55" s="111"/>
      <c r="F55" s="111"/>
      <c r="G55" s="111"/>
      <c r="H55" s="111"/>
      <c r="I55" s="111"/>
    </row>
    <row r="56" spans="2:9" x14ac:dyDescent="0.25">
      <c r="B56" s="35"/>
      <c r="C56" s="35"/>
      <c r="D56" s="35"/>
      <c r="E56" s="35"/>
      <c r="F56" s="35"/>
      <c r="G56" s="35"/>
      <c r="H56" s="35"/>
      <c r="I56" s="35"/>
    </row>
  </sheetData>
  <mergeCells count="13">
    <mergeCell ref="B2:I2"/>
    <mergeCell ref="B3:I3"/>
    <mergeCell ref="B7:I8"/>
    <mergeCell ref="C10:D10"/>
    <mergeCell ref="E10:F10"/>
    <mergeCell ref="G10:H10"/>
    <mergeCell ref="B55:I55"/>
    <mergeCell ref="C11:D11"/>
    <mergeCell ref="C20:D20"/>
    <mergeCell ref="B49:I49"/>
    <mergeCell ref="B50:I50"/>
    <mergeCell ref="B51:I51"/>
    <mergeCell ref="B54:I54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Januari</vt:lpstr>
      <vt:lpstr>CO Tahunhan 2017</vt:lpstr>
      <vt:lpstr>CO Tahunhan (2)</vt:lpstr>
      <vt:lpstr>'CO Tahunhan (2)'!Print_Area</vt:lpstr>
      <vt:lpstr>'CO Tahunhan 2017'!Print_Area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Nijar</cp:lastModifiedBy>
  <cp:lastPrinted>2019-01-02T07:22:07Z</cp:lastPrinted>
  <dcterms:created xsi:type="dcterms:W3CDTF">2015-07-07T10:34:25Z</dcterms:created>
  <dcterms:modified xsi:type="dcterms:W3CDTF">2019-01-07T01:02:33Z</dcterms:modified>
</cp:coreProperties>
</file>