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815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3" l="1"/>
  <c r="D50" i="3"/>
  <c r="D9" i="4"/>
  <c r="F53" i="2" l="1"/>
  <c r="D45" i="1"/>
  <c r="D45" i="4" l="1"/>
  <c r="D21" i="1"/>
  <c r="D9" i="1"/>
  <c r="D34" i="1"/>
  <c r="D39" i="1"/>
  <c r="E47" i="3"/>
  <c r="D40" i="5"/>
  <c r="D31" i="4"/>
  <c r="D52" i="2"/>
  <c r="D29" i="5" l="1"/>
  <c r="D12" i="1" l="1"/>
  <c r="C59" i="1" l="1"/>
  <c r="C53" i="5"/>
  <c r="D49" i="5"/>
  <c r="D9" i="5"/>
  <c r="D36" i="4"/>
  <c r="D10" i="4"/>
  <c r="D38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55" i="1"/>
  <c r="D44" i="1"/>
  <c r="D43" i="1"/>
  <c r="D26" i="1"/>
  <c r="D25" i="1"/>
  <c r="E17" i="2" l="1"/>
  <c r="D14" i="3"/>
  <c r="G14" i="3" s="1"/>
  <c r="D22" i="5"/>
  <c r="D53" i="4"/>
  <c r="E19" i="5"/>
  <c r="G19" i="5"/>
  <c r="D18" i="6"/>
  <c r="D19" i="1"/>
  <c r="D14" i="1"/>
  <c r="D41" i="7"/>
  <c r="D41" i="3"/>
  <c r="G41" i="3" s="1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G13" i="6"/>
  <c r="D52" i="1" l="1"/>
  <c r="D16" i="3"/>
  <c r="G16" i="3" s="1"/>
  <c r="D34" i="2"/>
  <c r="D36" i="2"/>
  <c r="D50" i="5"/>
  <c r="D41" i="5"/>
  <c r="D37" i="7"/>
  <c r="D30" i="7"/>
  <c r="E46" i="1"/>
  <c r="D42" i="1"/>
  <c r="D22" i="7"/>
  <c r="D10" i="7"/>
  <c r="D45" i="5"/>
  <c r="D48" i="3"/>
  <c r="G48" i="3" s="1"/>
  <c r="D37" i="6"/>
  <c r="G37" i="6" s="1"/>
  <c r="G56" i="3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I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D44" i="4"/>
  <c r="G44" i="4" s="1"/>
  <c r="D35" i="5"/>
  <c r="G35" i="5" s="1"/>
  <c r="D46" i="4"/>
  <c r="G46" i="4" s="1"/>
  <c r="G16" i="5"/>
  <c r="G40" i="5"/>
  <c r="D30" i="4"/>
  <c r="G30" i="4" s="1"/>
  <c r="D32" i="4"/>
  <c r="G32" i="4" s="1"/>
  <c r="D22" i="1"/>
  <c r="G22" i="1" l="1"/>
  <c r="D59" i="1"/>
  <c r="G53" i="5"/>
  <c r="D53" i="5"/>
  <c r="G49" i="7"/>
  <c r="G59" i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I18" i="5"/>
  <c r="I19" i="5"/>
  <c r="I20" i="5"/>
  <c r="I21" i="5"/>
  <c r="F21" i="5" s="1"/>
  <c r="I22" i="5"/>
  <c r="I23" i="5"/>
  <c r="I24" i="5"/>
  <c r="F24" i="5" s="1"/>
  <c r="I25" i="5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I38" i="5"/>
  <c r="I39" i="5"/>
  <c r="I40" i="5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I38" i="3"/>
  <c r="I39" i="3"/>
  <c r="I40" i="3"/>
  <c r="I41" i="3"/>
  <c r="I42" i="3"/>
  <c r="I43" i="3"/>
  <c r="F43" i="3" s="1"/>
  <c r="I44" i="3"/>
  <c r="I45" i="3"/>
  <c r="I46" i="3"/>
  <c r="I47" i="3"/>
  <c r="F47" i="3" s="1"/>
  <c r="I48" i="3"/>
  <c r="I49" i="3"/>
  <c r="F49" i="3" s="1"/>
  <c r="I50" i="3"/>
  <c r="I51" i="3"/>
  <c r="I52" i="3"/>
  <c r="I53" i="3"/>
  <c r="I54" i="3"/>
  <c r="I55" i="3"/>
  <c r="I56" i="3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J45" i="1"/>
  <c r="J46" i="1"/>
  <c r="F46" i="1" s="1"/>
  <c r="J47" i="1"/>
  <c r="J48" i="1"/>
  <c r="F48" i="1" s="1"/>
  <c r="J49" i="1"/>
  <c r="J50" i="1"/>
  <c r="J51" i="1"/>
  <c r="J52" i="1"/>
  <c r="J53" i="1"/>
  <c r="J54" i="1"/>
  <c r="J55" i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F12" i="2" s="1"/>
  <c r="J13" i="2"/>
  <c r="J14" i="2"/>
  <c r="F14" i="2" s="1"/>
  <c r="J15" i="2"/>
  <c r="J16" i="2"/>
  <c r="J17" i="2"/>
  <c r="F17" i="2" s="1"/>
  <c r="J18" i="2"/>
  <c r="F18" i="2" s="1"/>
  <c r="J19" i="2"/>
  <c r="J20" i="2"/>
  <c r="J21" i="2"/>
  <c r="J22" i="2"/>
  <c r="J23" i="2"/>
  <c r="F23" i="2" s="1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F46" i="2" s="1"/>
  <c r="J47" i="2"/>
  <c r="J48" i="2"/>
  <c r="J49" i="2"/>
  <c r="J50" i="2"/>
  <c r="J51" i="2"/>
  <c r="J52" i="2"/>
  <c r="J8" i="2"/>
  <c r="F10" i="1"/>
  <c r="F18" i="1"/>
  <c r="F38" i="1"/>
  <c r="F11" i="1"/>
  <c r="F17" i="1"/>
  <c r="F25" i="1"/>
  <c r="F27" i="1"/>
  <c r="F30" i="1"/>
  <c r="F31" i="1"/>
  <c r="F32" i="1"/>
  <c r="F35" i="1"/>
  <c r="F37" i="1"/>
  <c r="F49" i="1"/>
  <c r="F53" i="1"/>
  <c r="F55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9" i="1" l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<sst xmlns="http://schemas.openxmlformats.org/spreadsheetml/2006/main" count="649" uniqueCount="370">
  <si>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</si>
  <si>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</si>
  <si>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</si>
  <si>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</si>
  <si>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</si>
  <si>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</si>
  <si>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</si>
  <si>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</si>
  <si>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</si>
  <si>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</si>
  <si>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</si>
  <si>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</si>
  <si>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</si>
  <si>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</si>
  <si>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</si>
  <si>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</si>
  <si>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</si>
  <si>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</si>
  <si>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</si>
  <si>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</si>
  <si>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</si>
  <si>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</si>
  <si>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</si>
  <si>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</si>
  <si>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</si>
  <si>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</si>
  <si>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</si>
  <si>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</si>
  <si>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</si>
  <si>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</si>
  <si>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</si>
  <si>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</si>
  <si>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</si>
  <si>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</si>
  <si>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</si>
  <si>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</si>
  <si>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</si>
  <si>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</si>
  <si>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</si>
  <si>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</si>
  <si>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</si>
  <si>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</si>
  <si>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</si>
  <si>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</si>
  <si>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</si>
  <si>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</si>
  <si>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</si>
  <si>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</si>
  <si>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</si>
  <si>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</si>
  <si>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</si>
  <si>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</si>
  <si>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</si>
  <si>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</si>
  <si>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</si>
  <si>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</si>
  <si>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</si>
  <si>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</si>
  <si>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</si>
  <si>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</si>
  <si>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</si>
  <si>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</si>
  <si>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</si>
  <si>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</si>
  <si>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</si>
  <si>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</si>
  <si>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</si>
  <si>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</si>
  <si>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</si>
  <si>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</si>
  <si>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</si>
  <si>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</si>
  <si>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</si>
  <si>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</si>
  <si>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</si>
  <si>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</si>
  <si>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</si>
  <si>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</si>
  <si>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</si>
  <si>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</si>
  <si>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</si>
  <si>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</si>
  <si>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</si>
  <si>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</si>
  <si>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</si>
  <si>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</si>
  <si>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</si>
  <si>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</si>
  <si>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</si>
  <si>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</si>
  <si>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</si>
  <si>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</si>
  <si>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</si>
  <si>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</si>
  <si>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</si>
  <si>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</si>
  <si>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</si>
  <si>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</si>
  <si>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</si>
  <si>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</si>
  <si>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</si>
  <si>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</si>
  <si>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</si>
  <si>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</si>
  <si>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</si>
  <si>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</si>
  <si>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</si>
  <si>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</si>
  <si>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</si>
  <si>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</si>
  <si>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</si>
  <si>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</si>
  <si>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</si>
  <si>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</si>
  <si>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</si>
  <si>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</si>
  <si>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</si>
  <si>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</si>
  <si>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</si>
  <si>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</si>
  <si>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</si>
  <si>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</si>
  <si>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</si>
  <si>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</si>
  <si>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</si>
  <si>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</si>
  <si>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</si>
  <si>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</si>
  <si>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</si>
  <si>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</si>
  <si>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</si>
  <si>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</si>
  <si>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</si>
  <si>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</si>
  <si>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</si>
  <si>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</si>
  <si>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</si>
  <si>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</si>
  <si>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</si>
  <si>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</si>
  <si>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</si>
  <si>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</si>
  <si>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</si>
  <si>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</si>
  <si>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</si>
  <si>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</si>
  <si>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</si>
  <si>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</si>
  <si>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</si>
  <si>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</si>
  <si>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</si>
  <si>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</si>
  <si>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</si>
  <si>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</si>
  <si>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</si>
  <si>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</si>
  <si>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</si>
  <si>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</si>
  <si>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</si>
  <si>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</si>
  <si>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</si>
  <si>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</si>
  <si>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</si>
  <si>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</si>
  <si>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</si>
  <si>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</si>
  <si>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</si>
  <si>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</si>
  <si>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</si>
  <si>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</si>
  <si>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</si>
  <si>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</si>
  <si>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</si>
  <si>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</si>
  <si>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</si>
  <si>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</si>
  <si>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</si>
  <si>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</si>
  <si>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</si>
  <si>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</si>
  <si>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</si>
  <si>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</si>
  <si>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</si>
  <si>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</si>
  <si>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</si>
  <si>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</si>
  <si>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</si>
  <si>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</si>
  <si>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</si>
  <si>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</si>
  <si>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</si>
  <si>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</si>
  <si>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</si>
  <si>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</si>
  <si>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</si>
  <si>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</si>
  <si>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</si>
  <si>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</si>
  <si>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</si>
  <si>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</si>
  <si>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</si>
  <si>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</si>
  <si>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</si>
  <si>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</si>
  <si>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</si>
  <si>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</si>
  <si>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</si>
  <si>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</si>
  <si>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</si>
  <si>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</si>
  <si>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</si>
  <si>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</si>
  <si>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</si>
  <si>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</si>
  <si>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</si>
  <si>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</si>
  <si>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</si>
  <si>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</si>
  <si>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</si>
  <si>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</si>
  <si>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</si>
  <si>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</si>
  <si>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</si>
  <si>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</si>
  <si>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</si>
  <si>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</si>
  <si>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</si>
  <si>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</si>
  <si>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</si>
  <si>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</si>
  <si>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</si>
  <si>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</si>
  <si>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</si>
  <si>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</si>
  <si>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</si>
  <si>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</si>
  <si>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</si>
  <si>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</si>
  <si>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</si>
  <si>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</si>
  <si>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</si>
  <si>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</si>
  <si>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</si>
  <si>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</si>
  <si>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</si>
  <si>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</si>
  <si>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</si>
  <si>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</si>
  <si>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</si>
  <si>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</si>
  <si>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</si>
  <si>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</si>
  <si>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</si>
  <si>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</si>
  <si>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</si>
  <si>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</si>
  <si>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</si>
  <si>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</si>
  <si>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</si>
  <si>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</si>
  <si>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</si>
  <si>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</si>
  <si>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</si>
  <si>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</si>
  <si>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</si>
  <si>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</si>
  <si>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</si>
  <si>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</si>
  <si>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</si>
  <si>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</si>
  <si>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</si>
  <si>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</si>
  <si>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</si>
  <si>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</si>
  <si>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</si>
  <si>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</si>
  <si>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</si>
  <si>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</si>
  <si>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</si>
  <si>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</si>
  <si>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</si>
  <si>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</si>
  <si>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</si>
  <si>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</si>
  <si>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</si>
  <si>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</si>
  <si>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</si>
  <si>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</si>
  <si>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</si>
  <si>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</si>
  <si>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</si>
  <si>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</si>
  <si>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</si>
  <si>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</si>
  <si>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</si>
  <si>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</si>
  <si>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</si>
  <si>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</si>
  <si>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</si>
  <si>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</si>
  <si>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</si>
  <si>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</si>
  <si>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</si>
  <si>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</si>
  <si>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</si>
  <si>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</si>
  <si>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</si>
  <si>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</si>
  <si>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</si>
  <si>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</si>
  <si>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</si>
  <si>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</si>
  <si>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</si>
  <si>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</si>
  <si>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</si>
  <si>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</si>
  <si>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</si>
  <si>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</si>
  <si>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</si>
  <si>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</si>
  <si>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</si>
  <si>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</si>
  <si>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</si>
  <si>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</si>
  <si>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</si>
  <si>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</si>
  <si>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</si>
  <si>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</si>
  <si>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</si>
  <si>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</si>
  <si>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</si>
  <si>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</si>
  <si>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</si>
  <si>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</si>
  <si>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</si>
  <si>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</si>
  <si>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</si>
  <si>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</si>
  <si>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</si>
  <si>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</si>
  <si>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</si>
  <si>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</si>
  <si>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</si>
  <si>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</si>
  <si>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</si>
  <si>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</si>
  <si>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</si>
  <si>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</si>
  <si>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</si>
  <si>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</si>
  <si>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</si>
  <si>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</si>
  <si>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</si>
  <si>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</si>
  <si>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</si>
  <si>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</si>
  <si>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</si>
  <si>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</si>
  <si>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</si>
  <si>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</si>
  <si>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</si>
  <si>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</si>
  <si>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</si>
  <si>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</si>
  <si>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</si>
  <si>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</si>
  <si>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</si>
  <si>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</si>
  <si>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PERIODE S.D 19 DESEMBER 2018</t>
  </si>
  <si>
    <t>Tasikmalaya, 19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</si>
</sst>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37" workbookViewId="0">
      <selection activeCell="F40" sqref="F40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368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5">
        <f t="shared" ref="G9:G59" si="1">+C9-D9</f>
        <v>2900000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D11-J11</f>
        <v>0</v>
      </c>
      <c r="G11" s="5">
        <f t="shared" si="1"/>
        <v>5000000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D12-J12</f>
        <v>0</v>
      </c>
      <c r="G12" s="5">
        <f t="shared" si="1"/>
        <v>5000000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</f>
        <v>8150000</v>
      </c>
      <c r="E14" s="7">
        <f t="shared" si="0"/>
        <v>0.81499999999999995</v>
      </c>
      <c r="F14" s="9"/>
      <c r="G14" s="5">
        <f t="shared" si="1"/>
        <v>1850000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7">
        <f t="shared" si="0"/>
        <v>0.55000000000000004</v>
      </c>
      <c r="F16" s="9"/>
      <c r="G16" s="5">
        <f t="shared" si="1"/>
        <v>4500000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7">
        <f t="shared" si="0"/>
        <v>0.39</v>
      </c>
      <c r="F18" s="9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11000000</v>
      </c>
      <c r="E20" s="7">
        <f t="shared" si="0"/>
        <v>1</v>
      </c>
      <c r="F20" s="9">
        <v>0</v>
      </c>
      <c r="G20" s="5">
        <f t="shared" si="1"/>
        <v>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5">
        <f t="shared" si="1"/>
        <v>3900000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</f>
        <v>3205000</v>
      </c>
      <c r="E25" s="7">
        <f t="shared" si="0"/>
        <v>0.32050000000000001</v>
      </c>
      <c r="F25" s="9">
        <f>D25-J25</f>
        <v>-1795000</v>
      </c>
      <c r="G25" s="5">
        <f t="shared" si="1"/>
        <v>6795000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7">
        <f t="shared" si="0"/>
        <v>0.53846153846153844</v>
      </c>
      <c r="F29" s="9"/>
      <c r="G29" s="5">
        <f t="shared" si="1"/>
        <v>4500000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6000000</v>
      </c>
      <c r="E33" s="7">
        <f t="shared" si="0"/>
        <v>0.6</v>
      </c>
      <c r="F33" s="9">
        <v>0</v>
      </c>
      <c r="G33" s="5">
        <f t="shared" si="1"/>
        <v>4000000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f>4600000+900000</f>
        <v>5500000</v>
      </c>
      <c r="E34" s="7">
        <f t="shared" si="0"/>
        <v>0.55000000000000004</v>
      </c>
      <c r="F34" s="9">
        <v>0</v>
      </c>
      <c r="G34" s="5">
        <f t="shared" si="1"/>
        <v>4500000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7">
        <f t="shared" si="0"/>
        <v>0.35</v>
      </c>
      <c r="F35" s="9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D37-J37</f>
        <v>0</v>
      </c>
      <c r="G37" s="5">
        <f t="shared" si="1"/>
        <v>5000000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5000000</v>
      </c>
      <c r="E38" s="7">
        <f t="shared" si="0"/>
        <v>0.5</v>
      </c>
      <c r="F38" s="9">
        <f>D38-J38</f>
        <v>0</v>
      </c>
      <c r="G38" s="5">
        <f t="shared" si="1"/>
        <v>5000000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f>6750000+650000</f>
        <v>7400000</v>
      </c>
      <c r="E39" s="7">
        <f t="shared" si="0"/>
        <v>0.74</v>
      </c>
      <c r="F39" s="9"/>
      <c r="G39" s="5">
        <f t="shared" si="1"/>
        <v>2600000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7">
        <f t="shared" si="0"/>
        <v>0.28000000000000003</v>
      </c>
      <c r="F40" s="9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f>4780000+275000</f>
        <v>5055000</v>
      </c>
      <c r="E45" s="7">
        <f t="shared" si="0"/>
        <v>0.50549999999999995</v>
      </c>
      <c r="F45" s="9">
        <v>0</v>
      </c>
      <c r="G45" s="5">
        <f t="shared" si="1"/>
        <v>4945000</v>
      </c>
      <c r="J45">
        <f t="shared" si="2"/>
        <v>5000000</v>
      </c>
    </row>
    <row r="46" spans="1:10" x14ac:dyDescent="0.25">
      <c r="A46" s="19">
        <v>39</v>
      </c>
      <c r="B46" s="20" t="s">
        <v>45</v>
      </c>
      <c r="C46" s="54">
        <v>10000000</v>
      </c>
      <c r="D46" s="54">
        <v>1000000</v>
      </c>
      <c r="E46" s="22">
        <f t="shared" si="0"/>
        <v>0.1</v>
      </c>
      <c r="F46" s="54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5000000</v>
      </c>
      <c r="E48" s="7">
        <f t="shared" si="0"/>
        <v>0.5</v>
      </c>
      <c r="F48" s="9">
        <f>D48-J48</f>
        <v>0</v>
      </c>
      <c r="G48" s="5">
        <f t="shared" si="1"/>
        <v>5000000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7">
        <f t="shared" si="0"/>
        <v>0.76923076923076927</v>
      </c>
      <c r="F50" s="9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f>4600000+900000</f>
        <v>5500000</v>
      </c>
      <c r="E52" s="7">
        <f t="shared" si="0"/>
        <v>0.55000000000000004</v>
      </c>
      <c r="F52" s="9">
        <v>0</v>
      </c>
      <c r="G52" s="5">
        <f t="shared" si="1"/>
        <v>4500000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f>2300000+350000</f>
        <v>2650000</v>
      </c>
      <c r="E55" s="7">
        <f t="shared" si="0"/>
        <v>0.26500000000000001</v>
      </c>
      <c r="F55" s="9">
        <f>D55-J55</f>
        <v>-2350000</v>
      </c>
      <c r="G55" s="5">
        <f t="shared" si="1"/>
        <v>7350000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60" t="s">
        <v>58</v>
      </c>
      <c r="B59" s="61"/>
      <c r="C59" s="36">
        <f>SUM(C8:C58)</f>
        <v>468700000</v>
      </c>
      <c r="D59" s="36">
        <f>SUM(D8:D58)</f>
        <v>271670000</v>
      </c>
      <c r="E59" s="34"/>
      <c r="F59" s="35">
        <f>SUM(F8:F58)</f>
        <v>-19445000</v>
      </c>
      <c r="G59" s="5">
        <f t="shared" si="1"/>
        <v>197030000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369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19" workbookViewId="0">
      <selection activeCell="F42" sqref="F42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55" t="s">
        <v>368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v>5450000</v>
      </c>
      <c r="E8" s="7">
        <f>D8/C8</f>
        <v>0.54500000000000004</v>
      </c>
      <c r="F8" s="5">
        <v>0</v>
      </c>
      <c r="G8" s="5">
        <f>+C8-D8</f>
        <v>4550000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v>6000000</v>
      </c>
      <c r="E11" s="7">
        <f t="shared" si="0"/>
        <v>0.6</v>
      </c>
      <c r="F11" s="5"/>
      <c r="G11" s="5">
        <f t="shared" si="2"/>
        <v>4000000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4850000</v>
      </c>
      <c r="E12" s="7">
        <f t="shared" si="0"/>
        <v>0.48499999999999999</v>
      </c>
      <c r="F12" s="5">
        <f t="shared" si="1"/>
        <v>-150000</v>
      </c>
      <c r="G12" s="5">
        <f t="shared" si="2"/>
        <v>5150000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7">
        <f t="shared" si="0"/>
        <v>0.5641025641025641</v>
      </c>
      <c r="F15" s="5"/>
      <c r="G15" s="5">
        <f t="shared" si="2"/>
        <v>4250000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8">
        <v>10</v>
      </c>
      <c r="B17" s="49" t="s">
        <v>68</v>
      </c>
      <c r="C17" s="50">
        <v>11500000</v>
      </c>
      <c r="D17" s="50">
        <v>4750000</v>
      </c>
      <c r="E17" s="52">
        <f t="shared" si="0"/>
        <v>0.41304347826086957</v>
      </c>
      <c r="F17" s="53">
        <f t="shared" si="1"/>
        <v>-1000000</v>
      </c>
      <c r="G17" s="5">
        <f t="shared" si="2"/>
        <v>6750000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7">
        <f t="shared" si="0"/>
        <v>0.55384615384615388</v>
      </c>
      <c r="F20" s="5"/>
      <c r="G20" s="5">
        <f t="shared" si="2"/>
        <v>4350000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5000000</v>
      </c>
      <c r="E23" s="7">
        <f t="shared" si="0"/>
        <v>0.5</v>
      </c>
      <c r="F23" s="5">
        <f t="shared" si="1"/>
        <v>0</v>
      </c>
      <c r="G23" s="5">
        <f t="shared" si="2"/>
        <v>5000000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3000000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7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5"/>
      <c r="G52" s="5">
        <f t="shared" si="2"/>
        <v>2400000</v>
      </c>
      <c r="J52" s="10">
        <f t="shared" si="3"/>
        <v>5000000</v>
      </c>
    </row>
    <row r="53" spans="1:10" ht="15.75" thickBot="1" x14ac:dyDescent="0.3">
      <c r="A53" s="64" t="s">
        <v>58</v>
      </c>
      <c r="B53" s="65"/>
      <c r="C53" s="6">
        <v>397600000</v>
      </c>
      <c r="D53" s="6">
        <v>225025000</v>
      </c>
      <c r="E53" s="6"/>
      <c r="F53" s="6">
        <f>SUM(F8:F52)</f>
        <v>-14975000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369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19" workbookViewId="0">
      <selection activeCell="F14" sqref="F14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55" t="s">
        <v>368</v>
      </c>
    </row>
    <row r="4" spans="1:9" s="27" customFormat="1" ht="15.75" customHeight="1" x14ac:dyDescent="0.2">
      <c r="A4" s="58" t="s">
        <v>325</v>
      </c>
      <c r="B4" s="58"/>
      <c r="C4" s="58"/>
      <c r="D4" s="58"/>
      <c r="E4" s="58"/>
      <c r="F4" s="58"/>
      <c r="G4" s="58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5000000</v>
      </c>
      <c r="E9" s="7">
        <f t="shared" ref="E9:E57" si="0">D9/C9</f>
        <v>0.51282051282051277</v>
      </c>
      <c r="F9" s="5">
        <v>0</v>
      </c>
      <c r="G9" s="5">
        <f t="shared" ref="G9:G57" si="1">+C9-D9</f>
        <v>4750000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D10-I10</f>
        <v>0</v>
      </c>
      <c r="G10" s="5">
        <f t="shared" si="1"/>
        <v>5000000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f>2600000+1500000</f>
        <v>4100000</v>
      </c>
      <c r="E14" s="7">
        <f t="shared" si="0"/>
        <v>0.41</v>
      </c>
      <c r="F14" s="5">
        <f>D14-I14</f>
        <v>-900000</v>
      </c>
      <c r="G14" s="5">
        <f t="shared" si="1"/>
        <v>5900000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7">
        <f t="shared" si="0"/>
        <v>0.1</v>
      </c>
      <c r="F15" s="5">
        <f>D15-I15</f>
        <v>-4000000</v>
      </c>
      <c r="G15" s="5">
        <f t="shared" si="1"/>
        <v>9000000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f>2700000+3300000</f>
        <v>6000000</v>
      </c>
      <c r="E16" s="7">
        <f t="shared" si="0"/>
        <v>0.6</v>
      </c>
      <c r="F16" s="5">
        <v>0</v>
      </c>
      <c r="G16" s="5">
        <f t="shared" si="1"/>
        <v>4000000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7">
        <f t="shared" si="0"/>
        <v>0.58974358974358976</v>
      </c>
      <c r="F19" s="5"/>
      <c r="G19" s="5">
        <f t="shared" si="1"/>
        <v>4000000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7">
        <f t="shared" si="0"/>
        <v>0.55000000000000004</v>
      </c>
      <c r="F29" s="5"/>
      <c r="G29" s="5">
        <f t="shared" si="1"/>
        <v>4500000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11">
        <v>26</v>
      </c>
      <c r="B33" s="12" t="s">
        <v>128</v>
      </c>
      <c r="C33" s="13"/>
      <c r="D33" s="13"/>
      <c r="E33" s="14"/>
      <c r="F33" s="15">
        <f>D33-I33</f>
        <v>0</v>
      </c>
      <c r="G33" s="15">
        <f>+C33-D33</f>
        <v>0</v>
      </c>
      <c r="I33" s="10">
        <f t="shared" si="2"/>
        <v>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v>5500000</v>
      </c>
      <c r="E36" s="7">
        <f t="shared" si="0"/>
        <v>0.5641025641025641</v>
      </c>
      <c r="F36" s="5"/>
      <c r="G36" s="5">
        <f t="shared" si="1"/>
        <v>4250000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</f>
        <v>5750000</v>
      </c>
      <c r="E38" s="7">
        <f t="shared" si="0"/>
        <v>0.57499999999999996</v>
      </c>
      <c r="F38" s="5">
        <v>0</v>
      </c>
      <c r="G38" s="5">
        <f t="shared" si="1"/>
        <v>4250000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7">
        <f t="shared" si="0"/>
        <v>0.68</v>
      </c>
      <c r="F41" s="5"/>
      <c r="G41" s="5">
        <f t="shared" si="1"/>
        <v>3200000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1000000</v>
      </c>
      <c r="E43" s="7">
        <f t="shared" si="0"/>
        <v>0.1</v>
      </c>
      <c r="F43" s="5">
        <f>D43-I43</f>
        <v>-4000000</v>
      </c>
      <c r="G43" s="5">
        <f t="shared" si="1"/>
        <v>9000000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f t="shared" si="1"/>
        <v>1700000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5200000</v>
      </c>
      <c r="E46" s="7">
        <f t="shared" si="0"/>
        <v>0.52</v>
      </c>
      <c r="F46" s="5"/>
      <c r="G46" s="5">
        <f t="shared" si="1"/>
        <v>4800000</v>
      </c>
      <c r="I46" s="10">
        <f t="shared" si="2"/>
        <v>5000000</v>
      </c>
    </row>
    <row r="47" spans="1:9" x14ac:dyDescent="0.25">
      <c r="A47" s="19">
        <v>40</v>
      </c>
      <c r="B47" s="20" t="s">
        <v>142</v>
      </c>
      <c r="C47" s="21">
        <v>10000000</v>
      </c>
      <c r="D47" s="54">
        <v>4500000</v>
      </c>
      <c r="E47" s="22">
        <f t="shared" si="0"/>
        <v>0.45</v>
      </c>
      <c r="F47" s="21">
        <f>D47-I47</f>
        <v>-500000</v>
      </c>
      <c r="G47" s="5">
        <f t="shared" si="1"/>
        <v>5500000</v>
      </c>
      <c r="I47" s="10">
        <f t="shared" si="2"/>
        <v>5000000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</f>
        <v>5750000</v>
      </c>
      <c r="E48" s="7">
        <f t="shared" si="0"/>
        <v>0.57499999999999996</v>
      </c>
      <c r="F48" s="5">
        <v>0</v>
      </c>
      <c r="G48" s="5">
        <f t="shared" si="1"/>
        <v>4250000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f>4750000+1500000</f>
        <v>6250000</v>
      </c>
      <c r="E50" s="7">
        <f t="shared" si="0"/>
        <v>0.625</v>
      </c>
      <c r="F50" s="5">
        <v>0</v>
      </c>
      <c r="G50" s="5">
        <f t="shared" si="1"/>
        <v>3750000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f>5800000+1400000</f>
        <v>7200000</v>
      </c>
      <c r="E51" s="7">
        <f t="shared" si="0"/>
        <v>0.72</v>
      </c>
      <c r="F51" s="5"/>
      <c r="G51" s="5">
        <f t="shared" si="1"/>
        <v>2800000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5500000</v>
      </c>
      <c r="E54" s="7">
        <f t="shared" si="0"/>
        <v>0.55000000000000004</v>
      </c>
      <c r="F54" s="5">
        <v>0</v>
      </c>
      <c r="G54" s="5">
        <f t="shared" si="1"/>
        <v>4500000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6500000</v>
      </c>
      <c r="E55" s="7">
        <f t="shared" si="0"/>
        <v>0.66666666666666663</v>
      </c>
      <c r="F55" s="5"/>
      <c r="G55" s="5">
        <f t="shared" si="1"/>
        <v>3250000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4450000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5000000</v>
      </c>
      <c r="E57" s="7">
        <f t="shared" si="0"/>
        <v>0.5</v>
      </c>
      <c r="F57" s="5">
        <f>D57-I57</f>
        <v>0</v>
      </c>
      <c r="G57" s="5">
        <f t="shared" si="1"/>
        <v>5000000</v>
      </c>
      <c r="I57" s="10">
        <f t="shared" si="2"/>
        <v>5000000</v>
      </c>
    </row>
    <row r="58" spans="1:9" ht="15.75" thickBot="1" x14ac:dyDescent="0.3">
      <c r="A58" s="64" t="s">
        <v>58</v>
      </c>
      <c r="B58" s="65"/>
      <c r="C58" s="6">
        <v>477000000</v>
      </c>
      <c r="D58" s="6">
        <v>265025000</v>
      </c>
      <c r="E58" s="6"/>
      <c r="F58" s="5">
        <f>SUM(F8:F57)</f>
        <v>-20875000</v>
      </c>
      <c r="G58" s="6">
        <f>+SUM(G8:G57)</f>
        <v>194250000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369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0" workbookViewId="0">
      <selection activeCell="A60" sqref="A60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55" t="s">
        <v>368</v>
      </c>
    </row>
    <row r="4" spans="1:10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10" ht="16.5" thickBot="1" x14ac:dyDescent="0.3">
      <c r="A5" s="17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f>4600000+1800000</f>
        <v>6400000</v>
      </c>
      <c r="E9" s="7">
        <f t="shared" ref="E9:E54" si="0">D9/C9</f>
        <v>0.64</v>
      </c>
      <c r="F9" s="5">
        <v>0</v>
      </c>
      <c r="G9" s="5">
        <f t="shared" ref="G9:G55" si="1">+C9-D9</f>
        <v>3600000</v>
      </c>
      <c r="J9" s="10">
        <f t="shared" ref="J9:J54" si="2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1"/>
        <v>4000000</v>
      </c>
      <c r="J10" s="10">
        <f t="shared" si="2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ref="F9:F54" si="3">D11-J11</f>
        <v>-375000</v>
      </c>
      <c r="G11" s="5">
        <f t="shared" si="1"/>
        <v>5250000</v>
      </c>
      <c r="J11" s="10">
        <f t="shared" si="2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3"/>
        <v>0</v>
      </c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1"/>
        <v>3750000</v>
      </c>
      <c r="J13" s="10">
        <f t="shared" si="2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1500000</v>
      </c>
      <c r="E14" s="7">
        <f t="shared" si="0"/>
        <v>0.15</v>
      </c>
      <c r="F14" s="5">
        <f t="shared" si="3"/>
        <v>-3500000</v>
      </c>
      <c r="G14" s="5">
        <f t="shared" si="1"/>
        <v>8500000</v>
      </c>
      <c r="J14" s="10">
        <f t="shared" si="2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3"/>
        <v>0</v>
      </c>
      <c r="G15" s="5">
        <f t="shared" si="1"/>
        <v>0</v>
      </c>
      <c r="J15" s="10">
        <f t="shared" si="2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1"/>
        <v>0</v>
      </c>
      <c r="J16" s="10">
        <f t="shared" si="2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1"/>
        <v>4500000</v>
      </c>
      <c r="J17" s="10">
        <f t="shared" si="2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J18" s="10">
        <f t="shared" si="2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3"/>
        <v>0</v>
      </c>
      <c r="G19" s="5">
        <f t="shared" si="1"/>
        <v>5000000</v>
      </c>
      <c r="J19" s="10">
        <f t="shared" si="2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3"/>
        <v>0</v>
      </c>
      <c r="G20" s="5">
        <f t="shared" si="1"/>
        <v>0</v>
      </c>
      <c r="J20" s="10">
        <f t="shared" si="2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1250000</v>
      </c>
      <c r="E21" s="7">
        <f t="shared" si="0"/>
        <v>0.125</v>
      </c>
      <c r="F21" s="5">
        <f t="shared" si="3"/>
        <v>-3750000</v>
      </c>
      <c r="G21" s="5">
        <f t="shared" si="1"/>
        <v>8750000</v>
      </c>
      <c r="J21" s="10">
        <f t="shared" si="2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3"/>
        <v>-4000000</v>
      </c>
      <c r="G22" s="5">
        <f t="shared" si="1"/>
        <v>9000000</v>
      </c>
      <c r="J22" s="10">
        <f t="shared" si="2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3"/>
        <v>-3500000</v>
      </c>
      <c r="G23" s="5">
        <f t="shared" si="1"/>
        <v>8500000</v>
      </c>
      <c r="J23" s="10">
        <f t="shared" si="2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1"/>
        <v>2300000</v>
      </c>
      <c r="J24" s="10">
        <f t="shared" si="2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4600000</v>
      </c>
      <c r="E25" s="7">
        <f t="shared" si="0"/>
        <v>0.46</v>
      </c>
      <c r="F25" s="5">
        <f t="shared" si="3"/>
        <v>-400000</v>
      </c>
      <c r="G25" s="5">
        <f t="shared" si="1"/>
        <v>5400000</v>
      </c>
      <c r="J25" s="10">
        <f t="shared" si="2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1"/>
        <v>5000000</v>
      </c>
      <c r="J26" s="10">
        <f t="shared" si="2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3"/>
        <v>0</v>
      </c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7">
        <f t="shared" si="0"/>
        <v>0.4</v>
      </c>
      <c r="F28" s="5">
        <f t="shared" si="3"/>
        <v>-1000000</v>
      </c>
      <c r="G28" s="5">
        <f t="shared" si="1"/>
        <v>6000000</v>
      </c>
      <c r="J28" s="10">
        <f t="shared" si="2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1"/>
        <v>1000000</v>
      </c>
      <c r="J29" s="10">
        <f t="shared" si="2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f>7000000+500000</f>
        <v>7500000</v>
      </c>
      <c r="E30" s="7">
        <f t="shared" si="0"/>
        <v>0.76923076923076927</v>
      </c>
      <c r="F30" s="5"/>
      <c r="G30" s="5">
        <f t="shared" si="1"/>
        <v>2250000</v>
      </c>
      <c r="J30" s="10">
        <f t="shared" si="2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1"/>
        <v>3000000</v>
      </c>
      <c r="J31" s="10">
        <f t="shared" si="2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7">
        <f t="shared" si="0"/>
        <v>0.5</v>
      </c>
      <c r="F32" s="5">
        <f t="shared" si="3"/>
        <v>0</v>
      </c>
      <c r="G32" s="5">
        <f t="shared" si="1"/>
        <v>5000000</v>
      </c>
      <c r="J32" s="10">
        <f t="shared" si="2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1"/>
        <v>3300000</v>
      </c>
      <c r="J33" s="10">
        <f t="shared" si="2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1"/>
        <v>4700000</v>
      </c>
      <c r="J34" s="10">
        <f t="shared" si="2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3"/>
        <v>0</v>
      </c>
      <c r="G35" s="5">
        <f t="shared" si="1"/>
        <v>0</v>
      </c>
      <c r="J35" s="10">
        <f t="shared" si="2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f>3700000+900000</f>
        <v>4600000</v>
      </c>
      <c r="E36" s="7">
        <f t="shared" si="0"/>
        <v>0.46</v>
      </c>
      <c r="F36" s="5">
        <f t="shared" si="3"/>
        <v>-400000</v>
      </c>
      <c r="G36" s="5">
        <f t="shared" si="1"/>
        <v>5400000</v>
      </c>
      <c r="J36" s="10">
        <f t="shared" si="2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1"/>
        <v>4800000</v>
      </c>
      <c r="J37" s="10">
        <f t="shared" si="2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1"/>
        <v>0</v>
      </c>
      <c r="J38" s="10">
        <f t="shared" si="2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1"/>
        <v>2000000</v>
      </c>
      <c r="J39" s="10">
        <f t="shared" si="2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3"/>
        <v>-3000000</v>
      </c>
      <c r="G40" s="5">
        <f t="shared" si="1"/>
        <v>8500000</v>
      </c>
      <c r="J40" s="10">
        <f t="shared" si="2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1"/>
        <v>5000000</v>
      </c>
      <c r="J41" s="10">
        <f t="shared" si="2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1"/>
        <v>4000000</v>
      </c>
      <c r="J42" s="10">
        <f t="shared" si="2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5500000</v>
      </c>
      <c r="E43" s="7">
        <f t="shared" si="0"/>
        <v>0.55000000000000004</v>
      </c>
      <c r="F43" s="5">
        <v>0</v>
      </c>
      <c r="G43" s="5">
        <f t="shared" si="1"/>
        <v>4500000</v>
      </c>
      <c r="J43" s="10">
        <f t="shared" si="2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f>4050000+850000</f>
        <v>4900000</v>
      </c>
      <c r="E44" s="7">
        <f t="shared" si="0"/>
        <v>0.49</v>
      </c>
      <c r="F44" s="5">
        <f t="shared" si="3"/>
        <v>-100000</v>
      </c>
      <c r="G44" s="5">
        <f t="shared" si="1"/>
        <v>5100000</v>
      </c>
      <c r="J44" s="10">
        <f t="shared" si="2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1"/>
        <v>3100000</v>
      </c>
      <c r="J45" s="10">
        <f t="shared" si="2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f>4000000+900000</f>
        <v>4900000</v>
      </c>
      <c r="E46" s="7">
        <f t="shared" si="0"/>
        <v>0.49</v>
      </c>
      <c r="F46" s="5">
        <f t="shared" si="3"/>
        <v>-100000</v>
      </c>
      <c r="G46" s="5">
        <f t="shared" si="1"/>
        <v>5100000</v>
      </c>
      <c r="J46" s="10">
        <f t="shared" si="2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2000000</v>
      </c>
      <c r="E47" s="7">
        <f t="shared" si="0"/>
        <v>0.2</v>
      </c>
      <c r="F47" s="5">
        <f t="shared" si="3"/>
        <v>-3000000</v>
      </c>
      <c r="G47" s="5">
        <f t="shared" si="1"/>
        <v>8000000</v>
      </c>
      <c r="J47" s="10">
        <f t="shared" si="2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1"/>
        <v>4500000</v>
      </c>
      <c r="J48" s="10">
        <f t="shared" si="2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3"/>
        <v>0</v>
      </c>
      <c r="G49" s="5">
        <f t="shared" si="1"/>
        <v>5000000</v>
      </c>
      <c r="J49" s="10">
        <f t="shared" si="2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3"/>
        <v>0</v>
      </c>
      <c r="G50" s="5">
        <f t="shared" si="1"/>
        <v>0</v>
      </c>
      <c r="J50" s="10">
        <f t="shared" si="2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3000000</v>
      </c>
      <c r="E51" s="7">
        <f t="shared" si="0"/>
        <v>0.3</v>
      </c>
      <c r="F51" s="5">
        <f t="shared" si="3"/>
        <v>-2000000</v>
      </c>
      <c r="G51" s="5">
        <f t="shared" si="1"/>
        <v>7000000</v>
      </c>
      <c r="J51" s="10">
        <f t="shared" si="2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3"/>
        <v>0</v>
      </c>
      <c r="G52" s="5">
        <f t="shared" si="1"/>
        <v>5000000</v>
      </c>
      <c r="J52" s="10">
        <f t="shared" si="2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1"/>
        <v>4950000</v>
      </c>
      <c r="J53" s="10">
        <f t="shared" si="2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3"/>
        <v>-2200000</v>
      </c>
      <c r="G54" s="5">
        <f t="shared" si="1"/>
        <v>7700000</v>
      </c>
      <c r="J54" s="10">
        <f t="shared" si="2"/>
        <v>5500000</v>
      </c>
    </row>
    <row r="55" spans="1:10" ht="15.75" thickBot="1" x14ac:dyDescent="0.3">
      <c r="A55" s="64" t="s">
        <v>58</v>
      </c>
      <c r="B55" s="65"/>
      <c r="C55" s="6">
        <v>409275000</v>
      </c>
      <c r="D55" s="6">
        <v>188455000</v>
      </c>
      <c r="E55" s="7"/>
      <c r="F55" s="5">
        <f>SUM(F8:F54)</f>
        <v>-27325000</v>
      </c>
      <c r="G55" s="5">
        <f t="shared" si="1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369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9" workbookViewId="0">
      <selection activeCell="K68" sqref="K68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55" t="s">
        <v>368</v>
      </c>
      <c r="B3" s="10"/>
      <c r="C3" s="10"/>
      <c r="D3" s="10"/>
      <c r="E3" s="10"/>
      <c r="F3" s="10"/>
      <c r="G3" s="10"/>
    </row>
    <row r="4" spans="1:9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19" si="1">+C9-D9</f>
        <v>4250000</v>
      </c>
      <c r="I9">
        <f t="shared" ref="I9:I53" si="2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5000000</v>
      </c>
      <c r="E10" s="7">
        <f t="shared" si="0"/>
        <v>0.5</v>
      </c>
      <c r="F10" s="5">
        <f t="shared" ref="F10:F46" si="3">D10-I10</f>
        <v>0</v>
      </c>
      <c r="G10" s="5">
        <f t="shared" si="1"/>
        <v>5000000</v>
      </c>
      <c r="I10">
        <f t="shared" si="2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si="3"/>
        <v>0</v>
      </c>
      <c r="G11" s="5">
        <f t="shared" si="1"/>
        <v>0</v>
      </c>
      <c r="I11">
        <f t="shared" si="2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5000000</v>
      </c>
      <c r="E12" s="7">
        <f t="shared" si="0"/>
        <v>0.5</v>
      </c>
      <c r="F12" s="5">
        <f t="shared" si="3"/>
        <v>0</v>
      </c>
      <c r="G12" s="5">
        <f t="shared" si="1"/>
        <v>5000000</v>
      </c>
      <c r="I12">
        <f t="shared" si="2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3"/>
        <v>-1000000</v>
      </c>
      <c r="G13" s="5">
        <f t="shared" si="1"/>
        <v>6000000</v>
      </c>
      <c r="I13">
        <f t="shared" si="2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v>1500000</v>
      </c>
      <c r="E14" s="7">
        <f t="shared" si="0"/>
        <v>0.15</v>
      </c>
      <c r="F14" s="5">
        <f t="shared" si="3"/>
        <v>-3500000</v>
      </c>
      <c r="G14" s="5">
        <f t="shared" si="1"/>
        <v>8500000</v>
      </c>
      <c r="I14">
        <f t="shared" si="2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3"/>
        <v>-6950000</v>
      </c>
      <c r="G15" s="5">
        <f t="shared" si="1"/>
        <v>14400000</v>
      </c>
      <c r="I15">
        <f t="shared" si="2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I16">
        <f t="shared" si="2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10000000</v>
      </c>
      <c r="E17" s="7">
        <f t="shared" si="0"/>
        <v>1</v>
      </c>
      <c r="F17" s="5">
        <v>0</v>
      </c>
      <c r="G17" s="5">
        <f t="shared" si="1"/>
        <v>0</v>
      </c>
      <c r="I17">
        <f t="shared" si="2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I18">
        <f t="shared" si="2"/>
        <v>5000000</v>
      </c>
    </row>
    <row r="19" spans="1:9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3">
        <f t="shared" si="1"/>
        <v>9000000</v>
      </c>
      <c r="I19">
        <f t="shared" si="2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2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3"/>
        <v>0</v>
      </c>
      <c r="G21" s="5">
        <f>+C21-D21</f>
        <v>5000000</v>
      </c>
      <c r="I21">
        <f t="shared" si="2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</f>
        <v>5020000</v>
      </c>
      <c r="E22" s="7">
        <f t="shared" si="0"/>
        <v>0.502</v>
      </c>
      <c r="F22" s="5"/>
      <c r="G22" s="5">
        <f t="shared" ref="G22:G30" si="4">+C22-D22</f>
        <v>4980000</v>
      </c>
      <c r="I22">
        <f t="shared" si="2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6400000</v>
      </c>
      <c r="E23" s="7">
        <f t="shared" si="0"/>
        <v>0.64</v>
      </c>
      <c r="F23" s="5">
        <v>0</v>
      </c>
      <c r="G23" s="5">
        <f t="shared" si="4"/>
        <v>3600000</v>
      </c>
      <c r="I23">
        <f t="shared" si="2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3"/>
        <v>0</v>
      </c>
      <c r="G24" s="5">
        <f t="shared" si="4"/>
        <v>5000000</v>
      </c>
      <c r="I24">
        <f t="shared" si="2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5200000</v>
      </c>
      <c r="E25" s="7">
        <f t="shared" si="0"/>
        <v>0.52</v>
      </c>
      <c r="F25" s="5">
        <v>0</v>
      </c>
      <c r="G25" s="5">
        <f t="shared" si="4"/>
        <v>4800000</v>
      </c>
      <c r="I25">
        <f t="shared" si="2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3"/>
        <v>0</v>
      </c>
      <c r="G26" s="5">
        <f t="shared" si="4"/>
        <v>5000000</v>
      </c>
      <c r="I26">
        <f t="shared" si="2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3"/>
        <v>-2400000</v>
      </c>
      <c r="G27" s="5">
        <f t="shared" si="4"/>
        <v>7400000</v>
      </c>
      <c r="I27">
        <f t="shared" si="2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5000000</v>
      </c>
      <c r="E28" s="7">
        <f t="shared" si="0"/>
        <v>0.5</v>
      </c>
      <c r="F28" s="5">
        <f t="shared" si="3"/>
        <v>0</v>
      </c>
      <c r="G28" s="5">
        <f t="shared" si="4"/>
        <v>5000000</v>
      </c>
      <c r="I28">
        <f t="shared" si="2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4"/>
        <v>3400000</v>
      </c>
      <c r="I29">
        <f t="shared" si="2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3"/>
        <v>0</v>
      </c>
      <c r="G30" s="5">
        <f t="shared" si="4"/>
        <v>5000000</v>
      </c>
      <c r="I30">
        <f t="shared" si="2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2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2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3"/>
        <v>0</v>
      </c>
      <c r="G33" s="5">
        <f t="shared" ref="G33:G52" si="5">+C33-D33</f>
        <v>5000000</v>
      </c>
      <c r="I33">
        <f t="shared" si="2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3"/>
        <v>0</v>
      </c>
      <c r="G34" s="5">
        <f t="shared" si="5"/>
        <v>5000000</v>
      </c>
      <c r="I34">
        <f t="shared" si="2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f>5000000+900000</f>
        <v>5900000</v>
      </c>
      <c r="E35" s="7">
        <f t="shared" si="0"/>
        <v>0.59</v>
      </c>
      <c r="F35" s="5"/>
      <c r="G35" s="5">
        <f t="shared" si="5"/>
        <v>4100000</v>
      </c>
      <c r="I35">
        <f t="shared" si="2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2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5000000</v>
      </c>
      <c r="E37" s="7">
        <f t="shared" si="0"/>
        <v>0.51282051282051277</v>
      </c>
      <c r="F37" s="5">
        <v>0</v>
      </c>
      <c r="G37" s="5">
        <f t="shared" si="5"/>
        <v>4750000</v>
      </c>
      <c r="I37">
        <f t="shared" si="2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5"/>
        <v>3000000</v>
      </c>
      <c r="I38">
        <f t="shared" si="2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2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5"/>
        <v>4250000</v>
      </c>
      <c r="I40">
        <f t="shared" si="2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2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2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v>4600000</v>
      </c>
      <c r="E43" s="7">
        <f t="shared" si="0"/>
        <v>0.46</v>
      </c>
      <c r="F43" s="5">
        <f t="shared" si="3"/>
        <v>-400000</v>
      </c>
      <c r="G43" s="5">
        <f t="shared" si="5"/>
        <v>5400000</v>
      </c>
      <c r="I43">
        <f t="shared" si="2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2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</f>
        <v>6750000</v>
      </c>
      <c r="E45" s="7">
        <f t="shared" si="0"/>
        <v>0.67500000000000004</v>
      </c>
      <c r="F45" s="5"/>
      <c r="G45" s="5">
        <f t="shared" si="5"/>
        <v>3250000</v>
      </c>
      <c r="I45">
        <f t="shared" si="2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5"/>
        <v>5000000</v>
      </c>
      <c r="I46">
        <f t="shared" si="2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2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2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2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2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2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v>6300000</v>
      </c>
      <c r="E52" s="7">
        <f t="shared" si="0"/>
        <v>0.64615384615384619</v>
      </c>
      <c r="F52" s="5"/>
      <c r="G52" s="5">
        <f t="shared" si="5"/>
        <v>3450000</v>
      </c>
      <c r="I52">
        <f t="shared" si="2"/>
        <v>4875000</v>
      </c>
    </row>
    <row r="53" spans="1:9" ht="15.75" thickBot="1" x14ac:dyDescent="0.3">
      <c r="A53" s="64" t="s">
        <v>58</v>
      </c>
      <c r="B53" s="65"/>
      <c r="C53" s="6">
        <f>SUM(C8:C52)</f>
        <v>402912500</v>
      </c>
      <c r="D53" s="6">
        <f>SUM(D8:D52)</f>
        <v>226982500</v>
      </c>
      <c r="E53" s="7"/>
      <c r="F53" s="5">
        <f>SUM(F8:F52)</f>
        <v>-14250000</v>
      </c>
      <c r="G53" s="6">
        <f>SUM(G8:G52)</f>
        <v>175930000</v>
      </c>
      <c r="I53">
        <f t="shared" si="2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369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7" workbookViewId="0">
      <selection activeCell="A45" sqref="A45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368</v>
      </c>
    </row>
    <row r="4" spans="1:10" ht="15.75" x14ac:dyDescent="0.25">
      <c r="A4" s="58" t="s">
        <v>244</v>
      </c>
      <c r="B4" s="58"/>
      <c r="C4" s="58"/>
      <c r="D4" s="58"/>
      <c r="E4" s="58"/>
      <c r="F4" s="58"/>
      <c r="G4" s="58"/>
    </row>
    <row r="5" spans="1:10" s="27" customFormat="1" thickBot="1" x14ac:dyDescent="0.25">
      <c r="A5" s="66"/>
      <c r="B5" s="66"/>
      <c r="C5" s="66"/>
      <c r="D5" s="66"/>
      <c r="E5" s="66"/>
      <c r="F5" s="66"/>
      <c r="G5" s="66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v>4500000</v>
      </c>
      <c r="E13" s="7">
        <f t="shared" si="0"/>
        <v>0.45</v>
      </c>
      <c r="F13" s="5">
        <v>0</v>
      </c>
      <c r="G13" s="5">
        <f t="shared" si="1"/>
        <v>5500000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4500000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4" t="s">
        <v>58</v>
      </c>
      <c r="B41" s="65"/>
      <c r="C41" s="6">
        <v>224250000</v>
      </c>
      <c r="D41" s="6">
        <v>83260000</v>
      </c>
      <c r="E41" s="6"/>
      <c r="F41" s="5">
        <f>SUM(F8:F40)</f>
        <v>-32040000</v>
      </c>
      <c r="G41" s="5">
        <f>SUM(G8:G40)</f>
        <v>129090000</v>
      </c>
      <c r="H41" s="41">
        <v>135290000</v>
      </c>
      <c r="I41" s="42">
        <f>+G41-H41</f>
        <v>-6200000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369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31" workbookViewId="0">
      <selection activeCell="A53" sqref="A5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5" t="s">
        <v>368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7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v>3626000</v>
      </c>
      <c r="E14" s="7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</f>
        <v>6250000</v>
      </c>
      <c r="E22" s="7">
        <f t="shared" si="0"/>
        <v>0.625</v>
      </c>
      <c r="F22" s="5"/>
      <c r="G22" s="5">
        <f t="shared" si="2"/>
        <v>3750000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7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7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64" t="s">
        <v>58</v>
      </c>
      <c r="B49" s="65"/>
      <c r="C49" s="6">
        <v>308250000</v>
      </c>
      <c r="D49" s="6">
        <v>110186000</v>
      </c>
      <c r="E49" s="7"/>
      <c r="F49" s="5">
        <f>SUM(F8:F48)</f>
        <v>-44464000</v>
      </c>
      <c r="G49" s="6">
        <f>SUM(G8:G48)</f>
        <v>184014000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369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6"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58" t="s">
        <v>244</v>
      </c>
      <c r="B4" s="58"/>
    </row>
    <row r="5" spans="1:7" s="27" customFormat="1" thickBot="1" x14ac:dyDescent="0.25">
      <c r="A5" s="66"/>
      <c r="B5" s="66"/>
    </row>
    <row r="6" spans="1:7" x14ac:dyDescent="0.25">
      <c r="A6" s="62" t="s">
        <v>1</v>
      </c>
      <c r="B6" s="56" t="s">
        <v>2</v>
      </c>
      <c r="C6" s="10" t="s">
        <v>5</v>
      </c>
    </row>
    <row r="7" spans="1:7" x14ac:dyDescent="0.25">
      <c r="A7" s="63"/>
      <c r="B7" s="57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2" t="s">
        <v>1</v>
      </c>
      <c r="B6" s="56" t="s">
        <v>2</v>
      </c>
      <c r="C6" t="s">
        <v>5</v>
      </c>
    </row>
    <row r="7" spans="1:7" x14ac:dyDescent="0.25">
      <c r="A7" s="63"/>
      <c r="B7" s="57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64" t="s">
        <v>58</v>
      </c>
      <c r="B39" s="65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2018-12-20T07:35:52Z</dcterms:modified>
</cp:coreProperties>
</file>