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nguuan\5. RPT\2017-2018\"/>
    </mc:Choice>
  </mc:AlternateContent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Z14" i="1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R52" i="6" l="1"/>
  <c r="U52" i="6"/>
  <c r="X52" i="6"/>
  <c r="AA52" i="6"/>
  <c r="AD52" i="6"/>
  <c r="AG52" i="6"/>
  <c r="AJ52" i="6"/>
  <c r="AM52" i="6"/>
  <c r="AP52" i="6"/>
  <c r="AS52" i="6"/>
  <c r="BA52" i="6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R47" i="10" l="1"/>
  <c r="H47" i="10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D53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I22" i="10" l="1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<sst xmlns="http://schemas.openxmlformats.org/spreadsheetml/2006/main" count="1470" uniqueCount="539">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</sst>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workbookViewId="0">
      <pane ySplit="6" topLeftCell="A7" activePane="bottomLeft" state="frozen"/>
      <selection activeCell="X15" sqref="X15"/>
      <selection pane="bottomLeft" activeCell="A19" sqref="A19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4" t="s">
        <v>2</v>
      </c>
      <c r="C5" s="354" t="s">
        <v>3</v>
      </c>
      <c r="D5" s="354" t="s">
        <v>4</v>
      </c>
      <c r="E5" s="354" t="s">
        <v>5</v>
      </c>
      <c r="F5" s="350" t="s">
        <v>6</v>
      </c>
      <c r="G5" s="350"/>
      <c r="H5" s="354" t="s">
        <v>10</v>
      </c>
      <c r="I5" s="354" t="s">
        <v>27</v>
      </c>
      <c r="J5" s="358" t="s">
        <v>26</v>
      </c>
      <c r="K5" s="359"/>
      <c r="L5" s="360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1" t="s">
        <v>25</v>
      </c>
      <c r="AX5" s="352"/>
      <c r="AY5" s="353"/>
      <c r="AZ5" s="170" t="s">
        <v>285</v>
      </c>
      <c r="BA5" s="42"/>
    </row>
    <row r="6" spans="1:56" s="43" customFormat="1" x14ac:dyDescent="0.2">
      <c r="A6" s="357"/>
      <c r="B6" s="355"/>
      <c r="C6" s="355"/>
      <c r="D6" s="355"/>
      <c r="E6" s="355"/>
      <c r="F6" s="171" t="s">
        <v>7</v>
      </c>
      <c r="G6" s="172" t="s">
        <v>8</v>
      </c>
      <c r="H6" s="355"/>
      <c r="I6" s="355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250000</v>
      </c>
      <c r="X9" s="216">
        <f t="shared" ref="X9:X10" si="26">V9-W9</f>
        <v>500000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f>800000-764000</f>
        <v>36000</v>
      </c>
      <c r="AA14" s="216">
        <f t="shared" si="38"/>
        <v>755000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/>
      <c r="X21" s="216">
        <f t="shared" si="59"/>
        <v>750000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6"/>
      <c r="B43" s="347"/>
      <c r="C43" s="347"/>
      <c r="D43" s="347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6973000</v>
      </c>
      <c r="X43" s="237">
        <f t="shared" si="76"/>
        <v>10159000</v>
      </c>
      <c r="Y43" s="237">
        <f>SUM(Y7:Y42)</f>
        <v>17132000</v>
      </c>
      <c r="Z43" s="237">
        <f t="shared" si="76"/>
        <v>2812000</v>
      </c>
      <c r="AA43" s="237">
        <f t="shared" si="76"/>
        <v>14320000</v>
      </c>
      <c r="AB43" s="237">
        <f t="shared" si="76"/>
        <v>17132000</v>
      </c>
      <c r="AC43" s="237">
        <f t="shared" si="76"/>
        <v>1700000</v>
      </c>
      <c r="AD43" s="237">
        <f t="shared" si="76"/>
        <v>15432000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48" t="s">
        <v>308</v>
      </c>
      <c r="B44" s="348"/>
      <c r="C44" s="348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6591576.923076923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7100000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6000000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6300000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6300000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6250000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126319000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G1" zoomScaleSheetLayoutView="90" workbookViewId="0">
      <pane ySplit="6" topLeftCell="A33" activePane="bottomLeft" state="frozen"/>
      <selection activeCell="O14" sqref="O14"/>
      <selection pane="bottomLeft" activeCell="O44" sqref="O4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6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17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36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/>
      <c r="X11" s="227">
        <f t="shared" ref="X11:X32" si="21">+V11-W11</f>
        <v>800000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/>
      <c r="X14" s="227">
        <f t="shared" si="21"/>
        <v>445000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/>
      <c r="X17" s="227">
        <f t="shared" si="21"/>
        <v>800000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/>
      <c r="X19" s="227">
        <f t="shared" si="21"/>
        <v>800000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/>
      <c r="X20" s="227">
        <f t="shared" si="21"/>
        <v>950000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/>
      <c r="X24" s="227">
        <f t="shared" si="21"/>
        <v>710000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/>
      <c r="X28" s="227">
        <f t="shared" si="21"/>
        <v>800000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/>
      <c r="X29" s="227">
        <f t="shared" si="21"/>
        <v>950000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/>
      <c r="X31" s="227">
        <f t="shared" si="21"/>
        <v>950000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/>
      <c r="X32" s="227">
        <f t="shared" si="21"/>
        <v>900000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/>
      <c r="X35" s="227">
        <f t="shared" si="37"/>
        <v>850000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/>
      <c r="X41" s="227">
        <f t="shared" si="37"/>
        <v>900000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2"/>
      <c r="B104" s="373"/>
      <c r="C104" s="373"/>
      <c r="D104" s="373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4823500</v>
      </c>
      <c r="X104" s="238">
        <f t="shared" si="52"/>
        <v>23329000</v>
      </c>
      <c r="Y104" s="238">
        <f t="shared" si="52"/>
        <v>28152500</v>
      </c>
      <c r="Z104" s="238">
        <f t="shared" si="52"/>
        <v>1025000</v>
      </c>
      <c r="AA104" s="238">
        <f t="shared" si="52"/>
        <v>27127500</v>
      </c>
      <c r="AB104" s="238">
        <f t="shared" si="52"/>
        <v>28152500</v>
      </c>
      <c r="AC104" s="238">
        <f t="shared" si="52"/>
        <v>250000</v>
      </c>
      <c r="AD104" s="238">
        <f t="shared" si="52"/>
        <v>27902500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48"/>
      <c r="B105" s="348"/>
      <c r="C105" s="348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7100000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7100000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3115000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3270000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7100000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7100000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6650000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6370000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1000000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7100000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6650000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875000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6650000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6300000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5950000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5950000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7700000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9050000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61" t="s">
        <v>285</v>
      </c>
      <c r="B199" s="362"/>
      <c r="C199" s="362"/>
      <c r="D199" s="363"/>
      <c r="E199" s="53">
        <f>SUM(E107:E198)</f>
        <v>218714000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112600000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106114000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R27" activePane="bottomRight" state="frozen"/>
      <selection pane="topRight" activeCell="F1" sqref="F1"/>
      <selection pane="bottomLeft" activeCell="A7" sqref="A7"/>
      <selection pane="bottomRight" activeCell="X43" sqref="X43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7" t="s">
        <v>1</v>
      </c>
      <c r="B5" s="399" t="s">
        <v>2</v>
      </c>
      <c r="C5" s="385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388" t="s">
        <v>26</v>
      </c>
      <c r="K5" s="389"/>
      <c r="L5" s="390"/>
      <c r="M5" s="384" t="s">
        <v>9</v>
      </c>
      <c r="N5" s="384"/>
      <c r="O5" s="384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98"/>
      <c r="B6" s="400"/>
      <c r="C6" s="386"/>
      <c r="D6" s="386"/>
      <c r="E6" s="386"/>
      <c r="F6" s="189" t="s">
        <v>7</v>
      </c>
      <c r="G6" s="190" t="s">
        <v>8</v>
      </c>
      <c r="H6" s="386"/>
      <c r="I6" s="386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/>
      <c r="X15" s="61">
        <f t="shared" si="10"/>
        <v>800000</v>
      </c>
      <c r="Y15" s="11">
        <v>800000</v>
      </c>
      <c r="Z15" s="11"/>
      <c r="AA15" s="61">
        <f t="shared" si="11"/>
        <v>800000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/>
      <c r="X17" s="61">
        <f t="shared" si="10"/>
        <v>500000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/>
      <c r="X22" s="61">
        <f t="shared" si="29"/>
        <v>800000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/>
      <c r="X28" s="61">
        <f t="shared" si="29"/>
        <v>800000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/>
      <c r="X30" s="61">
        <f t="shared" si="29"/>
        <v>550000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 t="s">
        <v>538</v>
      </c>
      <c r="Y34" s="53">
        <v>545000</v>
      </c>
      <c r="Z34" s="53"/>
      <c r="AA34" s="54">
        <f t="shared" ref="AA34" si="56">Y34-Z34</f>
        <v>545000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/>
      <c r="AA38" s="61">
        <f t="shared" si="66"/>
        <v>580000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20000</v>
      </c>
      <c r="AA40" s="61">
        <f t="shared" si="78"/>
        <v>680000</v>
      </c>
      <c r="AB40" s="11">
        <v>700000</v>
      </c>
      <c r="AC40" s="11"/>
      <c r="AD40" s="61">
        <f t="shared" si="79"/>
        <v>700000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5">P42-Q42</f>
        <v>1200000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20000</v>
      </c>
      <c r="AA43" s="61">
        <f t="shared" si="98"/>
        <v>425000</v>
      </c>
      <c r="AB43" s="11">
        <v>445000</v>
      </c>
      <c r="AC43" s="11"/>
      <c r="AD43" s="61">
        <f t="shared" si="99"/>
        <v>445000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/>
      <c r="X44" s="61">
        <f t="shared" si="97"/>
        <v>600000</v>
      </c>
      <c r="Y44" s="11">
        <v>600000</v>
      </c>
      <c r="Z44" s="11"/>
      <c r="AA44" s="61">
        <f t="shared" si="98"/>
        <v>600000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/>
      <c r="U47" s="61">
        <f t="shared" si="108"/>
        <v>850000</v>
      </c>
      <c r="V47" s="11">
        <v>850000</v>
      </c>
      <c r="W47" s="11"/>
      <c r="X47" s="61">
        <f t="shared" si="109"/>
        <v>850000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/>
      <c r="O48" s="61">
        <f t="shared" ref="O48:O56" si="119">M48-N48</f>
        <v>950000</v>
      </c>
      <c r="P48" s="11">
        <v>950000</v>
      </c>
      <c r="Q48" s="11"/>
      <c r="R48" s="61">
        <f t="shared" si="117"/>
        <v>950000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/>
      <c r="U49" s="61">
        <f t="shared" si="108"/>
        <v>850000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500000</v>
      </c>
      <c r="K52" s="11">
        <v>500000</v>
      </c>
      <c r="L52" s="225">
        <f t="shared" si="6"/>
        <v>0</v>
      </c>
      <c r="M52" s="11">
        <v>900000</v>
      </c>
      <c r="N52" s="11">
        <v>900000</v>
      </c>
      <c r="O52" s="61">
        <f t="shared" si="119"/>
        <v>0</v>
      </c>
      <c r="P52" s="11">
        <v>900000</v>
      </c>
      <c r="Q52" s="11">
        <v>900000</v>
      </c>
      <c r="R52" s="61">
        <f t="shared" si="95"/>
        <v>0</v>
      </c>
      <c r="S52" s="11">
        <v>900000</v>
      </c>
      <c r="T52" s="11">
        <v>250000</v>
      </c>
      <c r="U52" s="61">
        <f t="shared" si="108"/>
        <v>650000</v>
      </c>
      <c r="V52" s="11">
        <v>900000</v>
      </c>
      <c r="W52" s="11"/>
      <c r="X52" s="61">
        <f t="shared" si="109"/>
        <v>900000</v>
      </c>
      <c r="Y52" s="11">
        <v>900000</v>
      </c>
      <c r="Z52" s="11"/>
      <c r="AA52" s="61">
        <f t="shared" si="110"/>
        <v>900000</v>
      </c>
      <c r="AB52" s="11">
        <v>900000</v>
      </c>
      <c r="AC52" s="11"/>
      <c r="AD52" s="61">
        <f t="shared" si="111"/>
        <v>900000</v>
      </c>
      <c r="AE52" s="11">
        <v>900000</v>
      </c>
      <c r="AF52" s="11"/>
      <c r="AG52" s="61">
        <f t="shared" si="112"/>
        <v>900000</v>
      </c>
      <c r="AH52" s="11">
        <v>900000</v>
      </c>
      <c r="AI52" s="11"/>
      <c r="AJ52" s="61">
        <f t="shared" si="113"/>
        <v>900000</v>
      </c>
      <c r="AK52" s="11">
        <v>900000</v>
      </c>
      <c r="AL52" s="11"/>
      <c r="AM52" s="61">
        <f t="shared" si="114"/>
        <v>900000</v>
      </c>
      <c r="AN52" s="11">
        <v>900000</v>
      </c>
      <c r="AO52" s="11"/>
      <c r="AP52" s="61">
        <f t="shared" si="115"/>
        <v>900000</v>
      </c>
      <c r="AQ52" s="11">
        <v>500000</v>
      </c>
      <c r="AR52" s="11"/>
      <c r="AS52" s="61">
        <f t="shared" si="20"/>
        <v>500000</v>
      </c>
      <c r="AT52" s="56">
        <v>0</v>
      </c>
      <c r="AU52" s="11"/>
      <c r="AV52" s="56">
        <f t="shared" si="18"/>
        <v>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/>
      <c r="X57" s="225">
        <f t="shared" si="109"/>
        <v>1050000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1" t="s">
        <v>28</v>
      </c>
      <c r="B140" s="392"/>
      <c r="C140" s="392"/>
      <c r="D140" s="393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18050000</v>
      </c>
      <c r="K140" s="196">
        <f t="shared" si="440"/>
        <v>17550000</v>
      </c>
      <c r="L140" s="196">
        <f t="shared" si="440"/>
        <v>500000</v>
      </c>
      <c r="M140" s="196">
        <f t="shared" si="440"/>
        <v>31637000</v>
      </c>
      <c r="N140" s="196">
        <f t="shared" si="440"/>
        <v>28246000</v>
      </c>
      <c r="O140" s="196">
        <f t="shared" si="440"/>
        <v>3391000</v>
      </c>
      <c r="P140" s="196">
        <f t="shared" si="440"/>
        <v>39082000</v>
      </c>
      <c r="Q140" s="196">
        <f t="shared" si="440"/>
        <v>31646000</v>
      </c>
      <c r="R140" s="196">
        <f t="shared" si="440"/>
        <v>7436000</v>
      </c>
      <c r="S140" s="196">
        <f t="shared" si="440"/>
        <v>37782000</v>
      </c>
      <c r="T140" s="196">
        <f t="shared" si="440"/>
        <v>27846000</v>
      </c>
      <c r="U140" s="196">
        <f t="shared" si="440"/>
        <v>9936000</v>
      </c>
      <c r="V140" s="196">
        <f t="shared" si="440"/>
        <v>37782000</v>
      </c>
      <c r="W140" s="196">
        <f t="shared" si="440"/>
        <v>8786000</v>
      </c>
      <c r="X140" s="196">
        <f t="shared" si="440"/>
        <v>28996000</v>
      </c>
      <c r="Y140" s="196">
        <f t="shared" si="440"/>
        <v>37782000</v>
      </c>
      <c r="Z140" s="196">
        <f t="shared" si="440"/>
        <v>916000</v>
      </c>
      <c r="AA140" s="196">
        <f t="shared" si="440"/>
        <v>36866000</v>
      </c>
      <c r="AB140" s="196">
        <f t="shared" si="440"/>
        <v>45982000</v>
      </c>
      <c r="AC140" s="196">
        <f t="shared" si="440"/>
        <v>460000</v>
      </c>
      <c r="AD140" s="196">
        <f t="shared" si="440"/>
        <v>45522000</v>
      </c>
      <c r="AE140" s="196">
        <f t="shared" si="440"/>
        <v>37782000</v>
      </c>
      <c r="AF140" s="196">
        <f t="shared" si="440"/>
        <v>0</v>
      </c>
      <c r="AG140" s="196">
        <f t="shared" si="440"/>
        <v>37782000</v>
      </c>
      <c r="AH140" s="196">
        <f t="shared" si="440"/>
        <v>37782000</v>
      </c>
      <c r="AI140" s="196">
        <f t="shared" si="440"/>
        <v>0</v>
      </c>
      <c r="AJ140" s="196">
        <f t="shared" si="440"/>
        <v>37782000</v>
      </c>
      <c r="AK140" s="196">
        <f t="shared" si="440"/>
        <v>37782000</v>
      </c>
      <c r="AL140" s="196">
        <f t="shared" si="440"/>
        <v>0</v>
      </c>
      <c r="AM140" s="196">
        <f t="shared" si="440"/>
        <v>37782000</v>
      </c>
      <c r="AN140" s="196">
        <f t="shared" si="440"/>
        <v>40882000</v>
      </c>
      <c r="AO140" s="196">
        <f t="shared" si="440"/>
        <v>0</v>
      </c>
      <c r="AP140" s="196">
        <f t="shared" si="440"/>
        <v>40882000</v>
      </c>
      <c r="AQ140" s="196">
        <f t="shared" si="440"/>
        <v>25052000</v>
      </c>
      <c r="AR140" s="196">
        <f t="shared" si="440"/>
        <v>0</v>
      </c>
      <c r="AS140" s="196">
        <f t="shared" si="440"/>
        <v>25052000</v>
      </c>
      <c r="AT140" s="196">
        <f t="shared" si="440"/>
        <v>16748000</v>
      </c>
      <c r="AU140" s="196">
        <f t="shared" si="440"/>
        <v>0</v>
      </c>
      <c r="AV140" s="196">
        <f t="shared" si="440"/>
        <v>16748000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48" t="s">
        <v>308</v>
      </c>
      <c r="B142" s="348"/>
      <c r="C142" s="348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5100000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7100000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4514102.564102564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7100000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7100000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6650000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4500000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6300000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5500000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5700000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7100000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6300000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11500000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7600000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7100000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3570000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4825000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 t="e">
        <f t="shared" si="444"/>
        <v>#VALUE!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3480000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5680000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7500000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2650000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4200000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6800000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9500000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6800000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7450000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8400000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 t="e">
        <f>+SUM(E144:E198)</f>
        <v>#VALUE!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81" t="s">
        <v>28</v>
      </c>
      <c r="B235" s="382"/>
      <c r="C235" s="38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157270000</v>
      </c>
    </row>
    <row r="239" spans="1:5" x14ac:dyDescent="0.2">
      <c r="A239" s="8"/>
      <c r="B239" s="8"/>
      <c r="D239" s="8" t="s">
        <v>506</v>
      </c>
      <c r="E239" s="8" t="e">
        <f>+E151+E156+E155+E159+E160+E161+E162+E164+E167+E169+E171+E172+E173+E174+E175+E176+E177+E179+E180+E181+E184+E187+E188+E191+E192+E194+E195+E198</f>
        <v>#VALUE!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J1" workbookViewId="0">
      <pane ySplit="6" topLeftCell="A19" activePane="bottomLeft" state="frozen"/>
      <selection pane="bottomLeft" activeCell="X30" sqref="X30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97" t="s">
        <v>1</v>
      </c>
      <c r="B5" s="399" t="s">
        <v>2</v>
      </c>
      <c r="C5" s="410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401" t="s">
        <v>26</v>
      </c>
      <c r="K5" s="402"/>
      <c r="L5" s="403"/>
      <c r="M5" s="384" t="s">
        <v>9</v>
      </c>
      <c r="N5" s="384"/>
      <c r="O5" s="384"/>
      <c r="P5" s="384" t="s">
        <v>14</v>
      </c>
      <c r="Q5" s="384"/>
      <c r="R5" s="404"/>
      <c r="S5" s="384" t="s">
        <v>15</v>
      </c>
      <c r="T5" s="384"/>
      <c r="U5" s="404"/>
      <c r="V5" s="384" t="s">
        <v>16</v>
      </c>
      <c r="W5" s="384"/>
      <c r="X5" s="404"/>
      <c r="Y5" s="384" t="s">
        <v>17</v>
      </c>
      <c r="Z5" s="384"/>
      <c r="AA5" s="404"/>
      <c r="AB5" s="384" t="s">
        <v>18</v>
      </c>
      <c r="AC5" s="384"/>
      <c r="AD5" s="404"/>
      <c r="AE5" s="384" t="s">
        <v>19</v>
      </c>
      <c r="AF5" s="384"/>
      <c r="AG5" s="404"/>
      <c r="AH5" s="384" t="s">
        <v>20</v>
      </c>
      <c r="AI5" s="384"/>
      <c r="AJ5" s="404"/>
      <c r="AK5" s="384" t="s">
        <v>21</v>
      </c>
      <c r="AL5" s="384"/>
      <c r="AM5" s="404"/>
      <c r="AN5" s="384" t="s">
        <v>22</v>
      </c>
      <c r="AO5" s="384"/>
      <c r="AP5" s="404"/>
      <c r="AQ5" s="384" t="s">
        <v>23</v>
      </c>
      <c r="AR5" s="384"/>
      <c r="AS5" s="404"/>
      <c r="AT5" s="384" t="s">
        <v>24</v>
      </c>
      <c r="AU5" s="384"/>
      <c r="AV5" s="404"/>
      <c r="AW5" s="394" t="s">
        <v>25</v>
      </c>
      <c r="AX5" s="395"/>
      <c r="AY5" s="396"/>
      <c r="AZ5" s="258" t="s">
        <v>285</v>
      </c>
      <c r="BB5" s="408" t="s">
        <v>30</v>
      </c>
    </row>
    <row r="6" spans="1:56" s="191" customFormat="1" ht="15.75" customHeight="1" thickBot="1" x14ac:dyDescent="0.25">
      <c r="A6" s="398"/>
      <c r="B6" s="400"/>
      <c r="C6" s="411"/>
      <c r="D6" s="366"/>
      <c r="E6" s="366"/>
      <c r="F6" s="189" t="s">
        <v>7</v>
      </c>
      <c r="G6" s="190" t="s">
        <v>8</v>
      </c>
      <c r="H6" s="366"/>
      <c r="I6" s="386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/>
      <c r="AA10" s="314">
        <f t="shared" ref="AA10" si="29">Y10-Z10</f>
        <v>710000</v>
      </c>
      <c r="AB10" s="325">
        <v>710000</v>
      </c>
      <c r="AC10" s="323"/>
      <c r="AD10" s="314">
        <f t="shared" ref="AD10" si="30">AB10-AC10</f>
        <v>710000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500000</v>
      </c>
      <c r="U12" s="314">
        <f t="shared" ref="U12" si="38">+S12-T12</f>
        <v>450000</v>
      </c>
      <c r="V12" s="325">
        <v>950000</v>
      </c>
      <c r="W12" s="323"/>
      <c r="X12" s="314">
        <f t="shared" ref="X12" si="39">+V12-W12</f>
        <v>950000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/>
      <c r="X13" s="314">
        <f t="shared" ref="X13:X22" si="49">+V13-W13</f>
        <v>800000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/>
      <c r="AA14" s="314">
        <f t="shared" si="50"/>
        <v>1000000</v>
      </c>
      <c r="AB14" s="325">
        <v>1000000</v>
      </c>
      <c r="AC14" s="323"/>
      <c r="AD14" s="314">
        <f t="shared" si="51"/>
        <v>1000000</v>
      </c>
      <c r="AE14" s="325">
        <v>1000000</v>
      </c>
      <c r="AF14" s="323"/>
      <c r="AG14" s="314">
        <f t="shared" si="52"/>
        <v>1000000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/>
      <c r="X15" s="314">
        <f t="shared" si="49"/>
        <v>800000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/>
      <c r="AA17" s="314">
        <f t="shared" si="50"/>
        <v>750000</v>
      </c>
      <c r="AB17" s="325">
        <v>750000</v>
      </c>
      <c r="AC17" s="323"/>
      <c r="AD17" s="314">
        <f t="shared" si="51"/>
        <v>750000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/>
      <c r="X24" s="314">
        <f t="shared" ref="X24" si="64">+V24-W24</f>
        <v>800000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/>
      <c r="X28" s="314">
        <f t="shared" si="74"/>
        <v>800000</v>
      </c>
      <c r="Y28" s="325">
        <v>800000</v>
      </c>
      <c r="Z28" s="323"/>
      <c r="AA28" s="314">
        <f t="shared" si="75"/>
        <v>800000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150000</v>
      </c>
      <c r="X29" s="314">
        <f t="shared" si="74"/>
        <v>800000</v>
      </c>
      <c r="Y29" s="325">
        <v>950000</v>
      </c>
      <c r="Z29" s="323"/>
      <c r="AA29" s="314">
        <f t="shared" si="75"/>
        <v>950000</v>
      </c>
      <c r="AB29" s="325">
        <v>950000</v>
      </c>
      <c r="AC29" s="323"/>
      <c r="AD29" s="314">
        <f t="shared" si="76"/>
        <v>950000</v>
      </c>
      <c r="AE29" s="325">
        <v>950000</v>
      </c>
      <c r="AF29" s="323"/>
      <c r="AG29" s="314">
        <f t="shared" si="77"/>
        <v>950000</v>
      </c>
      <c r="AH29" s="325">
        <v>950000</v>
      </c>
      <c r="AI29" s="323"/>
      <c r="AJ29" s="314">
        <f t="shared" si="78"/>
        <v>950000</v>
      </c>
      <c r="AK29" s="325">
        <v>950000</v>
      </c>
      <c r="AL29" s="323"/>
      <c r="AM29" s="314">
        <f t="shared" si="79"/>
        <v>950000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/>
      <c r="U36" s="314">
        <f t="shared" si="73"/>
        <v>850000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5" t="s">
        <v>28</v>
      </c>
      <c r="B88" s="406"/>
      <c r="C88" s="406"/>
      <c r="D88" s="407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14065000</v>
      </c>
      <c r="U88" s="200">
        <f t="shared" si="103"/>
        <v>5850000</v>
      </c>
      <c r="V88" s="200">
        <f t="shared" si="103"/>
        <v>19915000</v>
      </c>
      <c r="W88" s="200">
        <f t="shared" si="103"/>
        <v>7115000</v>
      </c>
      <c r="X88" s="200">
        <f t="shared" si="103"/>
        <v>12800000</v>
      </c>
      <c r="Y88" s="200">
        <f t="shared" si="103"/>
        <v>19915000</v>
      </c>
      <c r="Z88" s="200">
        <f t="shared" si="103"/>
        <v>950000</v>
      </c>
      <c r="AA88" s="200">
        <f t="shared" si="103"/>
        <v>18965000</v>
      </c>
      <c r="AB88" s="200">
        <f t="shared" si="103"/>
        <v>19915000</v>
      </c>
      <c r="AC88" s="200">
        <f t="shared" si="103"/>
        <v>0</v>
      </c>
      <c r="AD88" s="200">
        <f t="shared" si="103"/>
        <v>19915000</v>
      </c>
      <c r="AE88" s="200">
        <f t="shared" si="103"/>
        <v>19915000</v>
      </c>
      <c r="AF88" s="200">
        <f t="shared" si="103"/>
        <v>0</v>
      </c>
      <c r="AG88" s="200">
        <f t="shared" si="103"/>
        <v>19915000</v>
      </c>
      <c r="AH88" s="200">
        <f t="shared" si="103"/>
        <v>19915000</v>
      </c>
      <c r="AI88" s="200">
        <f t="shared" si="103"/>
        <v>0</v>
      </c>
      <c r="AJ88" s="200">
        <f t="shared" si="103"/>
        <v>19915000</v>
      </c>
      <c r="AK88" s="200">
        <f t="shared" si="103"/>
        <v>19915000</v>
      </c>
      <c r="AL88" s="200">
        <f t="shared" si="103"/>
        <v>0</v>
      </c>
      <c r="AM88" s="200">
        <f t="shared" si="103"/>
        <v>19915000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48" t="s">
        <v>308</v>
      </c>
      <c r="B89" s="348"/>
      <c r="C89" s="348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4830000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3513650.7936507938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5660000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7100000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7100000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5500000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7100000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6000000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7100000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7100000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6500000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6300000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7650000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164840000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G1" workbookViewId="0">
      <pane ySplit="6" topLeftCell="A13" activePane="bottomLeft" state="frozen"/>
      <selection pane="bottomLeft" activeCell="U24" sqref="U24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1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295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41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450000</v>
      </c>
      <c r="X7" s="227">
        <f t="shared" ref="X7" si="2">V7-W7</f>
        <v>400000</v>
      </c>
      <c r="Y7" s="11">
        <v>850000</v>
      </c>
      <c r="Z7" s="11"/>
      <c r="AA7" s="227">
        <f t="shared" ref="AA7" si="3">Y7-Z7</f>
        <v>850000</v>
      </c>
      <c r="AB7" s="11">
        <v>850000</v>
      </c>
      <c r="AC7" s="11"/>
      <c r="AD7" s="227">
        <f t="shared" ref="AD7" si="4">AB7-AC7</f>
        <v>850000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/>
      <c r="X10" s="227">
        <f t="shared" si="11"/>
        <v>850000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150000</v>
      </c>
      <c r="X22" s="227">
        <f t="shared" ref="X22:X30" si="44">+V22-W22</f>
        <v>800000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3000000</v>
      </c>
      <c r="K25" s="11">
        <v>950000</v>
      </c>
      <c r="L25" s="227">
        <f t="shared" si="24"/>
        <v>2050000</v>
      </c>
      <c r="M25" s="11">
        <v>350000</v>
      </c>
      <c r="N25" s="11">
        <v>350000</v>
      </c>
      <c r="O25" s="227">
        <f t="shared" si="25"/>
        <v>0</v>
      </c>
      <c r="P25" s="11">
        <v>350000</v>
      </c>
      <c r="Q25" s="11">
        <v>350000</v>
      </c>
      <c r="R25" s="227">
        <f t="shared" si="42"/>
        <v>0</v>
      </c>
      <c r="S25" s="11">
        <v>350000</v>
      </c>
      <c r="T25" s="11">
        <v>350000</v>
      </c>
      <c r="U25" s="227">
        <f t="shared" si="43"/>
        <v>0</v>
      </c>
      <c r="V25" s="11">
        <v>350000</v>
      </c>
      <c r="W25" s="11"/>
      <c r="X25" s="227">
        <f t="shared" si="44"/>
        <v>350000</v>
      </c>
      <c r="Y25" s="11">
        <v>350000</v>
      </c>
      <c r="Z25" s="11"/>
      <c r="AA25" s="227">
        <f t="shared" si="45"/>
        <v>350000</v>
      </c>
      <c r="AB25" s="11">
        <v>350000</v>
      </c>
      <c r="AC25" s="11"/>
      <c r="AD25" s="227">
        <f t="shared" si="46"/>
        <v>350000</v>
      </c>
      <c r="AE25" s="11">
        <v>350000</v>
      </c>
      <c r="AF25" s="11"/>
      <c r="AG25" s="227">
        <f t="shared" si="47"/>
        <v>350000</v>
      </c>
      <c r="AH25" s="11">
        <v>350000</v>
      </c>
      <c r="AI25" s="11"/>
      <c r="AJ25" s="227">
        <f t="shared" si="48"/>
        <v>350000</v>
      </c>
      <c r="AK25" s="11">
        <v>350000</v>
      </c>
      <c r="AL25" s="11"/>
      <c r="AM25" s="227">
        <f t="shared" si="49"/>
        <v>350000</v>
      </c>
      <c r="AN25" s="11">
        <v>350000</v>
      </c>
      <c r="AO25" s="11"/>
      <c r="AP25" s="227">
        <f t="shared" si="50"/>
        <v>350000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4"/>
        <v>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/>
      <c r="X32" s="227">
        <f t="shared" ref="X32:X34" si="54">+V32-W32</f>
        <v>950000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195000</v>
      </c>
      <c r="X42" s="227">
        <f t="shared" si="63"/>
        <v>110000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15850000</v>
      </c>
      <c r="K68" s="211">
        <f t="shared" si="85"/>
        <v>9800000</v>
      </c>
      <c r="L68" s="211">
        <f t="shared" si="85"/>
        <v>6050000</v>
      </c>
      <c r="M68" s="211">
        <f t="shared" si="85"/>
        <v>20157000</v>
      </c>
      <c r="N68" s="211">
        <f t="shared" si="85"/>
        <v>18257000</v>
      </c>
      <c r="O68" s="211">
        <f t="shared" si="85"/>
        <v>1900000</v>
      </c>
      <c r="P68" s="211">
        <f t="shared" si="85"/>
        <v>24344500</v>
      </c>
      <c r="Q68" s="211">
        <f t="shared" si="85"/>
        <v>20824500</v>
      </c>
      <c r="R68" s="211">
        <f t="shared" si="85"/>
        <v>3520000</v>
      </c>
      <c r="S68" s="211">
        <f t="shared" si="85"/>
        <v>24649500</v>
      </c>
      <c r="T68" s="211">
        <f t="shared" si="85"/>
        <v>17429500</v>
      </c>
      <c r="U68" s="211">
        <f t="shared" si="85"/>
        <v>7220000</v>
      </c>
      <c r="V68" s="211">
        <f t="shared" si="85"/>
        <v>25455750</v>
      </c>
      <c r="W68" s="211">
        <f t="shared" si="85"/>
        <v>6860500</v>
      </c>
      <c r="X68" s="211">
        <f t="shared" si="85"/>
        <v>18595250</v>
      </c>
      <c r="Y68" s="211">
        <f t="shared" si="85"/>
        <v>25455750</v>
      </c>
      <c r="Z68" s="211">
        <f t="shared" si="85"/>
        <v>2243500</v>
      </c>
      <c r="AA68" s="211">
        <f t="shared" si="85"/>
        <v>23212250</v>
      </c>
      <c r="AB68" s="211">
        <f t="shared" si="85"/>
        <v>25455750</v>
      </c>
      <c r="AC68" s="211">
        <f t="shared" si="85"/>
        <v>1550000</v>
      </c>
      <c r="AD68" s="211">
        <f t="shared" si="85"/>
        <v>23905750</v>
      </c>
      <c r="AE68" s="211">
        <f t="shared" si="85"/>
        <v>30655750</v>
      </c>
      <c r="AF68" s="211">
        <f t="shared" si="85"/>
        <v>5000000</v>
      </c>
      <c r="AG68" s="211">
        <f t="shared" si="85"/>
        <v>25655750</v>
      </c>
      <c r="AH68" s="211">
        <f t="shared" si="85"/>
        <v>25455750</v>
      </c>
      <c r="AI68" s="211">
        <f t="shared" si="85"/>
        <v>0</v>
      </c>
      <c r="AJ68" s="211">
        <f t="shared" si="85"/>
        <v>25455750</v>
      </c>
      <c r="AK68" s="211">
        <f t="shared" si="85"/>
        <v>25455750</v>
      </c>
      <c r="AL68" s="211">
        <f t="shared" si="85"/>
        <v>0</v>
      </c>
      <c r="AM68" s="211">
        <f t="shared" si="85"/>
        <v>25455750</v>
      </c>
      <c r="AN68" s="211">
        <f t="shared" si="85"/>
        <v>25455750</v>
      </c>
      <c r="AO68" s="211">
        <f t="shared" si="85"/>
        <v>0</v>
      </c>
      <c r="AP68" s="211">
        <f t="shared" si="85"/>
        <v>25455750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48" t="s">
        <v>308</v>
      </c>
      <c r="B69" s="348"/>
      <c r="C69" s="348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5500000</v>
      </c>
      <c r="F71" s="8"/>
      <c r="G71" s="8">
        <f>REKAP!R21/49</f>
        <v>5076836.7346938774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5950000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7100000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6500000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4500000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7600000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2550000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720139250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210266250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76125000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126885000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34" workbookViewId="0">
      <selection sqref="A1:R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254700000</v>
      </c>
      <c r="D8" s="10">
        <f>+OM!M140</f>
        <v>31637000</v>
      </c>
      <c r="E8" s="10">
        <f>+OM!P140</f>
        <v>39082000</v>
      </c>
      <c r="F8" s="10">
        <f>+OM!S140</f>
        <v>37782000</v>
      </c>
      <c r="G8" s="10">
        <f>+OM!V140</f>
        <v>37782000</v>
      </c>
      <c r="H8" s="10">
        <f>+OM!Y140</f>
        <v>37782000</v>
      </c>
      <c r="I8" s="10">
        <f>+OM!AB140</f>
        <v>45982000</v>
      </c>
      <c r="J8" s="10">
        <f>+OM!AE140</f>
        <v>37782000</v>
      </c>
      <c r="K8" s="10">
        <f>+OM!AH140</f>
        <v>37782000</v>
      </c>
      <c r="L8" s="10">
        <f>+OM!AK140</f>
        <v>37782000</v>
      </c>
      <c r="M8" s="10">
        <f>+OM!AN140</f>
        <v>40882000</v>
      </c>
      <c r="N8" s="10">
        <f>+OM!AQ140</f>
        <v>25052000</v>
      </c>
      <c r="O8" s="10">
        <f>+OM!AT140</f>
        <v>16748000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182650000</v>
      </c>
      <c r="D10" s="10">
        <f>+TO!M68</f>
        <v>20157000</v>
      </c>
      <c r="E10" s="10">
        <f>+TO!P68</f>
        <v>24344500</v>
      </c>
      <c r="F10" s="10">
        <f>+TO!S68</f>
        <v>24649500</v>
      </c>
      <c r="G10" s="10">
        <f>+TO!V68</f>
        <v>25455750</v>
      </c>
      <c r="H10" s="10">
        <f>+TO!Y68</f>
        <v>25455750</v>
      </c>
      <c r="I10" s="10">
        <f>+TO!AB68</f>
        <v>25455750</v>
      </c>
      <c r="J10" s="10">
        <f>+TO!AE68</f>
        <v>30655750</v>
      </c>
      <c r="K10" s="10">
        <f>+TO!AH68</f>
        <v>25455750</v>
      </c>
      <c r="L10" s="10">
        <f>+TO!AK68</f>
        <v>25455750</v>
      </c>
      <c r="M10" s="10">
        <f>+TO!AN68</f>
        <v>25455750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894525000</v>
      </c>
      <c r="D11" s="26">
        <f t="shared" ref="D11:R11" si="0">SUM(D6:D10)</f>
        <v>109743500</v>
      </c>
      <c r="E11" s="26">
        <f t="shared" si="0"/>
        <v>126426000</v>
      </c>
      <c r="F11" s="26">
        <f t="shared" si="0"/>
        <v>127631000</v>
      </c>
      <c r="G11" s="26">
        <f t="shared" si="0"/>
        <v>128437250</v>
      </c>
      <c r="H11" s="26">
        <f t="shared" si="0"/>
        <v>128437250</v>
      </c>
      <c r="I11" s="26">
        <f t="shared" si="0"/>
        <v>136637250</v>
      </c>
      <c r="J11" s="26">
        <f t="shared" si="0"/>
        <v>133637250</v>
      </c>
      <c r="K11" s="26">
        <f t="shared" si="0"/>
        <v>128437250</v>
      </c>
      <c r="L11" s="26">
        <f t="shared" si="0"/>
        <v>128437250</v>
      </c>
      <c r="M11" s="26">
        <f t="shared" si="0"/>
        <v>131037250</v>
      </c>
      <c r="N11" s="26">
        <f t="shared" si="0"/>
        <v>76954750</v>
      </c>
      <c r="O11" s="26">
        <f t="shared" si="0"/>
        <v>54015250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6973000</v>
      </c>
      <c r="H17" s="7">
        <f>+BA!Z43</f>
        <v>2812000</v>
      </c>
      <c r="I17" s="7">
        <f>+BA!AC43</f>
        <v>1700000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171381000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23757500</v>
      </c>
      <c r="G18" s="10">
        <f>+KA!W104</f>
        <v>4823500</v>
      </c>
      <c r="H18" s="10">
        <f>+KA!Z104</f>
        <v>1025000</v>
      </c>
      <c r="I18" s="10">
        <f>+KA!AC104</f>
        <v>250000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261936000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28246000</v>
      </c>
      <c r="E19" s="10">
        <f>+OM!Q140</f>
        <v>31646000</v>
      </c>
      <c r="F19" s="10">
        <f>+OM!T140</f>
        <v>27846000</v>
      </c>
      <c r="G19" s="10">
        <f>+OM!W140</f>
        <v>8786000</v>
      </c>
      <c r="H19" s="10">
        <f>+OM!Z140</f>
        <v>916000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352100000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14065000</v>
      </c>
      <c r="G20" s="10">
        <f>+TI!W88</f>
        <v>7115000</v>
      </c>
      <c r="H20" s="10">
        <f>+TI!Z88</f>
        <v>950000</v>
      </c>
      <c r="I20" s="10">
        <f>+TI!AC88</f>
        <v>0</v>
      </c>
      <c r="J20" s="10">
        <f>+TI!AF88</f>
        <v>0</v>
      </c>
      <c r="K20" s="10">
        <f>+TI!AI88</f>
        <v>0</v>
      </c>
      <c r="L20" s="10">
        <f>+TI!AL88</f>
        <v>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221360000</v>
      </c>
    </row>
    <row r="21" spans="1:18" x14ac:dyDescent="0.2">
      <c r="A21" s="6">
        <v>5</v>
      </c>
      <c r="B21" s="20" t="s">
        <v>238</v>
      </c>
      <c r="C21" s="10">
        <f>+TO!K68+TO!I68</f>
        <v>176600000</v>
      </c>
      <c r="D21" s="10">
        <f>+TO!N68</f>
        <v>18257000</v>
      </c>
      <c r="E21" s="10">
        <f>+TO!Q68</f>
        <v>20824500</v>
      </c>
      <c r="F21" s="10">
        <f>+TO!T68</f>
        <v>17429500</v>
      </c>
      <c r="G21" s="10">
        <f>+TO!W68</f>
        <v>6860500</v>
      </c>
      <c r="H21" s="10">
        <f>+TO!Z68</f>
        <v>2243500</v>
      </c>
      <c r="I21" s="10">
        <f>+TO!AC68</f>
        <v>1550000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248765000</v>
      </c>
    </row>
    <row r="22" spans="1:18" s="27" customFormat="1" x14ac:dyDescent="0.2">
      <c r="A22" s="21"/>
      <c r="B22" s="21" t="s">
        <v>233</v>
      </c>
      <c r="C22" s="26">
        <f>SUM(C17:C21)</f>
        <v>887775000</v>
      </c>
      <c r="D22" s="26">
        <f t="shared" ref="D22:R22" si="1">SUM(D17:D21)</f>
        <v>104452500</v>
      </c>
      <c r="E22" s="26">
        <f t="shared" si="1"/>
        <v>108670000</v>
      </c>
      <c r="F22" s="26">
        <f t="shared" si="1"/>
        <v>97630000</v>
      </c>
      <c r="G22" s="26">
        <f t="shared" si="1"/>
        <v>34558000</v>
      </c>
      <c r="H22" s="26">
        <f t="shared" si="1"/>
        <v>7946500</v>
      </c>
      <c r="I22" s="26">
        <f t="shared" si="1"/>
        <v>3960000</v>
      </c>
      <c r="J22" s="26">
        <f t="shared" si="1"/>
        <v>6650000</v>
      </c>
      <c r="K22" s="26">
        <f t="shared" si="1"/>
        <v>800000</v>
      </c>
      <c r="L22" s="26">
        <f t="shared" si="1"/>
        <v>800000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1255542000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10159000</v>
      </c>
      <c r="H28" s="7">
        <f>+BA!AA43</f>
        <v>14320000</v>
      </c>
      <c r="I28" s="7">
        <f>+BA!AD43</f>
        <v>15432000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126319000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4395000</v>
      </c>
      <c r="G29" s="10">
        <f>+KA!X104</f>
        <v>23329000</v>
      </c>
      <c r="H29" s="10">
        <f>+KA!AA104</f>
        <v>27127500</v>
      </c>
      <c r="I29" s="10">
        <f>+KA!AD104</f>
        <v>27902500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218714000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3391000</v>
      </c>
      <c r="E30" s="10">
        <f>+OM!R140</f>
        <v>7436000</v>
      </c>
      <c r="F30" s="10">
        <f>+OM!U140</f>
        <v>9936000</v>
      </c>
      <c r="G30" s="10">
        <f>+OM!X140</f>
        <v>28996000</v>
      </c>
      <c r="H30" s="10">
        <f>+OM!AA140</f>
        <v>36866000</v>
      </c>
      <c r="I30" s="10">
        <f>+OM!AD140</f>
        <v>45522000</v>
      </c>
      <c r="J30" s="10">
        <f>+OM!AG140</f>
        <v>37782000</v>
      </c>
      <c r="K30" s="10">
        <f>+OM!AJ140</f>
        <v>37782000</v>
      </c>
      <c r="L30" s="10">
        <f>+OM!AM140</f>
        <v>37782000</v>
      </c>
      <c r="M30" s="10">
        <f>+OM!AP140</f>
        <v>40882000</v>
      </c>
      <c r="N30" s="10">
        <f>+OM!AS140</f>
        <v>25052000</v>
      </c>
      <c r="O30" s="10">
        <f>+OM!AV140</f>
        <v>16748000</v>
      </c>
      <c r="P30" s="10">
        <f>+OM!AY140</f>
        <v>0</v>
      </c>
      <c r="Q30" s="20"/>
      <c r="R30" s="7">
        <f>SUM(C30:P30)</f>
        <v>328675000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5850000</v>
      </c>
      <c r="G31" s="10">
        <f>+TI!X88</f>
        <v>12800000</v>
      </c>
      <c r="H31" s="53">
        <f>+TI!AA88</f>
        <v>18965000</v>
      </c>
      <c r="I31" s="53">
        <f>+TI!AD88</f>
        <v>19915000</v>
      </c>
      <c r="J31" s="10">
        <f>+TI!AG88</f>
        <v>19915000</v>
      </c>
      <c r="K31" s="10">
        <f>+TI!AJ88</f>
        <v>19915000</v>
      </c>
      <c r="L31" s="10">
        <f>+TI!AM88</f>
        <v>19915000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164840000</v>
      </c>
    </row>
    <row r="32" spans="1:18" x14ac:dyDescent="0.2">
      <c r="A32" s="6">
        <v>5</v>
      </c>
      <c r="B32" s="20" t="s">
        <v>238</v>
      </c>
      <c r="C32" s="10">
        <f>+TO!L68</f>
        <v>6050000</v>
      </c>
      <c r="D32" s="10">
        <f>+TO!O68</f>
        <v>1900000</v>
      </c>
      <c r="E32" s="53">
        <f>+TO!R68</f>
        <v>3520000</v>
      </c>
      <c r="F32" s="10">
        <f>+TO!U68</f>
        <v>7220000</v>
      </c>
      <c r="G32" s="10">
        <f>+TO!X68</f>
        <v>18595250</v>
      </c>
      <c r="H32" s="10">
        <f>+TO!AA68</f>
        <v>23212250</v>
      </c>
      <c r="I32" s="10">
        <f>+TO!AD68</f>
        <v>23905750</v>
      </c>
      <c r="J32" s="10">
        <f>+TO!AG68</f>
        <v>25655750</v>
      </c>
      <c r="K32" s="10">
        <f>+TO!AJ68</f>
        <v>25455750</v>
      </c>
      <c r="L32" s="10">
        <f>+TO!AM68</f>
        <v>25455750</v>
      </c>
      <c r="M32" s="10">
        <f>+TO!AP68</f>
        <v>25455750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210266250</v>
      </c>
    </row>
    <row r="33" spans="1:18" s="27" customFormat="1" x14ac:dyDescent="0.2">
      <c r="A33" s="21"/>
      <c r="B33" s="21" t="s">
        <v>233</v>
      </c>
      <c r="C33" s="98">
        <f>SUM(C28:C32)</f>
        <v>6750000</v>
      </c>
      <c r="D33" s="98">
        <f>SUM(D28:D32)</f>
        <v>5291000</v>
      </c>
      <c r="E33" s="98">
        <f t="shared" ref="E33:R33" si="2">SUM(E28:E32)</f>
        <v>17756000</v>
      </c>
      <c r="F33" s="98">
        <f t="shared" si="2"/>
        <v>30001000</v>
      </c>
      <c r="G33" s="98">
        <f t="shared" si="2"/>
        <v>93879250</v>
      </c>
      <c r="H33" s="98">
        <f t="shared" si="2"/>
        <v>120490750</v>
      </c>
      <c r="I33" s="98">
        <f t="shared" si="2"/>
        <v>132677250</v>
      </c>
      <c r="J33" s="98">
        <f t="shared" si="2"/>
        <v>126987250</v>
      </c>
      <c r="K33" s="98">
        <f t="shared" si="2"/>
        <v>127637250</v>
      </c>
      <c r="L33" s="98">
        <f t="shared" si="2"/>
        <v>127637250</v>
      </c>
      <c r="M33" s="26">
        <f t="shared" si="2"/>
        <v>130237250</v>
      </c>
      <c r="N33" s="26">
        <f t="shared" si="2"/>
        <v>76154750</v>
      </c>
      <c r="O33" s="26">
        <f t="shared" si="2"/>
        <v>53315250</v>
      </c>
      <c r="P33" s="26">
        <f t="shared" si="2"/>
        <v>0</v>
      </c>
      <c r="Q33" s="26">
        <f t="shared" si="2"/>
        <v>0</v>
      </c>
      <c r="R33" s="26">
        <f t="shared" si="2"/>
        <v>1048814250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 t="e">
        <f>+BA!E73+KA!E199+OM!E230+TI!E172+TO!E123</f>
        <v>#VALUE!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10159000</v>
      </c>
      <c r="H44" s="86">
        <f t="shared" si="3"/>
        <v>14320000</v>
      </c>
      <c r="I44" s="86">
        <f t="shared" si="3"/>
        <v>15432000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126319000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4395000</v>
      </c>
      <c r="G45" s="86">
        <f t="shared" si="4"/>
        <v>23329000</v>
      </c>
      <c r="H45" s="86">
        <f t="shared" si="4"/>
        <v>27127500</v>
      </c>
      <c r="I45" s="86">
        <f t="shared" si="4"/>
        <v>27902500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218714000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3391000</v>
      </c>
      <c r="E46" s="86">
        <f t="shared" si="6"/>
        <v>7436000</v>
      </c>
      <c r="F46" s="86">
        <f t="shared" si="6"/>
        <v>9936000</v>
      </c>
      <c r="G46" s="86">
        <f t="shared" si="6"/>
        <v>28996000</v>
      </c>
      <c r="H46" s="86">
        <f t="shared" si="6"/>
        <v>36866000</v>
      </c>
      <c r="I46" s="86">
        <f t="shared" si="6"/>
        <v>45522000</v>
      </c>
      <c r="J46" s="86">
        <f t="shared" si="6"/>
        <v>37782000</v>
      </c>
      <c r="K46" s="86">
        <f t="shared" si="6"/>
        <v>37782000</v>
      </c>
      <c r="L46" s="86">
        <f t="shared" si="6"/>
        <v>37782000</v>
      </c>
      <c r="M46" s="86">
        <f t="shared" si="6"/>
        <v>40882000</v>
      </c>
      <c r="N46" s="86">
        <f t="shared" si="6"/>
        <v>25052000</v>
      </c>
      <c r="O46" s="86">
        <f t="shared" si="6"/>
        <v>16748000</v>
      </c>
      <c r="P46" s="86">
        <f t="shared" si="6"/>
        <v>0</v>
      </c>
      <c r="Q46" s="86">
        <f t="shared" si="6"/>
        <v>0</v>
      </c>
      <c r="R46" s="86">
        <f t="shared" si="5"/>
        <v>328675000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5850000</v>
      </c>
      <c r="G47" s="86">
        <f t="shared" si="7"/>
        <v>12800000</v>
      </c>
      <c r="H47" s="86">
        <f t="shared" si="7"/>
        <v>18965000</v>
      </c>
      <c r="I47" s="86">
        <f t="shared" si="7"/>
        <v>19915000</v>
      </c>
      <c r="J47" s="86">
        <f t="shared" si="7"/>
        <v>19915000</v>
      </c>
      <c r="K47" s="86">
        <f t="shared" si="7"/>
        <v>19915000</v>
      </c>
      <c r="L47" s="86">
        <f t="shared" si="7"/>
        <v>19915000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164840000</v>
      </c>
    </row>
    <row r="48" spans="1:18" x14ac:dyDescent="0.2">
      <c r="A48" s="241"/>
      <c r="B48" s="241"/>
      <c r="C48" s="86">
        <f t="shared" ref="C48:Q48" si="8">C10-C21</f>
        <v>6050000</v>
      </c>
      <c r="D48" s="86">
        <f t="shared" si="8"/>
        <v>1900000</v>
      </c>
      <c r="E48" s="86">
        <f t="shared" si="8"/>
        <v>3520000</v>
      </c>
      <c r="F48" s="86">
        <f t="shared" si="8"/>
        <v>7220000</v>
      </c>
      <c r="G48" s="86">
        <f t="shared" si="8"/>
        <v>18595250</v>
      </c>
      <c r="H48" s="86">
        <f t="shared" si="8"/>
        <v>23212250</v>
      </c>
      <c r="I48" s="86">
        <f t="shared" si="8"/>
        <v>23905750</v>
      </c>
      <c r="J48" s="86">
        <f t="shared" si="8"/>
        <v>25655750</v>
      </c>
      <c r="K48" s="86">
        <f t="shared" si="8"/>
        <v>25455750</v>
      </c>
      <c r="L48" s="86">
        <f t="shared" si="8"/>
        <v>25455750</v>
      </c>
      <c r="M48" s="86">
        <f t="shared" si="8"/>
        <v>25455750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210266250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6750000</v>
      </c>
      <c r="D56" s="243">
        <f t="shared" si="19"/>
        <v>5291000</v>
      </c>
      <c r="E56" s="243">
        <f t="shared" si="19"/>
        <v>17756000</v>
      </c>
      <c r="F56" s="243">
        <f t="shared" si="19"/>
        <v>30001000</v>
      </c>
      <c r="G56" s="243">
        <f t="shared" si="19"/>
        <v>93879250</v>
      </c>
      <c r="H56" s="243">
        <f t="shared" si="19"/>
        <v>120490750</v>
      </c>
      <c r="I56" s="243">
        <f t="shared" si="19"/>
        <v>132677250</v>
      </c>
      <c r="J56" s="243">
        <f t="shared" si="19"/>
        <v>126987250</v>
      </c>
      <c r="K56" s="243">
        <f t="shared" si="19"/>
        <v>127637250</v>
      </c>
      <c r="L56" s="243">
        <f t="shared" si="19"/>
        <v>127637250</v>
      </c>
      <c r="M56" s="243">
        <f t="shared" si="19"/>
        <v>130237250</v>
      </c>
      <c r="N56" s="243">
        <f t="shared" si="19"/>
        <v>76154750</v>
      </c>
      <c r="O56" s="243">
        <f t="shared" si="19"/>
        <v>53315250</v>
      </c>
      <c r="P56" s="243">
        <f t="shared" si="19"/>
        <v>0</v>
      </c>
      <c r="Q56" s="243">
        <f t="shared" si="19"/>
        <v>0</v>
      </c>
      <c r="R56" s="243">
        <f t="shared" si="19"/>
        <v>1048814250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68082000</v>
      </c>
      <c r="G8" s="10">
        <f>+OM!S140</f>
        <v>37782000</v>
      </c>
      <c r="H8" s="10">
        <f>+OM!V140</f>
        <v>37782000</v>
      </c>
      <c r="I8" s="10">
        <f>+OM!Y140</f>
        <v>37782000</v>
      </c>
      <c r="J8" s="10">
        <f>+OM!AB140</f>
        <v>45982000</v>
      </c>
      <c r="K8" s="10">
        <f>+OM!AE140</f>
        <v>37782000</v>
      </c>
      <c r="L8" s="10">
        <f>+OM!AH140</f>
        <v>37782000</v>
      </c>
      <c r="M8" s="10">
        <f>+OM!AK140</f>
        <v>37782000</v>
      </c>
      <c r="N8" s="10">
        <f>+OM!AN140</f>
        <v>40882000</v>
      </c>
      <c r="O8" s="10">
        <f>+OM!AQ140</f>
        <v>25052000</v>
      </c>
      <c r="P8" s="10">
        <f>+OM!AT140</f>
        <v>16748000</v>
      </c>
      <c r="Q8" s="10">
        <f>+OM!AW140</f>
        <v>0</v>
      </c>
      <c r="R8" s="20"/>
      <c r="S8" s="7">
        <f>SUM(D8:Q8)</f>
        <v>743438000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50344500</v>
      </c>
      <c r="G10" s="10">
        <f>+TO!S68</f>
        <v>24649500</v>
      </c>
      <c r="H10" s="10">
        <f>+TO!V68</f>
        <v>25455750</v>
      </c>
      <c r="I10" s="10">
        <f>+TO!Y68</f>
        <v>25455750</v>
      </c>
      <c r="J10" s="10">
        <f>+TO!AB68</f>
        <v>25455750</v>
      </c>
      <c r="K10" s="10">
        <f>+TO!AE68</f>
        <v>30655750</v>
      </c>
      <c r="L10" s="10">
        <f>+TO!AH68</f>
        <v>25455750</v>
      </c>
      <c r="M10" s="10">
        <f>+TO!AK68</f>
        <v>25455750</v>
      </c>
      <c r="N10" s="10">
        <f>+TO!AN68</f>
        <v>25455750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470224250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278976000</v>
      </c>
      <c r="G11" s="7">
        <f t="shared" si="0"/>
        <v>127631000</v>
      </c>
      <c r="H11" s="7">
        <f t="shared" si="0"/>
        <v>128437250</v>
      </c>
      <c r="I11" s="7">
        <f t="shared" si="0"/>
        <v>128437250</v>
      </c>
      <c r="J11" s="7">
        <f t="shared" si="0"/>
        <v>136637250</v>
      </c>
      <c r="K11" s="7">
        <f t="shared" si="0"/>
        <v>133637250</v>
      </c>
      <c r="L11" s="7">
        <f t="shared" si="0"/>
        <v>128437250</v>
      </c>
      <c r="M11" s="7">
        <f t="shared" si="0"/>
        <v>128437250</v>
      </c>
      <c r="N11" s="7">
        <f t="shared" si="0"/>
        <v>131037250</v>
      </c>
      <c r="O11" s="7">
        <f t="shared" si="0"/>
        <v>76954750</v>
      </c>
      <c r="P11" s="7">
        <f t="shared" si="0"/>
        <v>54015250</v>
      </c>
      <c r="Q11" s="7">
        <f t="shared" si="0"/>
        <v>9890000</v>
      </c>
      <c r="R11" s="7">
        <f t="shared" si="0"/>
        <v>0</v>
      </c>
      <c r="S11" s="7">
        <f t="shared" si="0"/>
        <v>2702527750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15" t="s">
        <v>3</v>
      </c>
      <c r="D2" s="365" t="s">
        <v>4</v>
      </c>
      <c r="E2" s="365" t="s">
        <v>5</v>
      </c>
      <c r="F2" s="367" t="s">
        <v>6</v>
      </c>
      <c r="G2" s="367"/>
      <c r="H2" s="365" t="s">
        <v>10</v>
      </c>
      <c r="I2" s="365" t="s">
        <v>27</v>
      </c>
      <c r="J2" s="369" t="s">
        <v>26</v>
      </c>
      <c r="K2" s="370"/>
      <c r="L2" s="371"/>
      <c r="M2" s="364" t="s">
        <v>9</v>
      </c>
      <c r="N2" s="364"/>
      <c r="O2" s="364"/>
      <c r="P2" s="364" t="s">
        <v>14</v>
      </c>
      <c r="Q2" s="364"/>
      <c r="R2" s="364"/>
      <c r="S2" s="364" t="s">
        <v>15</v>
      </c>
      <c r="T2" s="364"/>
      <c r="U2" s="364"/>
      <c r="V2" s="364" t="s">
        <v>16</v>
      </c>
      <c r="W2" s="364"/>
      <c r="X2" s="364"/>
      <c r="Y2" s="364" t="s">
        <v>295</v>
      </c>
      <c r="Z2" s="364"/>
      <c r="AA2" s="364"/>
      <c r="AB2" s="364" t="s">
        <v>18</v>
      </c>
      <c r="AC2" s="364"/>
      <c r="AD2" s="364"/>
      <c r="AE2" s="364" t="s">
        <v>19</v>
      </c>
      <c r="AF2" s="364"/>
      <c r="AG2" s="364"/>
      <c r="AH2" s="364" t="s">
        <v>20</v>
      </c>
      <c r="AI2" s="364"/>
      <c r="AJ2" s="364"/>
      <c r="AK2" s="364" t="s">
        <v>21</v>
      </c>
      <c r="AL2" s="364"/>
      <c r="AM2" s="364"/>
      <c r="AN2" s="364" t="s">
        <v>22</v>
      </c>
      <c r="AO2" s="364"/>
      <c r="AP2" s="364"/>
      <c r="AQ2" s="364" t="s">
        <v>23</v>
      </c>
      <c r="AR2" s="364"/>
      <c r="AS2" s="364"/>
      <c r="AT2" s="364" t="s">
        <v>24</v>
      </c>
      <c r="AU2" s="364"/>
      <c r="AV2" s="364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78"/>
      <c r="B3" s="380"/>
      <c r="C3" s="416"/>
      <c r="D3" s="366"/>
      <c r="E3" s="366"/>
      <c r="F3" s="104" t="s">
        <v>7</v>
      </c>
      <c r="G3" s="105" t="s">
        <v>8</v>
      </c>
      <c r="H3" s="368"/>
      <c r="I3" s="366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2017-10-15T12:24:18Z</dcterms:modified>
</cp:coreProperties>
</file>