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60" windowWidth="19875" windowHeight="7200" firstSheet="9" activeTab="15"/>
  </bookViews>
  <sheets>
    <sheet name="02 Okt 17" sheetId="1" r:id="rId1"/>
    <sheet name="03 Okt 17 " sheetId="4" r:id="rId2"/>
    <sheet name="04 Okt 17  " sheetId="5" r:id="rId3"/>
    <sheet name="05 Okt 17" sheetId="6" r:id="rId4"/>
    <sheet name="06 Okt 17 (2)" sheetId="7" r:id="rId5"/>
    <sheet name="08 Okt 17" sheetId="8" r:id="rId6"/>
    <sheet name="09 Okt 17" sheetId="9" r:id="rId7"/>
    <sheet name="10 Okt 17" sheetId="10" r:id="rId8"/>
    <sheet name="11 Okt 17 " sheetId="11" r:id="rId9"/>
    <sheet name="12 Okt 17" sheetId="12" r:id="rId10"/>
    <sheet name="123 Okt 17" sheetId="13" r:id="rId11"/>
    <sheet name="14 Okt 17" sheetId="14" r:id="rId12"/>
    <sheet name="16 Okt 17 " sheetId="15" r:id="rId13"/>
    <sheet name="17 Okt 17" sheetId="16" r:id="rId14"/>
    <sheet name="18 Okt 17" sheetId="18" r:id="rId15"/>
    <sheet name="19 Okt 17" sheetId="19" r:id="rId16"/>
  </sheets>
  <externalReferences>
    <externalReference r:id="rId17"/>
  </externalReferences>
  <definedNames>
    <definedName name="_xlnm.Print_Area" localSheetId="0">'02 Okt 17'!$A$1:$I$70</definedName>
    <definedName name="_xlnm.Print_Area" localSheetId="1">'03 Okt 17 '!$A$1:$I$70</definedName>
    <definedName name="_xlnm.Print_Area" localSheetId="2">'04 Okt 17  '!$A$1:$I$70</definedName>
    <definedName name="_xlnm.Print_Area" localSheetId="3">'05 Okt 17'!$A$1:$I$70</definedName>
    <definedName name="_xlnm.Print_Area" localSheetId="4">'06 Okt 17 (2)'!$A$1:$I$70</definedName>
    <definedName name="_xlnm.Print_Area" localSheetId="5">'08 Okt 17'!$A$1:$I$70</definedName>
    <definedName name="_xlnm.Print_Area" localSheetId="6">'09 Okt 17'!$A$1:$I$70</definedName>
    <definedName name="_xlnm.Print_Area" localSheetId="7">'10 Okt 17'!$A$1:$I$70</definedName>
    <definedName name="_xlnm.Print_Area" localSheetId="8">'11 Okt 17 '!$A$1:$I$70</definedName>
    <definedName name="_xlnm.Print_Area" localSheetId="9">'12 Okt 17'!$A$1:$I$70</definedName>
    <definedName name="_xlnm.Print_Area" localSheetId="10">'123 Okt 17'!$A$1:$I$70</definedName>
    <definedName name="_xlnm.Print_Area" localSheetId="11">'14 Okt 17'!$A$1:$I$70</definedName>
    <definedName name="_xlnm.Print_Area" localSheetId="12">'16 Okt 17 '!$A$1:$I$70</definedName>
    <definedName name="_xlnm.Print_Area" localSheetId="13">'17 Okt 17'!$A$1:$I$70</definedName>
    <definedName name="_xlnm.Print_Area" localSheetId="14">'18 Okt 17'!$A$1:$I$70</definedName>
    <definedName name="_xlnm.Print_Area" localSheetId="15">'19 Okt 17'!$A$1:$I$70</definedName>
  </definedNames>
  <calcPr calcId="144525"/>
</workbook>
</file>

<file path=xl/calcChain.xml><?xml version="1.0" encoding="utf-8"?>
<calcChain xmlns="http://schemas.openxmlformats.org/spreadsheetml/2006/main">
  <c r="E9" i="19" l="1"/>
  <c r="E8" i="19"/>
  <c r="E11" i="19"/>
  <c r="E10" i="19"/>
  <c r="I30" i="19"/>
  <c r="M114" i="19"/>
  <c r="H45" i="19" s="1"/>
  <c r="L114" i="19"/>
  <c r="L115" i="19" s="1"/>
  <c r="O106" i="19"/>
  <c r="H87" i="19"/>
  <c r="E87" i="19"/>
  <c r="H46" i="19" s="1"/>
  <c r="A87" i="19"/>
  <c r="H50" i="19" s="1"/>
  <c r="Q48" i="19"/>
  <c r="I42" i="19"/>
  <c r="H35" i="19"/>
  <c r="I29" i="19"/>
  <c r="I37" i="19" s="1"/>
  <c r="I43" i="19" s="1"/>
  <c r="G24" i="19"/>
  <c r="S23" i="19"/>
  <c r="R23" i="19"/>
  <c r="G23" i="19"/>
  <c r="G22" i="19"/>
  <c r="G21" i="19"/>
  <c r="H26" i="19" s="1"/>
  <c r="G20" i="19"/>
  <c r="G16" i="19"/>
  <c r="G15" i="19"/>
  <c r="G14" i="19"/>
  <c r="G13" i="19"/>
  <c r="G12" i="19"/>
  <c r="G11" i="19"/>
  <c r="G10" i="19"/>
  <c r="G9" i="19"/>
  <c r="G8" i="19"/>
  <c r="H49" i="19" l="1"/>
  <c r="H17" i="19"/>
  <c r="I27" i="19" s="1"/>
  <c r="I53" i="19" s="1"/>
  <c r="I47" i="19"/>
  <c r="I51" i="19"/>
  <c r="E9" i="18"/>
  <c r="E8" i="18"/>
  <c r="I52" i="19" l="1"/>
  <c r="I55" i="19" s="1"/>
  <c r="I30" i="18"/>
  <c r="M114" i="18" l="1"/>
  <c r="H45" i="18" s="1"/>
  <c r="I47" i="18" s="1"/>
  <c r="L114" i="18"/>
  <c r="L115" i="18" s="1"/>
  <c r="O106" i="18"/>
  <c r="H87" i="18"/>
  <c r="E87" i="18"/>
  <c r="A87" i="18"/>
  <c r="H50" i="18" s="1"/>
  <c r="Q48" i="18"/>
  <c r="H46" i="18"/>
  <c r="I42" i="18"/>
  <c r="H35" i="18"/>
  <c r="I29" i="18"/>
  <c r="I37" i="18" s="1"/>
  <c r="I43" i="18" s="1"/>
  <c r="G24" i="18"/>
  <c r="S23" i="18"/>
  <c r="R23" i="18"/>
  <c r="G23" i="18"/>
  <c r="G22" i="18"/>
  <c r="G21" i="18"/>
  <c r="G20" i="18"/>
  <c r="G16" i="18"/>
  <c r="G15" i="18"/>
  <c r="G14" i="18"/>
  <c r="G13" i="18"/>
  <c r="G12" i="18"/>
  <c r="G11" i="18"/>
  <c r="G10" i="18"/>
  <c r="G9" i="18"/>
  <c r="G8" i="18"/>
  <c r="H26" i="18" l="1"/>
  <c r="H17" i="18"/>
  <c r="H49" i="18"/>
  <c r="I51" i="18" s="1"/>
  <c r="I52" i="18" s="1"/>
  <c r="I27" i="18" l="1"/>
  <c r="I53" i="18" s="1"/>
  <c r="I55" i="18" s="1"/>
  <c r="I29" i="16" l="1"/>
  <c r="I30" i="16"/>
  <c r="M114" i="16"/>
  <c r="H45" i="16" s="1"/>
  <c r="I47" i="16" s="1"/>
  <c r="L114" i="16"/>
  <c r="L115" i="16" s="1"/>
  <c r="O106" i="16"/>
  <c r="H87" i="16"/>
  <c r="E87" i="16"/>
  <c r="A87" i="16"/>
  <c r="H50" i="16" s="1"/>
  <c r="Q48" i="16"/>
  <c r="H46" i="16"/>
  <c r="I42" i="16"/>
  <c r="H35" i="16"/>
  <c r="I37" i="16"/>
  <c r="I43" i="16" s="1"/>
  <c r="G24" i="16"/>
  <c r="S23" i="16"/>
  <c r="R23" i="16"/>
  <c r="G23" i="16"/>
  <c r="G22" i="16"/>
  <c r="G21" i="16"/>
  <c r="G20" i="16"/>
  <c r="H26" i="16" s="1"/>
  <c r="G16" i="16"/>
  <c r="G15" i="16"/>
  <c r="G14" i="16"/>
  <c r="G13" i="16"/>
  <c r="G12" i="16"/>
  <c r="G11" i="16"/>
  <c r="G10" i="16"/>
  <c r="G9" i="16"/>
  <c r="G8" i="16"/>
  <c r="H17" i="16" s="1"/>
  <c r="H49" i="16" l="1"/>
  <c r="I51" i="16"/>
  <c r="I52" i="16" s="1"/>
  <c r="I27" i="16"/>
  <c r="I53" i="16" s="1"/>
  <c r="I30" i="15"/>
  <c r="I55" i="16" l="1"/>
  <c r="M114" i="15"/>
  <c r="H45" i="15" s="1"/>
  <c r="I47" i="15" s="1"/>
  <c r="L114" i="15"/>
  <c r="L115" i="15" s="1"/>
  <c r="O106" i="15"/>
  <c r="H87" i="15"/>
  <c r="E87" i="15"/>
  <c r="A87" i="15"/>
  <c r="H50" i="15" s="1"/>
  <c r="Q48" i="15"/>
  <c r="H46" i="15"/>
  <c r="I42" i="15"/>
  <c r="H35" i="15"/>
  <c r="I29" i="15"/>
  <c r="I37" i="15" s="1"/>
  <c r="I43" i="15" s="1"/>
  <c r="G24" i="15"/>
  <c r="S23" i="15"/>
  <c r="R23" i="15"/>
  <c r="G23" i="15"/>
  <c r="G22" i="15"/>
  <c r="G21" i="15"/>
  <c r="G20" i="15"/>
  <c r="G16" i="15"/>
  <c r="G15" i="15"/>
  <c r="G14" i="15"/>
  <c r="G13" i="15"/>
  <c r="G12" i="15"/>
  <c r="G11" i="15"/>
  <c r="G10" i="15"/>
  <c r="G9" i="15"/>
  <c r="G8" i="15"/>
  <c r="J3" i="15"/>
  <c r="H26" i="15" l="1"/>
  <c r="H17" i="15"/>
  <c r="H49" i="15"/>
  <c r="I51" i="15" s="1"/>
  <c r="I52" i="15" s="1"/>
  <c r="J49" i="15"/>
  <c r="E8" i="14"/>
  <c r="I30" i="14"/>
  <c r="M114" i="14"/>
  <c r="H45" i="14" s="1"/>
  <c r="I47" i="14" s="1"/>
  <c r="L114" i="14"/>
  <c r="L115" i="14" s="1"/>
  <c r="O106" i="14"/>
  <c r="H87" i="14"/>
  <c r="E87" i="14"/>
  <c r="A87" i="14"/>
  <c r="H50" i="14" s="1"/>
  <c r="Q48" i="14"/>
  <c r="H46" i="14"/>
  <c r="I42" i="14"/>
  <c r="H35" i="14"/>
  <c r="I29" i="14"/>
  <c r="I37" i="14" s="1"/>
  <c r="I43" i="14" s="1"/>
  <c r="G24" i="14"/>
  <c r="S23" i="14"/>
  <c r="R23" i="14"/>
  <c r="G23" i="14"/>
  <c r="G22" i="14"/>
  <c r="G21" i="14"/>
  <c r="G20" i="14"/>
  <c r="H26" i="14" s="1"/>
  <c r="G16" i="14"/>
  <c r="G15" i="14"/>
  <c r="G14" i="14"/>
  <c r="G13" i="14"/>
  <c r="G12" i="14"/>
  <c r="G11" i="14"/>
  <c r="G10" i="14"/>
  <c r="G9" i="14"/>
  <c r="G8" i="14"/>
  <c r="J3" i="14"/>
  <c r="I27" i="15" l="1"/>
  <c r="I53" i="15" s="1"/>
  <c r="I55" i="15" s="1"/>
  <c r="H17" i="14"/>
  <c r="I27" i="14" s="1"/>
  <c r="I53" i="14" s="1"/>
  <c r="H49" i="14"/>
  <c r="I51" i="14"/>
  <c r="I52" i="14" s="1"/>
  <c r="I55" i="14" s="1"/>
  <c r="J49" i="14"/>
  <c r="J49" i="13"/>
  <c r="I30" i="13"/>
  <c r="M114" i="13"/>
  <c r="H45" i="13" s="1"/>
  <c r="I47" i="13" s="1"/>
  <c r="L114" i="13"/>
  <c r="L115" i="13" s="1"/>
  <c r="O106" i="13"/>
  <c r="H87" i="13"/>
  <c r="E87" i="13"/>
  <c r="A87" i="13"/>
  <c r="H50" i="13" s="1"/>
  <c r="Q48" i="13"/>
  <c r="H46" i="13"/>
  <c r="I42" i="13"/>
  <c r="I37" i="13"/>
  <c r="I43" i="13" s="1"/>
  <c r="H35" i="13"/>
  <c r="I29" i="13"/>
  <c r="G24" i="13"/>
  <c r="S23" i="13"/>
  <c r="R23" i="13"/>
  <c r="G23" i="13"/>
  <c r="G22" i="13"/>
  <c r="G21" i="13"/>
  <c r="G20" i="13"/>
  <c r="G16" i="13"/>
  <c r="G15" i="13"/>
  <c r="G14" i="13"/>
  <c r="G13" i="13"/>
  <c r="G12" i="13"/>
  <c r="G11" i="13"/>
  <c r="G10" i="13"/>
  <c r="G9" i="13"/>
  <c r="G8" i="13"/>
  <c r="H17" i="13" s="1"/>
  <c r="J3" i="13"/>
  <c r="H26" i="13" l="1"/>
  <c r="I27" i="13" s="1"/>
  <c r="I53" i="13" s="1"/>
  <c r="H49" i="13"/>
  <c r="I51" i="13"/>
  <c r="I52" i="13" s="1"/>
  <c r="I29" i="12"/>
  <c r="I30" i="12"/>
  <c r="M114" i="12"/>
  <c r="H45" i="12" s="1"/>
  <c r="I47" i="12" s="1"/>
  <c r="L114" i="12"/>
  <c r="L115" i="12" s="1"/>
  <c r="O106" i="12"/>
  <c r="H87" i="12"/>
  <c r="E87" i="12"/>
  <c r="A87" i="12"/>
  <c r="H50" i="12" s="1"/>
  <c r="Q48" i="12"/>
  <c r="H46" i="12"/>
  <c r="I42" i="12"/>
  <c r="H35" i="12"/>
  <c r="I37" i="12"/>
  <c r="I43" i="12" s="1"/>
  <c r="G24" i="12"/>
  <c r="S23" i="12"/>
  <c r="R23" i="12"/>
  <c r="G23" i="12"/>
  <c r="G22" i="12"/>
  <c r="G21" i="12"/>
  <c r="G20" i="12"/>
  <c r="G16" i="12"/>
  <c r="G15" i="12"/>
  <c r="G14" i="12"/>
  <c r="G13" i="12"/>
  <c r="G12" i="12"/>
  <c r="G11" i="12"/>
  <c r="G10" i="12"/>
  <c r="G9" i="12"/>
  <c r="G8" i="12"/>
  <c r="H17" i="12" s="1"/>
  <c r="J3" i="12"/>
  <c r="I55" i="13" l="1"/>
  <c r="H26" i="12"/>
  <c r="I27" i="12" s="1"/>
  <c r="I53" i="12" s="1"/>
  <c r="H49" i="12"/>
  <c r="I51" i="12" s="1"/>
  <c r="I52" i="12" s="1"/>
  <c r="I30" i="11"/>
  <c r="M114" i="11"/>
  <c r="H45" i="11" s="1"/>
  <c r="L114" i="11"/>
  <c r="L115" i="11" s="1"/>
  <c r="O106" i="11"/>
  <c r="H87" i="11"/>
  <c r="E87" i="11"/>
  <c r="A87" i="11"/>
  <c r="H50" i="11" s="1"/>
  <c r="Q48" i="11"/>
  <c r="H46" i="11"/>
  <c r="I42" i="11"/>
  <c r="H35" i="11"/>
  <c r="I29" i="11"/>
  <c r="I37" i="11" s="1"/>
  <c r="I43" i="11" s="1"/>
  <c r="G24" i="11"/>
  <c r="S23" i="11"/>
  <c r="R23" i="11"/>
  <c r="G23" i="11"/>
  <c r="G22" i="11"/>
  <c r="G21" i="11"/>
  <c r="G20" i="11"/>
  <c r="G16" i="11"/>
  <c r="G15" i="11"/>
  <c r="G14" i="11"/>
  <c r="G13" i="11"/>
  <c r="G12" i="11"/>
  <c r="G11" i="11"/>
  <c r="G10" i="11"/>
  <c r="G9" i="11"/>
  <c r="G8" i="11"/>
  <c r="J3" i="11"/>
  <c r="I55" i="12" l="1"/>
  <c r="H17" i="11"/>
  <c r="H26" i="11"/>
  <c r="H49" i="11"/>
  <c r="I51" i="11" s="1"/>
  <c r="I47" i="11"/>
  <c r="I30" i="10"/>
  <c r="M114" i="10"/>
  <c r="H45" i="10" s="1"/>
  <c r="L114" i="10"/>
  <c r="L115" i="10" s="1"/>
  <c r="O106" i="10"/>
  <c r="H87" i="10"/>
  <c r="E87" i="10"/>
  <c r="H46" i="10" s="1"/>
  <c r="A87" i="10"/>
  <c r="H50" i="10" s="1"/>
  <c r="Q48" i="10"/>
  <c r="I42" i="10"/>
  <c r="H35" i="10"/>
  <c r="I29" i="10"/>
  <c r="I37" i="10" s="1"/>
  <c r="I43" i="10" s="1"/>
  <c r="G24" i="10"/>
  <c r="S23" i="10"/>
  <c r="R23" i="10"/>
  <c r="G23" i="10"/>
  <c r="G22" i="10"/>
  <c r="G21" i="10"/>
  <c r="G20" i="10"/>
  <c r="G16" i="10"/>
  <c r="G15" i="10"/>
  <c r="G14" i="10"/>
  <c r="G13" i="10"/>
  <c r="G12" i="10"/>
  <c r="G11" i="10"/>
  <c r="G10" i="10"/>
  <c r="G9" i="10"/>
  <c r="G8" i="10"/>
  <c r="J3" i="10"/>
  <c r="I27" i="11" l="1"/>
  <c r="I53" i="11" s="1"/>
  <c r="I52" i="11"/>
  <c r="I47" i="10"/>
  <c r="H17" i="10"/>
  <c r="I27" i="10" s="1"/>
  <c r="I53" i="10" s="1"/>
  <c r="H26" i="10"/>
  <c r="H49" i="10"/>
  <c r="I51" i="10" s="1"/>
  <c r="I52" i="10" s="1"/>
  <c r="M114" i="9"/>
  <c r="H45" i="9" s="1"/>
  <c r="I47" i="9" s="1"/>
  <c r="L114" i="9"/>
  <c r="L115" i="9" s="1"/>
  <c r="O106" i="9"/>
  <c r="H87" i="9"/>
  <c r="E87" i="9"/>
  <c r="A87" i="9"/>
  <c r="H50" i="9" s="1"/>
  <c r="Q48" i="9"/>
  <c r="H46" i="9"/>
  <c r="I42" i="9"/>
  <c r="H35" i="9"/>
  <c r="I29" i="9"/>
  <c r="I37" i="9" s="1"/>
  <c r="G24" i="9"/>
  <c r="S23" i="9"/>
  <c r="R23" i="9"/>
  <c r="G23" i="9"/>
  <c r="G22" i="9"/>
  <c r="G21" i="9"/>
  <c r="G20" i="9"/>
  <c r="G16" i="9"/>
  <c r="G15" i="9"/>
  <c r="G14" i="9"/>
  <c r="G13" i="9"/>
  <c r="G12" i="9"/>
  <c r="G11" i="9"/>
  <c r="G10" i="9"/>
  <c r="G9" i="9"/>
  <c r="G8" i="9"/>
  <c r="J3" i="9"/>
  <c r="I29" i="8"/>
  <c r="M114" i="8"/>
  <c r="L114" i="8"/>
  <c r="L115" i="8" s="1"/>
  <c r="O106" i="8"/>
  <c r="H87" i="8"/>
  <c r="E87" i="8"/>
  <c r="A87" i="8"/>
  <c r="H50" i="8" s="1"/>
  <c r="Q48" i="8"/>
  <c r="H46" i="8"/>
  <c r="H45" i="8"/>
  <c r="I47" i="8" s="1"/>
  <c r="H41" i="8"/>
  <c r="I42" i="8" s="1"/>
  <c r="H35" i="8"/>
  <c r="I37" i="8"/>
  <c r="G24" i="8"/>
  <c r="S23" i="8"/>
  <c r="R23" i="8"/>
  <c r="G23" i="8"/>
  <c r="G22" i="8"/>
  <c r="G21" i="8"/>
  <c r="G20" i="8"/>
  <c r="H26" i="8" s="1"/>
  <c r="G16" i="8"/>
  <c r="G15" i="8"/>
  <c r="G14" i="8"/>
  <c r="G13" i="8"/>
  <c r="G12" i="8"/>
  <c r="G11" i="8"/>
  <c r="G10" i="8"/>
  <c r="G9" i="8"/>
  <c r="G8" i="8"/>
  <c r="H17" i="8" s="1"/>
  <c r="J3" i="8"/>
  <c r="I55" i="11" l="1"/>
  <c r="I55" i="10"/>
  <c r="H26" i="9"/>
  <c r="H17" i="9"/>
  <c r="I43" i="9"/>
  <c r="H49" i="9"/>
  <c r="I51" i="9" s="1"/>
  <c r="H49" i="8"/>
  <c r="I51" i="8" s="1"/>
  <c r="I27" i="8"/>
  <c r="I53" i="8" s="1"/>
  <c r="I43" i="8"/>
  <c r="H41" i="7"/>
  <c r="M114" i="7"/>
  <c r="H45" i="7" s="1"/>
  <c r="L114" i="7"/>
  <c r="L115" i="7" s="1"/>
  <c r="O106" i="7"/>
  <c r="H87" i="7"/>
  <c r="E87" i="7"/>
  <c r="H46" i="7" s="1"/>
  <c r="A87" i="7"/>
  <c r="H50" i="7" s="1"/>
  <c r="Q48" i="7"/>
  <c r="I42" i="7"/>
  <c r="H35" i="7"/>
  <c r="I29" i="7"/>
  <c r="I37" i="7" s="1"/>
  <c r="G24" i="7"/>
  <c r="S23" i="7"/>
  <c r="R23" i="7"/>
  <c r="G23" i="7"/>
  <c r="G22" i="7"/>
  <c r="G21" i="7"/>
  <c r="G20" i="7"/>
  <c r="G16" i="7"/>
  <c r="G15" i="7"/>
  <c r="G14" i="7"/>
  <c r="G13" i="7"/>
  <c r="G12" i="7"/>
  <c r="G11" i="7"/>
  <c r="G10" i="7"/>
  <c r="G9" i="7"/>
  <c r="G8" i="7"/>
  <c r="J3" i="7"/>
  <c r="I27" i="9" l="1"/>
  <c r="I53" i="9" s="1"/>
  <c r="I43" i="7"/>
  <c r="H26" i="7"/>
  <c r="H17" i="7"/>
  <c r="H49" i="7"/>
  <c r="I51" i="7" s="1"/>
  <c r="I47" i="7"/>
  <c r="M114" i="6"/>
  <c r="H45" i="6" s="1"/>
  <c r="L114" i="6"/>
  <c r="L115" i="6" s="1"/>
  <c r="O106" i="6"/>
  <c r="H87" i="6"/>
  <c r="E87" i="6"/>
  <c r="H46" i="6" s="1"/>
  <c r="A87" i="6"/>
  <c r="H50" i="6" s="1"/>
  <c r="Q48" i="6"/>
  <c r="I42" i="6"/>
  <c r="H36" i="6"/>
  <c r="H35" i="6"/>
  <c r="I29" i="6"/>
  <c r="I37" i="6" s="1"/>
  <c r="I43" i="6" s="1"/>
  <c r="G24" i="6"/>
  <c r="S23" i="6"/>
  <c r="R23" i="6"/>
  <c r="G23" i="6"/>
  <c r="G22" i="6"/>
  <c r="G21" i="6"/>
  <c r="G20" i="6"/>
  <c r="H26" i="6" s="1"/>
  <c r="G16" i="6"/>
  <c r="G15" i="6"/>
  <c r="G14" i="6"/>
  <c r="G13" i="6"/>
  <c r="G12" i="6"/>
  <c r="G11" i="6"/>
  <c r="G10" i="6"/>
  <c r="G9" i="6"/>
  <c r="G8" i="6"/>
  <c r="H17" i="6" s="1"/>
  <c r="J3" i="6"/>
  <c r="I27" i="7" l="1"/>
  <c r="I53" i="7" s="1"/>
  <c r="I27" i="6"/>
  <c r="I53" i="6" s="1"/>
  <c r="H49" i="6"/>
  <c r="I47" i="6"/>
  <c r="I51" i="6"/>
  <c r="J3" i="5" l="1"/>
  <c r="M114" i="5"/>
  <c r="H45" i="5" s="1"/>
  <c r="L114" i="5"/>
  <c r="L115" i="5" s="1"/>
  <c r="O106" i="5"/>
  <c r="H87" i="5"/>
  <c r="E87" i="5"/>
  <c r="H46" i="5" s="1"/>
  <c r="A87" i="5"/>
  <c r="H50" i="5" s="1"/>
  <c r="Q48" i="5"/>
  <c r="I42" i="5"/>
  <c r="H36" i="5"/>
  <c r="H35" i="5"/>
  <c r="I29" i="5"/>
  <c r="I37" i="5" s="1"/>
  <c r="I43" i="5" s="1"/>
  <c r="G24" i="5"/>
  <c r="S23" i="5"/>
  <c r="R23" i="5"/>
  <c r="G23" i="5"/>
  <c r="G22" i="5"/>
  <c r="G21" i="5"/>
  <c r="G20" i="5"/>
  <c r="G16" i="5"/>
  <c r="G15" i="5"/>
  <c r="G14" i="5"/>
  <c r="G13" i="5"/>
  <c r="G12" i="5"/>
  <c r="G11" i="5"/>
  <c r="G10" i="5"/>
  <c r="G9" i="5"/>
  <c r="G8" i="5"/>
  <c r="H17" i="5" s="1"/>
  <c r="I47" i="5" l="1"/>
  <c r="H26" i="5"/>
  <c r="I27" i="5" s="1"/>
  <c r="I53" i="5" s="1"/>
  <c r="H49" i="5"/>
  <c r="I51" i="5"/>
  <c r="I29" i="4"/>
  <c r="M114" i="4"/>
  <c r="H45" i="4" s="1"/>
  <c r="I47" i="4" s="1"/>
  <c r="L114" i="4"/>
  <c r="L115" i="4" s="1"/>
  <c r="O106" i="4"/>
  <c r="H87" i="4"/>
  <c r="E87" i="4"/>
  <c r="A87" i="4"/>
  <c r="H50" i="4" s="1"/>
  <c r="Q48" i="4"/>
  <c r="H46" i="4"/>
  <c r="I42" i="4"/>
  <c r="H36" i="4"/>
  <c r="H35" i="4"/>
  <c r="G24" i="4"/>
  <c r="S23" i="4"/>
  <c r="R23" i="4"/>
  <c r="G23" i="4"/>
  <c r="G22" i="4"/>
  <c r="G21" i="4"/>
  <c r="H26" i="4" s="1"/>
  <c r="G20" i="4"/>
  <c r="G16" i="4"/>
  <c r="G15" i="4"/>
  <c r="G14" i="4"/>
  <c r="G13" i="4"/>
  <c r="G12" i="4"/>
  <c r="G11" i="4"/>
  <c r="G10" i="4"/>
  <c r="G9" i="4"/>
  <c r="G8" i="4"/>
  <c r="M114" i="1"/>
  <c r="L114" i="1"/>
  <c r="L115" i="1" s="1"/>
  <c r="O106" i="1"/>
  <c r="H87" i="1"/>
  <c r="E87" i="1"/>
  <c r="A87" i="1"/>
  <c r="H50" i="1"/>
  <c r="H49" i="1"/>
  <c r="I51" i="1" s="1"/>
  <c r="Q48" i="1"/>
  <c r="H46" i="1"/>
  <c r="H45" i="1"/>
  <c r="I47" i="1" s="1"/>
  <c r="H41" i="1"/>
  <c r="I42" i="1" s="1"/>
  <c r="H36" i="1"/>
  <c r="H35" i="1"/>
  <c r="I37" i="1" s="1"/>
  <c r="I43" i="1" s="1"/>
  <c r="I30" i="1"/>
  <c r="G24" i="1"/>
  <c r="S23" i="1"/>
  <c r="R23" i="1"/>
  <c r="G23" i="1"/>
  <c r="G22" i="1"/>
  <c r="G21" i="1"/>
  <c r="H26" i="1" s="1"/>
  <c r="G20" i="1"/>
  <c r="G16" i="1"/>
  <c r="G15" i="1"/>
  <c r="G14" i="1"/>
  <c r="G13" i="1"/>
  <c r="G12" i="1"/>
  <c r="G11" i="1"/>
  <c r="G10" i="1"/>
  <c r="G9" i="1"/>
  <c r="H17" i="1" s="1"/>
  <c r="I27" i="1" s="1"/>
  <c r="I53" i="1" s="1"/>
  <c r="G8" i="1"/>
  <c r="H17" i="4" l="1"/>
  <c r="I27" i="4" s="1"/>
  <c r="I53" i="4" s="1"/>
  <c r="H49" i="4"/>
  <c r="I37" i="4"/>
  <c r="I43" i="4" s="1"/>
  <c r="I51" i="4"/>
  <c r="I52" i="1"/>
  <c r="I55" i="1" l="1"/>
  <c r="I30" i="4"/>
  <c r="I52" i="4"/>
  <c r="I30" i="5" s="1"/>
  <c r="I52" i="5" s="1"/>
  <c r="I55" i="4" l="1"/>
  <c r="I55" i="5"/>
  <c r="I30" i="6"/>
  <c r="I52" i="6" s="1"/>
  <c r="I30" i="7" l="1"/>
  <c r="I52" i="7" s="1"/>
  <c r="I55" i="6"/>
  <c r="I30" i="8" l="1"/>
  <c r="I52" i="8" s="1"/>
  <c r="I55" i="7"/>
  <c r="I30" i="9" l="1"/>
  <c r="I52" i="9" s="1"/>
  <c r="I55" i="9" s="1"/>
  <c r="I55" i="8"/>
</calcChain>
</file>

<file path=xl/sharedStrings.xml><?xml version="1.0" encoding="utf-8"?>
<sst xmlns="http://schemas.openxmlformats.org/spreadsheetml/2006/main" count="1213" uniqueCount="78">
  <si>
    <t>CASH OPNAME</t>
  </si>
  <si>
    <t>Hari             :</t>
  </si>
  <si>
    <t>Senin</t>
  </si>
  <si>
    <t>Tanggal  :</t>
  </si>
  <si>
    <t>Pelaksana :</t>
  </si>
  <si>
    <t>Keuangan</t>
  </si>
  <si>
    <t>Pukul       :</t>
  </si>
  <si>
    <t xml:space="preserve"> </t>
  </si>
  <si>
    <t>UANG KERTAS</t>
  </si>
  <si>
    <t>NOMINAL</t>
  </si>
  <si>
    <t>LEMBAR</t>
  </si>
  <si>
    <t>JUMLAH</t>
  </si>
  <si>
    <t>BPRSA</t>
  </si>
  <si>
    <t>in</t>
  </si>
  <si>
    <t>out</t>
  </si>
  <si>
    <t>NO</t>
  </si>
  <si>
    <t>lebih</t>
  </si>
  <si>
    <t>kurang</t>
  </si>
  <si>
    <t>MUTASI</t>
  </si>
  <si>
    <t xml:space="preserve">lebih </t>
  </si>
  <si>
    <t>Sub Total</t>
  </si>
  <si>
    <t>KEPING</t>
  </si>
  <si>
    <t>penyesuaian</t>
  </si>
  <si>
    <t>Jumlah Kas Sebelumnya :</t>
  </si>
  <si>
    <t>Bank BPRSA</t>
  </si>
  <si>
    <t>Kas</t>
  </si>
  <si>
    <t xml:space="preserve">    </t>
  </si>
  <si>
    <t>Jumlah Kas Hari Ini :</t>
  </si>
  <si>
    <t>Bank:</t>
  </si>
  <si>
    <t>Penerimaan BPRSA</t>
  </si>
  <si>
    <t>Pengeluaran</t>
  </si>
  <si>
    <t>Jumlah Kas di Bank</t>
  </si>
  <si>
    <t>BTN</t>
  </si>
  <si>
    <t>BNI</t>
  </si>
  <si>
    <t>BRI Syariah</t>
  </si>
  <si>
    <t>Kas:</t>
  </si>
  <si>
    <t>Realisasi Kurang</t>
  </si>
  <si>
    <t>Penerimaan</t>
  </si>
  <si>
    <t>Realisasi Lebih</t>
  </si>
  <si>
    <t xml:space="preserve">Penyesuaian </t>
  </si>
  <si>
    <t>Total</t>
  </si>
  <si>
    <t>Menurut kas hari ini (Kas Ditangan)</t>
  </si>
  <si>
    <t>Selisih</t>
  </si>
  <si>
    <t>Demikian berita acara ini dibuat dan dilaksanakan oleh:</t>
  </si>
  <si>
    <t>LP3I</t>
  </si>
  <si>
    <t>Tanda Tangan</t>
  </si>
  <si>
    <t>1. Nijar Kurnia Romdoni, A.Md</t>
  </si>
  <si>
    <t>1…………………..</t>
  </si>
  <si>
    <t>2. Dheri Febiyani Lestari, S.Pd., M.M</t>
  </si>
  <si>
    <t>2…………………..</t>
  </si>
  <si>
    <t>Mengetahui,</t>
  </si>
  <si>
    <t xml:space="preserve">                                                                                                                                                                                                    </t>
  </si>
  <si>
    <t>H. Rudi Kurniawan, ST,MM</t>
  </si>
  <si>
    <t>Kurang</t>
  </si>
  <si>
    <t>Kamis</t>
  </si>
  <si>
    <t>;</t>
  </si>
  <si>
    <t>bu sugi</t>
  </si>
  <si>
    <t>uday</t>
  </si>
  <si>
    <t>asdan</t>
  </si>
  <si>
    <t>UT</t>
  </si>
  <si>
    <t>internet</t>
  </si>
  <si>
    <t>sponsor</t>
  </si>
  <si>
    <t>sugi</t>
  </si>
  <si>
    <t>wita smk1</t>
  </si>
  <si>
    <t>aqua</t>
  </si>
  <si>
    <t>acep</t>
  </si>
  <si>
    <t>pa dendi</t>
  </si>
  <si>
    <t>pa yahya</t>
  </si>
  <si>
    <t>Jumat</t>
  </si>
  <si>
    <t>Minggu</t>
  </si>
  <si>
    <t>setor</t>
  </si>
  <si>
    <t>Selasa</t>
  </si>
  <si>
    <t>Rabu</t>
  </si>
  <si>
    <t>silmi</t>
  </si>
  <si>
    <t>Sabtu</t>
  </si>
  <si>
    <t xml:space="preserve">H Rudi </t>
  </si>
  <si>
    <t>1. Wafa Tsamrotul F,S.Pd</t>
  </si>
  <si>
    <t>Roni Enervonce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</si>
</sst>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_);_(@_)"/>
    <numFmt numFmtId="165" formatCode="_([$Rp-421]* #,##0.00_);_([$Rp-421]* \(#,##0.00\);_([$Rp-421]* &quot;-&quot;??_);_(@_)"/>
  </numFmts>
  <fonts count="2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color rgb="FFFF0000"/>
      <name val="Arial"/>
      <family val="2"/>
    </font>
    <font>
      <b/>
      <sz val="11"/>
      <color theme="0"/>
      <name val="Arial"/>
      <family val="2"/>
    </font>
    <font>
      <sz val="10"/>
      <color theme="1"/>
      <name val="Arial"/>
      <family val="2"/>
    </font>
    <font>
      <u val="singleAccounting"/>
      <sz val="10"/>
      <name val="Arial"/>
      <family val="2"/>
    </font>
    <font>
      <sz val="11"/>
      <color rgb="FFFF0000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1"/>
      <color rgb="FFFFFF00"/>
      <name val="Arial"/>
      <family val="2"/>
    </font>
    <font>
      <sz val="11"/>
      <color theme="0"/>
      <name val="Arial"/>
      <family val="2"/>
    </font>
    <font>
      <i/>
      <sz val="10"/>
      <name val="Arial"/>
      <family val="2"/>
    </font>
    <font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Calibri"/>
      <family val="2"/>
      <charset val="1"/>
      <scheme val="minor"/>
    </font>
    <font>
      <sz val="11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/>
    <xf numFmtId="0" fontId="1" fillId="0" borderId="0"/>
    <xf numFmtId="41" fontId="3" fillId="0" borderId="0" applyFont="0" applyFill="0" applyBorder="0" applyAlignment="0" applyProtection="0"/>
  </cellStyleXfs>
  <cellXfs count="131">
    <xf numFmtId="0" fontId="0" fillId="0" borderId="0" xfId="0"/>
    <xf numFmtId="0" fontId="4" fillId="0" borderId="0" xfId="3" applyFont="1" applyAlignment="1">
      <alignment horizontal="center"/>
    </xf>
    <xf numFmtId="0" fontId="5" fillId="0" borderId="0" xfId="4" applyFont="1"/>
    <xf numFmtId="0" fontId="6" fillId="0" borderId="0" xfId="4" applyFont="1" applyFill="1" applyAlignment="1">
      <alignment horizontal="right"/>
    </xf>
    <xf numFmtId="41" fontId="6" fillId="0" borderId="0" xfId="4" applyNumberFormat="1" applyFont="1" applyFill="1"/>
    <xf numFmtId="0" fontId="6" fillId="0" borderId="0" xfId="4" applyFont="1" applyAlignment="1">
      <alignment horizontal="center" wrapText="1"/>
    </xf>
    <xf numFmtId="0" fontId="6" fillId="0" borderId="0" xfId="4" applyFont="1"/>
    <xf numFmtId="0" fontId="5" fillId="0" borderId="0" xfId="0" applyFont="1"/>
    <xf numFmtId="0" fontId="3" fillId="0" borderId="0" xfId="3" applyFont="1" applyAlignment="1"/>
    <xf numFmtId="164" fontId="3" fillId="0" borderId="0" xfId="3" applyNumberFormat="1" applyFont="1" applyAlignment="1"/>
    <xf numFmtId="41" fontId="3" fillId="0" borderId="0" xfId="3" applyNumberFormat="1" applyFont="1"/>
    <xf numFmtId="41" fontId="3" fillId="0" borderId="0" xfId="3" applyNumberFormat="1" applyFont="1" applyAlignment="1">
      <alignment horizontal="left"/>
    </xf>
    <xf numFmtId="14" fontId="3" fillId="0" borderId="0" xfId="3" applyNumberFormat="1" applyFont="1" applyAlignment="1">
      <alignment horizontal="left"/>
    </xf>
    <xf numFmtId="15" fontId="3" fillId="0" borderId="0" xfId="3" applyNumberFormat="1" applyFont="1" applyAlignment="1">
      <alignment horizontal="left"/>
    </xf>
    <xf numFmtId="41" fontId="3" fillId="0" borderId="0" xfId="3" applyNumberFormat="1" applyFont="1" applyFill="1" applyAlignment="1">
      <alignment horizontal="right"/>
    </xf>
    <xf numFmtId="20" fontId="3" fillId="0" borderId="0" xfId="3" applyNumberFormat="1" applyFont="1" applyAlignment="1">
      <alignment horizontal="left"/>
    </xf>
    <xf numFmtId="20" fontId="3" fillId="0" borderId="0" xfId="3" applyNumberFormat="1" applyFont="1" applyAlignment="1"/>
    <xf numFmtId="41" fontId="3" fillId="0" borderId="0" xfId="3" applyNumberFormat="1" applyFont="1" applyFill="1" applyAlignment="1"/>
    <xf numFmtId="0" fontId="6" fillId="0" borderId="0" xfId="0" applyFont="1" applyAlignment="1">
      <alignment horizontal="center" wrapText="1"/>
    </xf>
    <xf numFmtId="0" fontId="7" fillId="0" borderId="0" xfId="3" applyFont="1" applyAlignment="1"/>
    <xf numFmtId="0" fontId="3" fillId="0" borderId="0" xfId="3" applyFont="1" applyAlignment="1">
      <alignment horizontal="center"/>
    </xf>
    <xf numFmtId="0" fontId="3" fillId="0" borderId="0" xfId="3" applyFont="1" applyFill="1" applyAlignment="1"/>
    <xf numFmtId="41" fontId="3" fillId="0" borderId="0" xfId="3" applyNumberFormat="1" applyFont="1" applyAlignment="1"/>
    <xf numFmtId="0" fontId="3" fillId="0" borderId="0" xfId="3" applyNumberFormat="1" applyFont="1" applyFill="1" applyBorder="1"/>
    <xf numFmtId="0" fontId="3" fillId="0" borderId="0" xfId="3" applyFont="1" applyAlignment="1">
      <alignment horizontal="center" wrapText="1"/>
    </xf>
    <xf numFmtId="0" fontId="8" fillId="0" borderId="0" xfId="3" applyNumberFormat="1" applyFont="1" applyBorder="1" applyAlignment="1">
      <alignment horizontal="center"/>
    </xf>
    <xf numFmtId="41" fontId="7" fillId="0" borderId="0" xfId="3" applyNumberFormat="1" applyFont="1" applyFill="1" applyBorder="1" applyAlignment="1">
      <alignment horizontal="center"/>
    </xf>
    <xf numFmtId="41" fontId="9" fillId="3" borderId="0" xfId="3" applyNumberFormat="1" applyFont="1" applyFill="1" applyAlignment="1">
      <alignment horizontal="center"/>
    </xf>
    <xf numFmtId="0" fontId="10" fillId="0" borderId="0" xfId="4" applyFont="1" applyAlignment="1">
      <alignment horizontal="center" wrapText="1"/>
    </xf>
    <xf numFmtId="0" fontId="7" fillId="0" borderId="0" xfId="3" applyFont="1" applyAlignment="1">
      <alignment horizontal="center"/>
    </xf>
    <xf numFmtId="0" fontId="0" fillId="0" borderId="0" xfId="0" applyAlignment="1">
      <alignment wrapText="1"/>
    </xf>
    <xf numFmtId="0" fontId="5" fillId="0" borderId="0" xfId="0" applyFont="1" applyAlignment="1">
      <alignment horizontal="center"/>
    </xf>
    <xf numFmtId="3" fontId="0" fillId="0" borderId="0" xfId="0" applyNumberFormat="1" applyAlignment="1">
      <alignment horizontal="right" wrapText="1"/>
    </xf>
    <xf numFmtId="41" fontId="11" fillId="0" borderId="0" xfId="3" applyNumberFormat="1" applyFont="1" applyFill="1" applyBorder="1" applyAlignment="1"/>
    <xf numFmtId="41" fontId="3" fillId="0" borderId="0" xfId="3" applyNumberFormat="1" applyFont="1" applyFill="1" applyBorder="1"/>
    <xf numFmtId="41" fontId="6" fillId="3" borderId="0" xfId="0" applyNumberFormat="1" applyFont="1" applyFill="1"/>
    <xf numFmtId="165" fontId="5" fillId="0" borderId="0" xfId="4" applyNumberFormat="1" applyFont="1"/>
    <xf numFmtId="165" fontId="6" fillId="0" borderId="0" xfId="4" applyNumberFormat="1" applyFont="1" applyBorder="1"/>
    <xf numFmtId="41" fontId="3" fillId="0" borderId="0" xfId="3" applyNumberFormat="1" applyFont="1" applyFill="1" applyBorder="1" applyAlignment="1"/>
    <xf numFmtId="41" fontId="3" fillId="3" borderId="0" xfId="3" applyNumberFormat="1" applyFont="1" applyFill="1" applyBorder="1" applyAlignment="1"/>
    <xf numFmtId="41" fontId="3" fillId="0" borderId="0" xfId="3" applyNumberFormat="1" applyFont="1" applyFill="1"/>
    <xf numFmtId="165" fontId="6" fillId="0" borderId="0" xfId="5" applyNumberFormat="1" applyFont="1" applyFill="1" applyBorder="1" applyAlignment="1"/>
    <xf numFmtId="1" fontId="6" fillId="0" borderId="0" xfId="4" quotePrefix="1" applyNumberFormat="1" applyFont="1" applyFill="1" applyBorder="1" applyAlignment="1">
      <alignment horizontal="center" wrapText="1"/>
    </xf>
    <xf numFmtId="1" fontId="6" fillId="0" borderId="0" xfId="4" applyNumberFormat="1" applyFont="1" applyFill="1" applyBorder="1" applyAlignment="1">
      <alignment horizontal="center" wrapText="1"/>
    </xf>
    <xf numFmtId="165" fontId="3" fillId="0" borderId="0" xfId="3" applyNumberFormat="1" applyFont="1" applyFill="1"/>
    <xf numFmtId="41" fontId="3" fillId="0" borderId="0" xfId="4" applyNumberFormat="1" applyFont="1" applyFill="1" applyBorder="1"/>
    <xf numFmtId="0" fontId="3" fillId="0" borderId="0" xfId="3" applyFont="1" applyFill="1"/>
    <xf numFmtId="41" fontId="3" fillId="0" borderId="1" xfId="3" applyNumberFormat="1" applyFont="1" applyBorder="1" applyAlignment="1"/>
    <xf numFmtId="164" fontId="3" fillId="0" borderId="0" xfId="3" applyNumberFormat="1" applyFont="1" applyBorder="1" applyAlignment="1"/>
    <xf numFmtId="3" fontId="5" fillId="0" borderId="0" xfId="4" applyNumberFormat="1" applyFont="1" applyFill="1"/>
    <xf numFmtId="41" fontId="6" fillId="0" borderId="0" xfId="4" applyNumberFormat="1" applyFont="1" applyFill="1" applyBorder="1"/>
    <xf numFmtId="16" fontId="3" fillId="0" borderId="0" xfId="3" applyNumberFormat="1" applyFont="1" applyFill="1"/>
    <xf numFmtId="164" fontId="3" fillId="0" borderId="0" xfId="3" applyNumberFormat="1" applyFont="1" applyFill="1" applyAlignment="1"/>
    <xf numFmtId="41" fontId="3" fillId="3" borderId="0" xfId="3" applyNumberFormat="1" applyFont="1" applyFill="1"/>
    <xf numFmtId="42" fontId="5" fillId="0" borderId="0" xfId="4" applyNumberFormat="1" applyFont="1"/>
    <xf numFmtId="164" fontId="3" fillId="0" borderId="1" xfId="3" applyNumberFormat="1" applyFont="1" applyBorder="1" applyAlignment="1"/>
    <xf numFmtId="164" fontId="12" fillId="0" borderId="0" xfId="3" applyNumberFormat="1" applyFont="1" applyBorder="1" applyAlignment="1"/>
    <xf numFmtId="164" fontId="12" fillId="0" borderId="0" xfId="3" applyNumberFormat="1" applyFont="1" applyAlignment="1"/>
    <xf numFmtId="164" fontId="7" fillId="0" borderId="0" xfId="3" applyNumberFormat="1" applyFont="1" applyAlignment="1"/>
    <xf numFmtId="0" fontId="5" fillId="0" borderId="0" xfId="0" applyFont="1" applyBorder="1"/>
    <xf numFmtId="0" fontId="5" fillId="0" borderId="0" xfId="4" applyFont="1" applyBorder="1"/>
    <xf numFmtId="41" fontId="3" fillId="0" borderId="0" xfId="3" applyNumberFormat="1" applyFont="1" applyBorder="1"/>
    <xf numFmtId="164" fontId="3" fillId="0" borderId="1" xfId="5" applyNumberFormat="1" applyFont="1" applyFill="1" applyBorder="1" applyAlignment="1">
      <alignment horizontal="left"/>
    </xf>
    <xf numFmtId="41" fontId="3" fillId="0" borderId="0" xfId="5" applyNumberFormat="1" applyFont="1" applyFill="1" applyBorder="1" applyAlignment="1"/>
    <xf numFmtId="41" fontId="3" fillId="0" borderId="0" xfId="5" applyNumberFormat="1" applyFont="1" applyFill="1" applyAlignment="1"/>
    <xf numFmtId="41" fontId="13" fillId="0" borderId="0" xfId="2" applyNumberFormat="1" applyFont="1" applyFill="1" applyBorder="1"/>
    <xf numFmtId="0" fontId="5" fillId="0" borderId="0" xfId="4" applyFont="1" applyFill="1"/>
    <xf numFmtId="42" fontId="5" fillId="0" borderId="0" xfId="0" applyNumberFormat="1" applyFont="1"/>
    <xf numFmtId="41" fontId="6" fillId="3" borderId="0" xfId="4" applyNumberFormat="1" applyFont="1" applyFill="1"/>
    <xf numFmtId="41" fontId="6" fillId="0" borderId="0" xfId="0" applyNumberFormat="1" applyFont="1"/>
    <xf numFmtId="42" fontId="3" fillId="0" borderId="0" xfId="3" applyNumberFormat="1" applyFont="1"/>
    <xf numFmtId="0" fontId="14" fillId="0" borderId="0" xfId="3" applyFont="1" applyAlignment="1">
      <alignment horizontal="left"/>
    </xf>
    <xf numFmtId="0" fontId="14" fillId="0" borderId="0" xfId="3" applyFont="1"/>
    <xf numFmtId="0" fontId="3" fillId="0" borderId="0" xfId="3" applyFont="1"/>
    <xf numFmtId="0" fontId="6" fillId="0" borderId="0" xfId="3" applyFont="1" applyAlignment="1">
      <alignment horizontal="left"/>
    </xf>
    <xf numFmtId="164" fontId="5" fillId="0" borderId="0" xfId="4" applyNumberFormat="1" applyFont="1"/>
    <xf numFmtId="0" fontId="15" fillId="0" borderId="0" xfId="3" applyFont="1" applyBorder="1"/>
    <xf numFmtId="164" fontId="16" fillId="0" borderId="0" xfId="3" applyNumberFormat="1" applyFont="1" applyBorder="1"/>
    <xf numFmtId="42" fontId="6" fillId="0" borderId="0" xfId="2" applyNumberFormat="1" applyFont="1" applyFill="1"/>
    <xf numFmtId="164" fontId="3" fillId="0" borderId="0" xfId="3" applyNumberFormat="1" applyFont="1"/>
    <xf numFmtId="41" fontId="17" fillId="0" borderId="0" xfId="0" applyNumberFormat="1" applyFont="1"/>
    <xf numFmtId="0" fontId="18" fillId="0" borderId="0" xfId="4" applyFont="1"/>
    <xf numFmtId="42" fontId="13" fillId="0" borderId="0" xfId="4" applyNumberFormat="1" applyFont="1"/>
    <xf numFmtId="41" fontId="13" fillId="0" borderId="0" xfId="0" applyNumberFormat="1" applyFont="1"/>
    <xf numFmtId="41" fontId="18" fillId="0" borderId="0" xfId="4" applyNumberFormat="1" applyFont="1"/>
    <xf numFmtId="0" fontId="18" fillId="0" borderId="0" xfId="0" applyFont="1"/>
    <xf numFmtId="42" fontId="18" fillId="0" borderId="0" xfId="4" applyNumberFormat="1" applyFont="1"/>
    <xf numFmtId="42" fontId="18" fillId="0" borderId="0" xfId="0" applyNumberFormat="1" applyFont="1"/>
    <xf numFmtId="42" fontId="6" fillId="0" borderId="0" xfId="0" applyNumberFormat="1" applyFont="1"/>
    <xf numFmtId="0" fontId="13" fillId="0" borderId="0" xfId="0" applyFont="1"/>
    <xf numFmtId="42" fontId="13" fillId="0" borderId="0" xfId="0" applyNumberFormat="1" applyFont="1"/>
    <xf numFmtId="41" fontId="6" fillId="0" borderId="0" xfId="2" applyNumberFormat="1" applyFont="1" applyFill="1"/>
    <xf numFmtId="41" fontId="5" fillId="0" borderId="0" xfId="0" applyNumberFormat="1" applyFont="1"/>
    <xf numFmtId="41" fontId="6" fillId="0" borderId="0" xfId="1" applyFont="1" applyFill="1" applyAlignment="1">
      <alignment horizontal="right"/>
    </xf>
    <xf numFmtId="0" fontId="6" fillId="0" borderId="0" xfId="0" applyFont="1" applyAlignment="1">
      <alignment wrapText="1"/>
    </xf>
    <xf numFmtId="0" fontId="6" fillId="0" borderId="0" xfId="0" applyFont="1"/>
    <xf numFmtId="41" fontId="6" fillId="0" borderId="0" xfId="0" applyNumberFormat="1" applyFont="1" applyFill="1" applyAlignment="1">
      <alignment horizontal="right"/>
    </xf>
    <xf numFmtId="41" fontId="6" fillId="3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right"/>
    </xf>
    <xf numFmtId="0" fontId="4" fillId="0" borderId="0" xfId="3" applyFont="1" applyAlignment="1">
      <alignment horizontal="center"/>
    </xf>
    <xf numFmtId="41" fontId="3" fillId="0" borderId="0" xfId="1" applyFont="1" applyAlignment="1">
      <alignment horizontal="left"/>
    </xf>
    <xf numFmtId="41" fontId="0" fillId="0" borderId="0" xfId="1" applyFont="1" applyAlignment="1">
      <alignment horizontal="right" wrapText="1"/>
    </xf>
    <xf numFmtId="0" fontId="19" fillId="0" borderId="0" xfId="3" applyFont="1" applyAlignment="1"/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13" fillId="0" borderId="0" xfId="0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41" fontId="0" fillId="0" borderId="0" xfId="1" applyFont="1"/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164" fontId="0" fillId="0" borderId="0" xfId="0" applyNumberFormat="1" applyAlignment="1">
      <alignment wrapText="1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41" fontId="0" fillId="0" borderId="2" xfId="1" applyFont="1" applyBorder="1" applyAlignment="1">
      <alignment horizontal="right" wrapText="1"/>
    </xf>
    <xf numFmtId="3" fontId="0" fillId="0" borderId="2" xfId="0" applyNumberFormat="1" applyBorder="1" applyAlignment="1">
      <alignment horizontal="right" wrapText="1"/>
    </xf>
    <xf numFmtId="0" fontId="20" fillId="0" borderId="0" xfId="4" applyFont="1" applyFill="1" applyAlignment="1">
      <alignment horizontal="right"/>
    </xf>
    <xf numFmtId="41" fontId="21" fillId="0" borderId="0" xfId="3" applyNumberFormat="1" applyFont="1" applyFill="1" applyAlignment="1">
      <alignment horizontal="right"/>
    </xf>
    <xf numFmtId="41" fontId="22" fillId="0" borderId="0" xfId="3" applyNumberFormat="1" applyFont="1" applyFill="1" applyBorder="1" applyAlignment="1">
      <alignment horizontal="center"/>
    </xf>
    <xf numFmtId="41" fontId="23" fillId="0" borderId="2" xfId="1" applyFont="1" applyBorder="1" applyAlignment="1">
      <alignment horizontal="right" wrapText="1"/>
    </xf>
    <xf numFmtId="3" fontId="23" fillId="0" borderId="2" xfId="0" applyNumberFormat="1" applyFont="1" applyBorder="1" applyAlignment="1">
      <alignment horizontal="right" wrapText="1"/>
    </xf>
    <xf numFmtId="3" fontId="23" fillId="0" borderId="0" xfId="0" applyNumberFormat="1" applyFont="1" applyAlignment="1">
      <alignment horizontal="right" wrapText="1"/>
    </xf>
    <xf numFmtId="41" fontId="20" fillId="0" borderId="0" xfId="1" applyFont="1" applyFill="1" applyAlignment="1">
      <alignment horizontal="right"/>
    </xf>
    <xf numFmtId="41" fontId="20" fillId="0" borderId="0" xfId="0" applyNumberFormat="1" applyFont="1" applyFill="1" applyAlignment="1">
      <alignment horizontal="right"/>
    </xf>
    <xf numFmtId="0" fontId="20" fillId="0" borderId="0" xfId="0" applyFont="1" applyFill="1" applyAlignment="1">
      <alignment horizontal="right"/>
    </xf>
    <xf numFmtId="0" fontId="4" fillId="0" borderId="0" xfId="3" applyFont="1" applyAlignment="1">
      <alignment horizontal="center"/>
    </xf>
    <xf numFmtId="3" fontId="24" fillId="4" borderId="0" xfId="0" applyNumberFormat="1" applyFont="1" applyFill="1" applyAlignment="1">
      <alignment horizontal="right" wrapText="1"/>
    </xf>
    <xf numFmtId="3" fontId="20" fillId="0" borderId="2" xfId="0" applyNumberFormat="1" applyFont="1" applyFill="1" applyBorder="1" applyAlignment="1">
      <alignment horizontal="right"/>
    </xf>
    <xf numFmtId="3" fontId="25" fillId="0" borderId="2" xfId="0" applyNumberFormat="1" applyFont="1" applyFill="1" applyBorder="1" applyAlignment="1">
      <alignment horizontal="right"/>
    </xf>
    <xf numFmtId="0" fontId="4" fillId="0" borderId="0" xfId="3" applyFont="1" applyAlignment="1">
      <alignment horizontal="center"/>
    </xf>
  </cellXfs>
  <cellStyles count="6">
    <cellStyle name="Accent3" xfId="2" builtinId="37"/>
    <cellStyle name="Comma [0]" xfId="1" builtinId="6"/>
    <cellStyle name="Comma [0] 2" xfId="5"/>
    <cellStyle name="Normal" xfId="0" builtinId="0"/>
    <cellStyle name="Normal 2" xfId="4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%20P/2.%20CASH%20OF%20NAME%20DAILY/9.%20September/a.%20Cash%20Of%20Name%20-%20September%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8 Ags 17"/>
      <sheetName val="29 Ags 17"/>
      <sheetName val="30 Ags 17"/>
      <sheetName val="31 Ags 17"/>
      <sheetName val="02 Sept 17"/>
      <sheetName val="04 Sept 17"/>
      <sheetName val="05 Sept 17"/>
      <sheetName val="06 Sept 17"/>
      <sheetName val="07 Sept 17"/>
      <sheetName val="08 Sept 17"/>
      <sheetName val="09 Sept 17"/>
      <sheetName val="13 Sept 17"/>
      <sheetName val="14 Sept 17"/>
      <sheetName val="15 Sept 17"/>
      <sheetName val="16 Sept 17 (2)"/>
      <sheetName val="17 Sept 17 (3)"/>
      <sheetName val="18 Sept 17"/>
      <sheetName val="19 Sept 17"/>
      <sheetName val="20 Sept 17 "/>
      <sheetName val="22 Sept 17"/>
      <sheetName val="23 Sept 17 "/>
      <sheetName val="24 Sept 17 "/>
      <sheetName val="25 Sept 17"/>
      <sheetName val="26 Sept 17"/>
      <sheetName val="27 Sept 17"/>
      <sheetName val="30 Sept 2017"/>
      <sheetName val="02 Okt 1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52">
          <cell r="I52">
            <v>27279600</v>
          </cell>
        </row>
      </sheetData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E37" zoomScale="90" zoomScaleNormal="100" zoomScaleSheetLayoutView="90" workbookViewId="0">
      <selection activeCell="K26" sqref="K25:K26"/>
    </sheetView>
  </sheetViews>
  <sheetFormatPr defaultRowHeight="14.25" x14ac:dyDescent="0.2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98" bestFit="1" customWidth="1"/>
    <col min="13" max="13" width="16.140625" style="35" bestFit="1" customWidth="1"/>
    <col min="14" max="14" width="15.5703125" style="94" customWidth="1"/>
    <col min="15" max="15" width="20" style="95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0" t="s">
        <v>0</v>
      </c>
      <c r="B1" s="130"/>
      <c r="C1" s="130"/>
      <c r="D1" s="130"/>
      <c r="E1" s="130"/>
      <c r="F1" s="130"/>
      <c r="G1" s="130"/>
      <c r="H1" s="130"/>
      <c r="I1" s="130"/>
      <c r="J1" s="1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1" t="s">
        <v>2</v>
      </c>
      <c r="C3" s="10"/>
      <c r="D3" s="8"/>
      <c r="E3" s="8"/>
      <c r="F3" s="8"/>
      <c r="G3" s="8"/>
      <c r="H3" s="8" t="s">
        <v>3</v>
      </c>
      <c r="I3" s="12">
        <v>43010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105</v>
      </c>
      <c r="F8" s="21"/>
      <c r="G8" s="17">
        <f>C8*E8</f>
        <v>10500000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156</v>
      </c>
      <c r="F9" s="21"/>
      <c r="G9" s="17">
        <f t="shared" ref="G9:G16" si="0">C9*E9</f>
        <v>7800000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8</v>
      </c>
      <c r="F10" s="21"/>
      <c r="G10" s="17">
        <f t="shared" si="0"/>
        <v>160000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7</v>
      </c>
      <c r="F11" s="21"/>
      <c r="G11" s="17">
        <f t="shared" si="0"/>
        <v>70000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18</v>
      </c>
      <c r="F12" s="21"/>
      <c r="G12" s="17">
        <f>C12*E12</f>
        <v>90000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ht="15" x14ac:dyDescent="0.25">
      <c r="A13" s="8"/>
      <c r="B13" s="21"/>
      <c r="C13" s="22">
        <v>2000</v>
      </c>
      <c r="D13" s="8"/>
      <c r="E13" s="21">
        <v>5</v>
      </c>
      <c r="F13" s="21"/>
      <c r="G13" s="17">
        <f t="shared" si="0"/>
        <v>10000</v>
      </c>
      <c r="H13" s="9"/>
      <c r="I13" s="17"/>
      <c r="J13" s="30"/>
      <c r="K13" s="31">
        <v>42698</v>
      </c>
      <c r="L13" s="32">
        <v>1100000</v>
      </c>
      <c r="M13" s="33">
        <v>3740000</v>
      </c>
      <c r="N13" s="34"/>
      <c r="O13" s="2" t="s">
        <v>19</v>
      </c>
      <c r="P13" s="2" t="s">
        <v>17</v>
      </c>
    </row>
    <row r="14" spans="1:19" ht="15" x14ac:dyDescent="0.25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30"/>
      <c r="K14" s="31">
        <v>42699</v>
      </c>
      <c r="L14" s="32">
        <v>1100000</v>
      </c>
      <c r="M14" s="35">
        <v>12724000</v>
      </c>
      <c r="N14" s="34"/>
      <c r="O14" s="36"/>
      <c r="P14" s="37"/>
    </row>
    <row r="15" spans="1:19" ht="15" x14ac:dyDescent="0.25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J15" s="30"/>
      <c r="K15" s="31">
        <v>42700</v>
      </c>
      <c r="L15" s="32">
        <v>500000</v>
      </c>
      <c r="M15" s="38">
        <v>20000</v>
      </c>
      <c r="N15" s="34"/>
      <c r="O15" s="36"/>
      <c r="P15" s="37"/>
    </row>
    <row r="16" spans="1:19" ht="15" x14ac:dyDescent="0.25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0"/>
      <c r="K16" s="31">
        <v>42701</v>
      </c>
      <c r="L16" s="32">
        <v>625000</v>
      </c>
      <c r="M16" s="35">
        <v>160000</v>
      </c>
      <c r="N16" s="34"/>
      <c r="O16" s="36"/>
      <c r="P16" s="37"/>
    </row>
    <row r="17" spans="1:19" ht="15" x14ac:dyDescent="0.25">
      <c r="A17" s="8"/>
      <c r="B17" s="8"/>
      <c r="C17" s="19" t="s">
        <v>20</v>
      </c>
      <c r="D17" s="8"/>
      <c r="E17" s="21"/>
      <c r="F17" s="8"/>
      <c r="G17" s="8"/>
      <c r="H17" s="9">
        <f>SUM(G8:G16)</f>
        <v>18630000</v>
      </c>
      <c r="I17" s="10"/>
      <c r="J17" s="30"/>
      <c r="K17" s="31">
        <v>42702</v>
      </c>
      <c r="L17" s="32">
        <v>650000</v>
      </c>
      <c r="M17" s="39">
        <v>195000</v>
      </c>
      <c r="N17" s="34"/>
      <c r="O17" s="36"/>
      <c r="P17" s="37"/>
    </row>
    <row r="18" spans="1:19" ht="15" x14ac:dyDescent="0.25">
      <c r="A18" s="8"/>
      <c r="B18" s="8"/>
      <c r="C18" s="8"/>
      <c r="D18" s="8"/>
      <c r="E18" s="8"/>
      <c r="F18" s="8"/>
      <c r="G18" s="8"/>
      <c r="H18" s="9"/>
      <c r="I18" s="10"/>
      <c r="J18" s="30"/>
      <c r="K18" s="31">
        <v>42703</v>
      </c>
      <c r="L18" s="32">
        <v>1000000</v>
      </c>
      <c r="M18" s="39">
        <v>8500000</v>
      </c>
      <c r="N18" s="40"/>
      <c r="O18" s="36"/>
      <c r="P18" s="41"/>
    </row>
    <row r="19" spans="1:19" ht="15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0"/>
      <c r="K19" s="31">
        <v>42704</v>
      </c>
      <c r="L19" s="32">
        <v>1000000</v>
      </c>
      <c r="M19" s="39">
        <v>250000</v>
      </c>
      <c r="N19" s="42"/>
      <c r="O19" s="36"/>
      <c r="P19" s="41"/>
    </row>
    <row r="20" spans="1:19" ht="15" x14ac:dyDescent="0.25">
      <c r="A20" s="8"/>
      <c r="B20" s="8"/>
      <c r="C20" s="22">
        <v>1000</v>
      </c>
      <c r="D20" s="8"/>
      <c r="E20" s="8">
        <v>2</v>
      </c>
      <c r="F20" s="8"/>
      <c r="G20" s="22">
        <f>C20*E20</f>
        <v>2000</v>
      </c>
      <c r="H20" s="9"/>
      <c r="I20" s="22"/>
      <c r="J20" s="30"/>
      <c r="K20" s="31">
        <v>42705</v>
      </c>
      <c r="L20" s="32">
        <v>2000000</v>
      </c>
      <c r="M20" s="39">
        <v>63350000</v>
      </c>
      <c r="N20" s="42"/>
      <c r="O20" s="36"/>
      <c r="P20" s="41"/>
    </row>
    <row r="21" spans="1:19" ht="15" x14ac:dyDescent="0.25">
      <c r="A21" s="8"/>
      <c r="B21" s="8"/>
      <c r="C21" s="22">
        <v>500</v>
      </c>
      <c r="D21" s="8"/>
      <c r="E21" s="8">
        <v>4</v>
      </c>
      <c r="F21" s="8"/>
      <c r="G21" s="22">
        <f>C21*E21</f>
        <v>2000</v>
      </c>
      <c r="H21" s="9"/>
      <c r="I21" s="22"/>
      <c r="J21" s="30"/>
      <c r="K21" s="31">
        <v>42706</v>
      </c>
      <c r="L21" s="32">
        <v>1000000</v>
      </c>
      <c r="M21" s="39">
        <v>2000000</v>
      </c>
      <c r="N21" s="43"/>
      <c r="O21" s="44"/>
      <c r="P21" s="44"/>
    </row>
    <row r="22" spans="1:19" ht="15" x14ac:dyDescent="0.25">
      <c r="A22" s="8"/>
      <c r="B22" s="8"/>
      <c r="C22" s="22">
        <v>200</v>
      </c>
      <c r="D22" s="8"/>
      <c r="E22" s="8">
        <v>2</v>
      </c>
      <c r="F22" s="8"/>
      <c r="G22" s="22">
        <f>C22*E22</f>
        <v>400</v>
      </c>
      <c r="H22" s="9"/>
      <c r="I22" s="10"/>
      <c r="J22" s="30"/>
      <c r="K22" s="31">
        <v>42707</v>
      </c>
      <c r="L22" s="32">
        <v>2000000</v>
      </c>
      <c r="M22" s="39">
        <v>1880000</v>
      </c>
      <c r="N22" s="43"/>
      <c r="O22" s="9"/>
      <c r="P22" s="34"/>
      <c r="Q22" s="40"/>
      <c r="R22" s="44"/>
      <c r="S22" s="44"/>
    </row>
    <row r="23" spans="1:19" ht="15" x14ac:dyDescent="0.25">
      <c r="A23" s="8"/>
      <c r="B23" s="8"/>
      <c r="C23" s="22">
        <v>100</v>
      </c>
      <c r="D23" s="8"/>
      <c r="E23" s="8">
        <v>17</v>
      </c>
      <c r="F23" s="8"/>
      <c r="G23" s="22">
        <f>C23*E23</f>
        <v>1700</v>
      </c>
      <c r="H23" s="9"/>
      <c r="I23" s="10"/>
      <c r="J23" s="30"/>
      <c r="K23" s="31">
        <v>42708</v>
      </c>
      <c r="L23" s="32">
        <v>3600000</v>
      </c>
      <c r="M23" s="39">
        <v>575000</v>
      </c>
      <c r="N23" s="42"/>
      <c r="O23" s="45"/>
      <c r="P23" s="34"/>
      <c r="Q23" s="40"/>
      <c r="R23" s="44">
        <f>SUM(R14:R22)</f>
        <v>0</v>
      </c>
      <c r="S23" s="44">
        <f>SUM(S14:S22)</f>
        <v>0</v>
      </c>
    </row>
    <row r="24" spans="1:19" ht="15" x14ac:dyDescent="0.25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J24" s="30"/>
      <c r="K24" s="31">
        <v>42709</v>
      </c>
      <c r="L24" s="32">
        <v>600000</v>
      </c>
      <c r="M24" s="39">
        <v>2440000</v>
      </c>
      <c r="N24" s="42"/>
      <c r="O24" s="45"/>
      <c r="P24" s="34"/>
      <c r="Q24" s="40"/>
      <c r="R24" s="46" t="s">
        <v>22</v>
      </c>
      <c r="S24" s="40"/>
    </row>
    <row r="25" spans="1:19" ht="15" x14ac:dyDescent="0.25">
      <c r="A25" s="8"/>
      <c r="B25" s="8"/>
      <c r="C25" s="22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J25" s="30"/>
      <c r="K25" s="31">
        <v>42710</v>
      </c>
      <c r="L25" s="32">
        <v>1800000</v>
      </c>
      <c r="M25" s="39">
        <v>3447500</v>
      </c>
      <c r="N25" s="42"/>
      <c r="O25" s="45"/>
      <c r="P25" s="34"/>
      <c r="Q25" s="40"/>
      <c r="R25" s="46"/>
      <c r="S25" s="40"/>
    </row>
    <row r="26" spans="1:19" ht="15" x14ac:dyDescent="0.25">
      <c r="A26" s="8"/>
      <c r="B26" s="8"/>
      <c r="C26" s="19" t="s">
        <v>20</v>
      </c>
      <c r="D26" s="8"/>
      <c r="E26" s="8"/>
      <c r="F26" s="8"/>
      <c r="G26" s="8"/>
      <c r="H26" s="48">
        <f>SUM(G20:G25)</f>
        <v>6100</v>
      </c>
      <c r="I26" s="9"/>
      <c r="J26" s="30"/>
      <c r="K26" s="31">
        <v>42711</v>
      </c>
      <c r="L26" s="32">
        <v>400000</v>
      </c>
      <c r="M26" s="39">
        <v>5650000</v>
      </c>
      <c r="N26" s="49"/>
      <c r="O26" s="50"/>
      <c r="P26" s="34"/>
      <c r="Q26" s="40"/>
      <c r="R26" s="46"/>
      <c r="S26" s="40"/>
    </row>
    <row r="27" spans="1:19" ht="15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18636100</v>
      </c>
      <c r="J27" s="30"/>
      <c r="K27" s="31">
        <v>42712</v>
      </c>
      <c r="L27" s="32">
        <v>525000</v>
      </c>
      <c r="M27" s="39">
        <v>25000</v>
      </c>
      <c r="N27" s="34"/>
      <c r="O27" s="50"/>
      <c r="P27" s="34"/>
      <c r="Q27" s="40"/>
      <c r="R27" s="46"/>
      <c r="S27" s="40"/>
    </row>
    <row r="28" spans="1:19" ht="15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30"/>
      <c r="K28" s="31">
        <v>42713</v>
      </c>
      <c r="L28" s="32">
        <v>25000</v>
      </c>
      <c r="M28" s="39">
        <v>100000</v>
      </c>
      <c r="N28" s="34"/>
      <c r="O28" s="50"/>
      <c r="P28" s="34"/>
      <c r="Q28" s="40"/>
      <c r="R28" s="46"/>
      <c r="S28" s="40"/>
    </row>
    <row r="29" spans="1:19" ht="15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v>981914603</v>
      </c>
      <c r="J29" s="30"/>
      <c r="K29" s="31">
        <v>42714</v>
      </c>
      <c r="L29" s="32">
        <v>2850000</v>
      </c>
      <c r="M29" s="39">
        <v>5450000</v>
      </c>
      <c r="N29" s="34"/>
      <c r="O29" s="50"/>
      <c r="P29" s="34"/>
      <c r="Q29" s="40"/>
      <c r="R29" s="51"/>
      <c r="S29" s="40"/>
    </row>
    <row r="30" spans="1:19" ht="15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+'[1]30 Sept 2017'!I52</f>
        <v>27279600</v>
      </c>
      <c r="J30" s="30"/>
      <c r="K30" s="31">
        <v>42715</v>
      </c>
      <c r="L30" s="32">
        <v>1000000</v>
      </c>
      <c r="M30" s="53">
        <v>250000</v>
      </c>
      <c r="N30" s="34"/>
      <c r="O30" s="50"/>
      <c r="P30" s="34"/>
      <c r="Q30" s="40"/>
      <c r="R30" s="46"/>
      <c r="S30" s="40"/>
    </row>
    <row r="31" spans="1:19" ht="15" x14ac:dyDescent="0.25">
      <c r="A31" s="8"/>
      <c r="B31" s="8"/>
      <c r="C31" s="8"/>
      <c r="D31" s="8"/>
      <c r="E31" s="8"/>
      <c r="F31" s="8"/>
      <c r="G31" s="8"/>
      <c r="H31" s="9"/>
      <c r="I31" s="9"/>
      <c r="J31" s="30"/>
      <c r="K31" s="31">
        <v>42716</v>
      </c>
      <c r="L31" s="32">
        <v>900000</v>
      </c>
      <c r="M31" s="53">
        <v>900000</v>
      </c>
      <c r="N31" s="42"/>
      <c r="O31" s="50"/>
      <c r="P31" s="2"/>
      <c r="Q31" s="40"/>
      <c r="R31" s="2"/>
      <c r="S31" s="40"/>
    </row>
    <row r="32" spans="1:19" ht="15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0"/>
      <c r="K32" s="31">
        <v>42717</v>
      </c>
      <c r="L32" s="32">
        <v>1000000</v>
      </c>
      <c r="M32" s="53">
        <v>2000000</v>
      </c>
      <c r="N32" s="42"/>
      <c r="O32" s="50"/>
      <c r="P32" s="2"/>
      <c r="Q32" s="40"/>
      <c r="R32" s="2"/>
      <c r="S32" s="40"/>
    </row>
    <row r="33" spans="1:19" ht="15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30"/>
      <c r="K33" s="31">
        <v>42718</v>
      </c>
      <c r="L33" s="32">
        <v>660000</v>
      </c>
      <c r="M33" s="53"/>
      <c r="N33" s="42"/>
      <c r="O33" s="50"/>
      <c r="P33" s="2"/>
      <c r="Q33" s="40"/>
      <c r="R33" s="2"/>
      <c r="S33" s="40"/>
    </row>
    <row r="34" spans="1:19" ht="15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0"/>
      <c r="K34" s="31">
        <v>42719</v>
      </c>
      <c r="L34" s="32">
        <v>800000</v>
      </c>
      <c r="N34" s="42"/>
      <c r="O34" s="50"/>
      <c r="P34" s="2"/>
      <c r="Q34" s="40"/>
      <c r="R34" s="54"/>
      <c r="S34" s="40"/>
    </row>
    <row r="35" spans="1:19" ht="15" x14ac:dyDescent="0.25">
      <c r="A35" s="8"/>
      <c r="B35" s="8"/>
      <c r="C35" s="8" t="s">
        <v>29</v>
      </c>
      <c r="D35" s="8"/>
      <c r="E35" s="8"/>
      <c r="F35" s="8"/>
      <c r="G35" s="22"/>
      <c r="H35" s="48">
        <f>O14</f>
        <v>0</v>
      </c>
      <c r="I35" s="9"/>
      <c r="J35" s="30"/>
      <c r="K35" s="31">
        <v>42720</v>
      </c>
      <c r="L35" s="32">
        <v>2050000</v>
      </c>
      <c r="N35" s="42"/>
      <c r="O35" s="50"/>
      <c r="P35" s="40"/>
      <c r="Q35" s="40"/>
      <c r="R35" s="2"/>
      <c r="S35" s="40"/>
    </row>
    <row r="36" spans="1:19" ht="15" x14ac:dyDescent="0.25">
      <c r="A36" s="8"/>
      <c r="B36" s="8"/>
      <c r="C36" s="8" t="s">
        <v>30</v>
      </c>
      <c r="D36" s="8"/>
      <c r="E36" s="8"/>
      <c r="F36" s="8"/>
      <c r="G36" s="8"/>
      <c r="H36" s="55">
        <f>+P14</f>
        <v>0</v>
      </c>
      <c r="I36" s="8" t="s">
        <v>7</v>
      </c>
      <c r="J36" s="30"/>
      <c r="K36" s="31">
        <v>42721</v>
      </c>
      <c r="L36" s="32">
        <v>900000</v>
      </c>
      <c r="N36" s="42"/>
      <c r="O36" s="50"/>
      <c r="P36" s="10"/>
      <c r="Q36" s="40"/>
      <c r="R36" s="2"/>
      <c r="S36" s="2"/>
    </row>
    <row r="37" spans="1:19" ht="15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981914603</v>
      </c>
      <c r="J37" s="30"/>
      <c r="K37" s="31">
        <v>42722</v>
      </c>
      <c r="L37" s="32">
        <v>650000</v>
      </c>
      <c r="N37" s="42"/>
      <c r="O37" s="50"/>
      <c r="Q37" s="40"/>
      <c r="R37" s="2"/>
      <c r="S37" s="2"/>
    </row>
    <row r="38" spans="1:19" ht="15" x14ac:dyDescent="0.25">
      <c r="A38" s="8"/>
      <c r="B38" s="8"/>
      <c r="C38" s="8"/>
      <c r="D38" s="8"/>
      <c r="E38" s="8"/>
      <c r="F38" s="8"/>
      <c r="G38" s="8"/>
      <c r="H38" s="9"/>
      <c r="I38" s="9"/>
      <c r="J38" s="30"/>
      <c r="K38" s="31">
        <v>42723</v>
      </c>
      <c r="L38" s="32">
        <v>2400000</v>
      </c>
      <c r="N38" s="42"/>
      <c r="O38" s="50"/>
      <c r="Q38" s="40"/>
      <c r="R38" s="2"/>
      <c r="S38" s="2"/>
    </row>
    <row r="39" spans="1:19" ht="15" x14ac:dyDescent="0.25">
      <c r="A39" s="8"/>
      <c r="B39" s="8"/>
      <c r="C39" s="19" t="s">
        <v>32</v>
      </c>
      <c r="D39" s="8"/>
      <c r="E39" s="8"/>
      <c r="F39" s="8"/>
      <c r="G39" s="8"/>
      <c r="H39" s="48">
        <v>3639307</v>
      </c>
      <c r="J39" s="30"/>
      <c r="K39" s="31">
        <v>42724</v>
      </c>
      <c r="L39" s="32">
        <v>25000</v>
      </c>
      <c r="N39" s="42"/>
      <c r="O39" s="50"/>
      <c r="Q39" s="40"/>
      <c r="R39" s="2"/>
      <c r="S39" s="2"/>
    </row>
    <row r="40" spans="1:19" ht="15" x14ac:dyDescent="0.25">
      <c r="A40" s="8"/>
      <c r="B40" s="8"/>
      <c r="C40" s="19" t="s">
        <v>33</v>
      </c>
      <c r="D40" s="8"/>
      <c r="E40" s="8"/>
      <c r="F40" s="8"/>
      <c r="G40" s="8"/>
      <c r="H40" s="9">
        <v>118503001</v>
      </c>
      <c r="I40" s="9"/>
      <c r="J40" s="30"/>
      <c r="K40" s="31">
        <v>42725</v>
      </c>
      <c r="L40" s="32">
        <v>1900000</v>
      </c>
      <c r="N40" s="42"/>
      <c r="O40" s="50"/>
      <c r="Q40" s="40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f>208895443-37882351-80000000</f>
        <v>91013092</v>
      </c>
      <c r="I41" s="9"/>
      <c r="J41" s="30"/>
      <c r="K41" s="31">
        <v>42726</v>
      </c>
      <c r="L41" s="32">
        <v>600000</v>
      </c>
      <c r="N41" s="42"/>
      <c r="O41" s="50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213155400</v>
      </c>
      <c r="J42" s="30"/>
      <c r="K42" s="31">
        <v>42727</v>
      </c>
      <c r="L42" s="32">
        <v>550000</v>
      </c>
      <c r="N42" s="42"/>
      <c r="O42" s="50"/>
      <c r="Q42" s="40"/>
      <c r="R42" s="2"/>
      <c r="S42" s="2"/>
    </row>
    <row r="43" spans="1:19" ht="15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1195070003</v>
      </c>
      <c r="J43" s="30"/>
      <c r="K43" s="31">
        <v>42728</v>
      </c>
      <c r="L43" s="32">
        <v>700000</v>
      </c>
      <c r="N43" s="42"/>
      <c r="O43" s="50"/>
      <c r="Q43" s="40"/>
      <c r="R43" s="2"/>
      <c r="S43" s="2"/>
    </row>
    <row r="44" spans="1:19" ht="15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30"/>
      <c r="K44" s="31">
        <v>42729</v>
      </c>
      <c r="L44" s="32">
        <v>660000</v>
      </c>
      <c r="N44" s="42"/>
      <c r="O44" s="50"/>
      <c r="P44" s="59"/>
      <c r="Q44" s="34"/>
      <c r="R44" s="60"/>
      <c r="S44" s="60"/>
    </row>
    <row r="45" spans="1:19" ht="15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113656500</v>
      </c>
      <c r="I45" s="9"/>
      <c r="J45" s="30"/>
      <c r="K45" s="31">
        <v>42730</v>
      </c>
      <c r="L45" s="32">
        <v>500000</v>
      </c>
      <c r="N45" s="42"/>
      <c r="O45" s="50"/>
      <c r="P45" s="59"/>
      <c r="Q45" s="34"/>
      <c r="R45" s="61"/>
      <c r="S45" s="60"/>
    </row>
    <row r="46" spans="1:19" ht="15" x14ac:dyDescent="0.25">
      <c r="A46" s="8"/>
      <c r="B46" s="8"/>
      <c r="C46" s="8" t="s">
        <v>36</v>
      </c>
      <c r="D46" s="8"/>
      <c r="E46" s="8"/>
      <c r="F46" s="8"/>
      <c r="G46" s="21"/>
      <c r="H46" s="62">
        <f>+E87</f>
        <v>0</v>
      </c>
      <c r="I46" s="9" t="s">
        <v>7</v>
      </c>
      <c r="J46" s="30"/>
      <c r="K46" s="31">
        <v>42731</v>
      </c>
      <c r="L46" s="32">
        <v>1475000</v>
      </c>
      <c r="N46" s="42"/>
      <c r="O46" s="50"/>
      <c r="P46" s="59"/>
      <c r="Q46" s="34"/>
      <c r="R46" s="59"/>
      <c r="S46" s="60"/>
    </row>
    <row r="47" spans="1:19" ht="15" x14ac:dyDescent="0.25">
      <c r="A47" s="8"/>
      <c r="B47" s="8"/>
      <c r="C47" s="8"/>
      <c r="D47" s="8"/>
      <c r="E47" s="8"/>
      <c r="F47" s="8"/>
      <c r="G47" s="21" t="s">
        <v>7</v>
      </c>
      <c r="H47" s="63"/>
      <c r="I47" s="9">
        <f>H45+H46</f>
        <v>113656500</v>
      </c>
      <c r="J47" s="30"/>
      <c r="K47" s="31">
        <v>42732</v>
      </c>
      <c r="L47" s="32">
        <v>2000000</v>
      </c>
      <c r="N47" s="42"/>
      <c r="O47" s="50"/>
      <c r="P47" s="59"/>
      <c r="Q47" s="60"/>
      <c r="R47" s="59"/>
      <c r="S47" s="60"/>
    </row>
    <row r="48" spans="1:19" ht="15" x14ac:dyDescent="0.25">
      <c r="A48" s="8"/>
      <c r="B48" s="8"/>
      <c r="C48" s="8"/>
      <c r="D48" s="8"/>
      <c r="E48" s="8"/>
      <c r="F48" s="8"/>
      <c r="G48" s="21"/>
      <c r="H48" s="64"/>
      <c r="I48" s="9" t="s">
        <v>7</v>
      </c>
      <c r="J48" s="30"/>
      <c r="K48" s="31">
        <v>42733</v>
      </c>
      <c r="L48" s="32">
        <v>1020000</v>
      </c>
      <c r="N48" s="42"/>
      <c r="O48" s="50"/>
      <c r="P48" s="65"/>
      <c r="Q48" s="65">
        <f>SUM(Q13:Q46)</f>
        <v>0</v>
      </c>
      <c r="R48" s="59"/>
      <c r="S48" s="60"/>
    </row>
    <row r="49" spans="1:19" ht="15" x14ac:dyDescent="0.25">
      <c r="A49" s="8"/>
      <c r="B49" s="8"/>
      <c r="C49" s="8" t="s">
        <v>37</v>
      </c>
      <c r="D49" s="8"/>
      <c r="E49" s="8"/>
      <c r="F49" s="8"/>
      <c r="G49" s="17"/>
      <c r="H49" s="48">
        <f>L114</f>
        <v>100197000</v>
      </c>
      <c r="I49" s="9">
        <v>0</v>
      </c>
      <c r="J49" s="30"/>
      <c r="K49" s="31">
        <v>42734</v>
      </c>
      <c r="L49" s="32">
        <v>1000000</v>
      </c>
      <c r="M49" s="53"/>
      <c r="N49" s="42"/>
      <c r="O49" s="50"/>
      <c r="Q49" s="2"/>
      <c r="S49" s="2"/>
    </row>
    <row r="50" spans="1:19" ht="15" x14ac:dyDescent="0.25">
      <c r="A50" s="8"/>
      <c r="B50" s="8"/>
      <c r="C50" s="8" t="s">
        <v>38</v>
      </c>
      <c r="D50" s="8"/>
      <c r="E50" s="8"/>
      <c r="F50" s="8"/>
      <c r="G50" s="8"/>
      <c r="H50" s="55">
        <f>A87</f>
        <v>4816000</v>
      </c>
      <c r="I50" s="9"/>
      <c r="J50" s="30"/>
      <c r="K50" s="31">
        <v>42735</v>
      </c>
      <c r="L50" s="32">
        <v>300000</v>
      </c>
      <c r="M50" s="53"/>
      <c r="N50" s="42"/>
      <c r="O50" s="50"/>
      <c r="P50" s="66"/>
      <c r="Q50" s="2" t="s">
        <v>39</v>
      </c>
      <c r="S50" s="2"/>
    </row>
    <row r="51" spans="1:19" ht="15" x14ac:dyDescent="0.25">
      <c r="A51" s="8"/>
      <c r="B51" s="8"/>
      <c r="C51" s="8"/>
      <c r="D51" s="8"/>
      <c r="E51" s="8"/>
      <c r="F51" s="8"/>
      <c r="G51" s="8"/>
      <c r="H51" s="17"/>
      <c r="I51" s="55">
        <f>SUM(H49:H50)</f>
        <v>105013000</v>
      </c>
      <c r="J51" s="30"/>
      <c r="K51" s="31">
        <v>42736</v>
      </c>
      <c r="L51" s="32">
        <v>900000</v>
      </c>
      <c r="M51" s="53"/>
      <c r="N51" s="42"/>
      <c r="O51" s="50"/>
      <c r="P51" s="67"/>
      <c r="Q51" s="54"/>
      <c r="R51" s="67"/>
      <c r="S51" s="54"/>
    </row>
    <row r="52" spans="1:19" ht="15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18636100</v>
      </c>
      <c r="J52" s="30"/>
      <c r="K52" s="31">
        <v>42737</v>
      </c>
      <c r="L52" s="32">
        <v>2000000</v>
      </c>
      <c r="M52" s="68"/>
      <c r="N52" s="42"/>
      <c r="O52" s="50"/>
      <c r="P52" s="67"/>
      <c r="Q52" s="54"/>
      <c r="R52" s="67"/>
      <c r="S52" s="54"/>
    </row>
    <row r="53" spans="1:19" ht="15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18636100</v>
      </c>
      <c r="J53" s="30"/>
      <c r="K53" s="31">
        <v>42738</v>
      </c>
      <c r="L53" s="32">
        <v>2100000</v>
      </c>
      <c r="M53" s="68"/>
      <c r="N53" s="42"/>
      <c r="O53" s="50"/>
      <c r="P53" s="67"/>
      <c r="Q53" s="54"/>
      <c r="R53" s="67"/>
      <c r="S53" s="54"/>
    </row>
    <row r="54" spans="1:19" ht="15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5">
        <v>0</v>
      </c>
      <c r="J54" s="30"/>
      <c r="K54" s="31">
        <v>42739</v>
      </c>
      <c r="L54" s="32">
        <v>2000000</v>
      </c>
      <c r="M54" s="69"/>
      <c r="N54" s="42"/>
      <c r="O54" s="50"/>
      <c r="P54" s="67"/>
      <c r="Q54" s="54"/>
      <c r="R54" s="67"/>
      <c r="S54" s="70"/>
    </row>
    <row r="55" spans="1:19" ht="15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30"/>
      <c r="K55" s="31">
        <v>42740</v>
      </c>
      <c r="L55" s="32">
        <v>2700000</v>
      </c>
      <c r="M55" s="53"/>
      <c r="N55" s="42"/>
      <c r="O55" s="50"/>
      <c r="P55" s="67"/>
      <c r="Q55" s="54"/>
      <c r="R55" s="67"/>
      <c r="S55" s="67"/>
    </row>
    <row r="56" spans="1:19" ht="15" x14ac:dyDescent="0.25">
      <c r="A56" s="8"/>
      <c r="B56" s="8"/>
      <c r="C56" s="8"/>
      <c r="D56" s="8"/>
      <c r="E56" s="8"/>
      <c r="F56" s="8"/>
      <c r="G56" s="8"/>
      <c r="H56" s="9"/>
      <c r="I56" s="9"/>
      <c r="J56" s="30"/>
      <c r="K56" s="31">
        <v>42741</v>
      </c>
      <c r="L56" s="32">
        <v>2000000</v>
      </c>
      <c r="M56" s="69"/>
      <c r="N56" s="42"/>
      <c r="O56" s="50"/>
      <c r="P56" s="67"/>
      <c r="Q56" s="54"/>
      <c r="R56" s="67"/>
      <c r="S56" s="67"/>
    </row>
    <row r="57" spans="1:19" ht="15" x14ac:dyDescent="0.25">
      <c r="A57" s="8" t="s">
        <v>43</v>
      </c>
      <c r="B57" s="8"/>
      <c r="C57" s="8"/>
      <c r="D57" s="8"/>
      <c r="E57" s="8"/>
      <c r="F57" s="8"/>
      <c r="G57" s="8"/>
      <c r="H57" s="9"/>
      <c r="I57" s="52"/>
      <c r="J57" s="30"/>
      <c r="K57" s="31">
        <v>42742</v>
      </c>
      <c r="L57" s="32">
        <v>700000</v>
      </c>
      <c r="M57" s="69"/>
      <c r="N57" s="42"/>
      <c r="O57" s="50"/>
      <c r="P57" s="67"/>
      <c r="Q57" s="54"/>
      <c r="R57" s="67"/>
      <c r="S57" s="67"/>
    </row>
    <row r="58" spans="1:19" ht="15" x14ac:dyDescent="0.25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30"/>
      <c r="K58" s="31">
        <v>42743</v>
      </c>
      <c r="L58" s="32">
        <v>1000000</v>
      </c>
      <c r="M58" s="69"/>
      <c r="N58" s="42"/>
      <c r="O58" s="50"/>
      <c r="P58" s="67"/>
      <c r="Q58" s="54"/>
      <c r="R58" s="67"/>
      <c r="S58" s="67"/>
    </row>
    <row r="59" spans="1:19" ht="15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30"/>
      <c r="K59" s="31">
        <v>42744</v>
      </c>
      <c r="L59" s="32">
        <v>2850000</v>
      </c>
      <c r="M59" s="69"/>
      <c r="N59" s="42"/>
      <c r="O59" s="50"/>
      <c r="Q59" s="40"/>
    </row>
    <row r="60" spans="1:19" ht="15" x14ac:dyDescent="0.25">
      <c r="A60" s="71"/>
      <c r="B60" s="72"/>
      <c r="C60" s="72"/>
      <c r="D60" s="73"/>
      <c r="E60" s="73"/>
      <c r="F60" s="73"/>
      <c r="G60" s="73"/>
      <c r="H60" s="73"/>
      <c r="J60" s="30"/>
      <c r="K60" s="31">
        <v>42745</v>
      </c>
      <c r="L60" s="32">
        <v>950000</v>
      </c>
      <c r="N60" s="42"/>
      <c r="O60" s="50"/>
    </row>
    <row r="61" spans="1:19" ht="15" x14ac:dyDescent="0.25">
      <c r="A61" s="2"/>
      <c r="B61" s="2"/>
      <c r="C61" s="2"/>
      <c r="D61" s="2"/>
      <c r="E61" s="2"/>
      <c r="F61" s="2"/>
      <c r="G61" s="10"/>
      <c r="I61" s="2"/>
      <c r="J61" s="30"/>
      <c r="K61" s="31">
        <v>42746</v>
      </c>
      <c r="L61" s="32">
        <v>2250000</v>
      </c>
      <c r="N61" s="42"/>
      <c r="O61" s="50"/>
      <c r="Q61" s="66"/>
    </row>
    <row r="62" spans="1:19" ht="15" x14ac:dyDescent="0.25">
      <c r="A62" s="74" t="s">
        <v>46</v>
      </c>
      <c r="B62" s="72"/>
      <c r="C62" s="72"/>
      <c r="D62" s="73"/>
      <c r="E62" s="73"/>
      <c r="F62" s="73"/>
      <c r="G62" s="10" t="s">
        <v>47</v>
      </c>
      <c r="J62" s="30"/>
      <c r="K62" s="31">
        <v>42747</v>
      </c>
      <c r="L62" s="32">
        <v>3850000</v>
      </c>
      <c r="N62" s="42"/>
      <c r="O62" s="50"/>
      <c r="Q62" s="66"/>
    </row>
    <row r="63" spans="1:19" ht="15" x14ac:dyDescent="0.25">
      <c r="A63" s="71"/>
      <c r="B63" s="72"/>
      <c r="C63" s="72"/>
      <c r="D63" s="73"/>
      <c r="E63" s="73"/>
      <c r="F63" s="73"/>
      <c r="G63" s="73"/>
      <c r="H63" s="73"/>
      <c r="J63" s="30"/>
      <c r="K63" s="31">
        <v>42748</v>
      </c>
      <c r="L63" s="32">
        <v>850000</v>
      </c>
      <c r="N63" s="42"/>
      <c r="O63" s="50"/>
    </row>
    <row r="64" spans="1:19" ht="15" x14ac:dyDescent="0.25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30"/>
      <c r="K64" s="31">
        <v>42749</v>
      </c>
      <c r="L64" s="32">
        <v>950000</v>
      </c>
      <c r="N64" s="42"/>
      <c r="O64" s="50"/>
    </row>
    <row r="65" spans="1:15" ht="15" x14ac:dyDescent="0.25">
      <c r="A65" s="2"/>
      <c r="B65" s="2"/>
      <c r="C65" s="2"/>
      <c r="D65" s="2"/>
      <c r="E65" s="2"/>
      <c r="F65" s="2"/>
      <c r="G65" s="73" t="s">
        <v>50</v>
      </c>
      <c r="H65" s="2"/>
      <c r="I65" s="2"/>
      <c r="J65" s="30"/>
      <c r="K65" s="31">
        <v>42750</v>
      </c>
      <c r="L65" s="32">
        <v>250000</v>
      </c>
      <c r="M65" s="69"/>
      <c r="N65" s="42"/>
      <c r="O65" s="50"/>
    </row>
    <row r="66" spans="1:15" ht="15" x14ac:dyDescent="0.25">
      <c r="A66" s="2"/>
      <c r="B66" s="2"/>
      <c r="C66" s="2"/>
      <c r="D66" s="2"/>
      <c r="E66" s="2"/>
      <c r="F66" s="2"/>
      <c r="G66" s="73"/>
      <c r="H66" s="2"/>
      <c r="I66" s="2"/>
      <c r="J66" s="30"/>
      <c r="K66" s="31">
        <v>42751</v>
      </c>
      <c r="L66" s="32">
        <v>3000000</v>
      </c>
      <c r="N66" s="42"/>
      <c r="O66" s="50"/>
    </row>
    <row r="67" spans="1:15" ht="15" x14ac:dyDescent="0.25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30"/>
      <c r="K67" s="31">
        <v>42752</v>
      </c>
      <c r="L67" s="32">
        <v>550000</v>
      </c>
      <c r="N67" s="42"/>
      <c r="O67" s="50"/>
    </row>
    <row r="68" spans="1:15" ht="15" x14ac:dyDescent="0.25">
      <c r="A68" s="2"/>
      <c r="B68" s="2"/>
      <c r="C68" s="2"/>
      <c r="D68" s="2"/>
      <c r="E68" s="2" t="s">
        <v>51</v>
      </c>
      <c r="F68" s="2"/>
      <c r="G68" s="2"/>
      <c r="H68" s="2"/>
      <c r="I68" s="75"/>
      <c r="J68" s="30"/>
      <c r="K68" s="31">
        <v>42753</v>
      </c>
      <c r="L68" s="32">
        <v>1900000</v>
      </c>
      <c r="N68" s="42"/>
      <c r="O68" s="50"/>
    </row>
    <row r="69" spans="1:15" ht="15" x14ac:dyDescent="0.25">
      <c r="A69" s="73"/>
      <c r="B69" s="73"/>
      <c r="C69" s="73"/>
      <c r="D69" s="73"/>
      <c r="E69" s="73"/>
      <c r="F69" s="73"/>
      <c r="G69" s="76"/>
      <c r="H69" s="77"/>
      <c r="I69" s="73"/>
      <c r="J69" s="30"/>
      <c r="K69" s="31">
        <v>42754</v>
      </c>
      <c r="L69" s="32">
        <v>2000000</v>
      </c>
      <c r="N69" s="42"/>
      <c r="O69" s="78"/>
    </row>
    <row r="70" spans="1:15" ht="15" x14ac:dyDescent="0.25">
      <c r="A70" s="73"/>
      <c r="B70" s="73"/>
      <c r="C70" s="73"/>
      <c r="D70" s="73"/>
      <c r="E70" s="73"/>
      <c r="F70" s="73"/>
      <c r="G70" s="76" t="s">
        <v>52</v>
      </c>
      <c r="H70" s="79"/>
      <c r="I70" s="73"/>
      <c r="J70" s="30"/>
      <c r="K70" s="31">
        <v>42755</v>
      </c>
      <c r="L70" s="32">
        <v>1900000</v>
      </c>
      <c r="N70" s="42"/>
      <c r="O70" s="78"/>
    </row>
    <row r="71" spans="1:15" ht="15" x14ac:dyDescent="0.25">
      <c r="A71" s="80" t="s">
        <v>38</v>
      </c>
      <c r="B71" s="81"/>
      <c r="C71" s="81"/>
      <c r="D71" s="81"/>
      <c r="E71" s="82" t="s">
        <v>53</v>
      </c>
      <c r="F71" s="2"/>
      <c r="G71" s="2"/>
      <c r="H71" s="54"/>
      <c r="I71" s="2"/>
      <c r="J71" s="30"/>
      <c r="K71" s="31">
        <v>42756</v>
      </c>
      <c r="L71" s="32">
        <v>1200000</v>
      </c>
      <c r="N71" s="42"/>
      <c r="O71" s="78"/>
    </row>
    <row r="72" spans="1:15" ht="15" x14ac:dyDescent="0.25">
      <c r="A72" s="83">
        <v>125000</v>
      </c>
      <c r="B72" s="84"/>
      <c r="C72" s="85"/>
      <c r="D72" s="81"/>
      <c r="E72" s="86"/>
      <c r="F72" s="2"/>
      <c r="G72" s="2"/>
      <c r="H72" s="54"/>
      <c r="I72" s="2"/>
      <c r="J72" s="30"/>
      <c r="K72" s="31">
        <v>42757</v>
      </c>
      <c r="L72" s="32">
        <v>950000</v>
      </c>
      <c r="N72" s="42"/>
      <c r="O72" s="78"/>
    </row>
    <row r="73" spans="1:15" ht="15" x14ac:dyDescent="0.25">
      <c r="A73" s="82">
        <v>25000</v>
      </c>
      <c r="B73" s="81"/>
      <c r="C73" s="85"/>
      <c r="D73" s="85"/>
      <c r="E73" s="87"/>
      <c r="F73" s="66"/>
      <c r="H73" s="67"/>
      <c r="J73" s="30"/>
      <c r="K73" s="31">
        <v>42758</v>
      </c>
      <c r="L73" s="32">
        <v>500000</v>
      </c>
      <c r="N73" s="42"/>
      <c r="O73" s="78"/>
    </row>
    <row r="74" spans="1:15" ht="15" x14ac:dyDescent="0.25">
      <c r="A74" s="88">
        <v>7000</v>
      </c>
      <c r="B74" s="81"/>
      <c r="C74" s="89"/>
      <c r="D74" s="89"/>
      <c r="E74" s="87"/>
      <c r="H74" s="67"/>
      <c r="J74" s="30"/>
      <c r="K74" s="31">
        <v>42759</v>
      </c>
      <c r="L74" s="32">
        <v>1700000</v>
      </c>
      <c r="N74" s="42"/>
      <c r="O74" s="78"/>
    </row>
    <row r="75" spans="1:15" ht="15" x14ac:dyDescent="0.25">
      <c r="A75" s="90">
        <v>4000</v>
      </c>
      <c r="B75" s="81"/>
      <c r="C75" s="89"/>
      <c r="D75" s="89"/>
      <c r="E75" s="87"/>
      <c r="H75" s="67"/>
      <c r="J75" s="30"/>
      <c r="K75" s="31">
        <v>42760</v>
      </c>
      <c r="L75" s="32">
        <v>3000000</v>
      </c>
      <c r="N75" s="42"/>
      <c r="O75" s="91"/>
    </row>
    <row r="76" spans="1:15" ht="15" x14ac:dyDescent="0.25">
      <c r="A76" s="90">
        <v>1455000</v>
      </c>
      <c r="B76" s="81"/>
      <c r="C76" s="89"/>
      <c r="D76" s="89"/>
      <c r="E76" s="87"/>
      <c r="H76" s="67"/>
      <c r="J76" s="30"/>
      <c r="K76" s="31">
        <v>42761</v>
      </c>
      <c r="L76" s="32">
        <v>650000</v>
      </c>
      <c r="N76" s="42"/>
      <c r="O76" s="91"/>
    </row>
    <row r="77" spans="1:15" ht="15" x14ac:dyDescent="0.25">
      <c r="A77" s="80">
        <v>3200000</v>
      </c>
      <c r="B77" s="81"/>
      <c r="C77" s="81"/>
      <c r="D77" s="81"/>
      <c r="E77" s="82"/>
      <c r="F77" s="2"/>
      <c r="G77" s="2"/>
      <c r="H77" s="54"/>
      <c r="I77" s="2"/>
      <c r="J77" s="30"/>
      <c r="K77" s="31">
        <v>42762</v>
      </c>
      <c r="L77" s="32">
        <v>950000</v>
      </c>
      <c r="N77" s="42"/>
      <c r="O77" s="91"/>
    </row>
    <row r="78" spans="1:15" ht="15" x14ac:dyDescent="0.25">
      <c r="A78" s="83"/>
      <c r="B78" s="81"/>
      <c r="C78" s="81"/>
      <c r="D78" s="81"/>
      <c r="E78" s="82"/>
      <c r="F78" s="2"/>
      <c r="G78" s="2"/>
      <c r="H78" s="54"/>
      <c r="I78" s="2"/>
      <c r="J78" s="30"/>
      <c r="K78" s="31">
        <v>42763</v>
      </c>
      <c r="L78" s="32">
        <v>1755000</v>
      </c>
      <c r="N78" s="42"/>
      <c r="O78" s="91"/>
    </row>
    <row r="79" spans="1:15" ht="15" x14ac:dyDescent="0.25">
      <c r="A79" s="83"/>
      <c r="B79" s="81"/>
      <c r="C79" s="85"/>
      <c r="D79" s="81"/>
      <c r="E79" s="86"/>
      <c r="F79" s="2"/>
      <c r="G79" s="2"/>
      <c r="H79" s="54"/>
      <c r="I79" s="2"/>
      <c r="J79" s="30"/>
      <c r="K79" s="31">
        <v>42764</v>
      </c>
      <c r="L79" s="32">
        <v>476000</v>
      </c>
      <c r="N79" s="42"/>
      <c r="O79" s="91"/>
    </row>
    <row r="80" spans="1:15" ht="15" x14ac:dyDescent="0.25">
      <c r="A80" s="82"/>
      <c r="B80" s="81"/>
      <c r="C80" s="85"/>
      <c r="D80" s="85"/>
      <c r="E80" s="87"/>
      <c r="F80" s="66"/>
      <c r="H80" s="67"/>
      <c r="J80" s="30"/>
      <c r="K80" s="31">
        <v>42765</v>
      </c>
      <c r="L80" s="32">
        <v>1000</v>
      </c>
      <c r="N80" s="42"/>
      <c r="O80" s="91"/>
    </row>
    <row r="81" spans="1:15" ht="15" x14ac:dyDescent="0.25">
      <c r="A81" s="88"/>
      <c r="B81" s="81"/>
      <c r="C81" s="89"/>
      <c r="D81" s="89"/>
      <c r="E81" s="87"/>
      <c r="H81" s="67"/>
      <c r="J81" s="30"/>
      <c r="K81" s="31">
        <v>42766</v>
      </c>
      <c r="L81" s="32">
        <v>550000</v>
      </c>
      <c r="N81" s="42"/>
      <c r="O81" s="78"/>
    </row>
    <row r="82" spans="1:15" ht="15" x14ac:dyDescent="0.25">
      <c r="A82" s="90"/>
      <c r="B82" s="81"/>
      <c r="C82" s="89"/>
      <c r="D82" s="89"/>
      <c r="E82" s="87"/>
      <c r="H82" s="67"/>
      <c r="J82" s="30"/>
      <c r="K82" s="31">
        <v>42767</v>
      </c>
      <c r="L82" s="32">
        <v>1000000</v>
      </c>
      <c r="N82" s="42"/>
      <c r="O82" s="78"/>
    </row>
    <row r="83" spans="1:15" ht="15" x14ac:dyDescent="0.25">
      <c r="A83" s="90"/>
      <c r="B83" s="81"/>
      <c r="C83" s="89"/>
      <c r="D83" s="89"/>
      <c r="E83" s="87"/>
      <c r="H83" s="67"/>
      <c r="J83" s="30"/>
      <c r="K83" s="31">
        <v>42768</v>
      </c>
      <c r="L83" s="32">
        <v>700000</v>
      </c>
      <c r="N83" s="42"/>
      <c r="O83" s="78"/>
    </row>
    <row r="84" spans="1:15" ht="15" x14ac:dyDescent="0.25">
      <c r="A84" s="80"/>
      <c r="B84" s="81"/>
      <c r="C84" s="81"/>
      <c r="D84" s="81"/>
      <c r="E84" s="82"/>
      <c r="F84" s="2"/>
      <c r="G84" s="2"/>
      <c r="H84" s="54"/>
      <c r="I84" s="2"/>
      <c r="J84" s="30"/>
      <c r="K84" s="31">
        <v>42769</v>
      </c>
      <c r="L84" s="32">
        <v>500000</v>
      </c>
      <c r="N84" s="42"/>
      <c r="O84" s="78"/>
    </row>
    <row r="85" spans="1:15" ht="15" x14ac:dyDescent="0.25">
      <c r="A85" s="83"/>
      <c r="B85" s="81"/>
      <c r="C85" s="81"/>
      <c r="D85" s="81"/>
      <c r="E85" s="82"/>
      <c r="F85" s="2"/>
      <c r="G85" s="2"/>
      <c r="H85" s="54"/>
      <c r="I85" s="2"/>
      <c r="J85" s="30"/>
      <c r="K85" s="31">
        <v>42770</v>
      </c>
      <c r="L85" s="32">
        <v>500000</v>
      </c>
      <c r="N85" s="42"/>
      <c r="O85" s="78"/>
    </row>
    <row r="86" spans="1:15" ht="15" x14ac:dyDescent="0.25">
      <c r="A86" s="83"/>
      <c r="B86" s="81"/>
      <c r="C86" s="85"/>
      <c r="D86" s="81"/>
      <c r="E86" s="86"/>
      <c r="F86" s="2"/>
      <c r="G86" s="2"/>
      <c r="H86" s="54"/>
      <c r="I86" s="2"/>
      <c r="J86" s="30"/>
      <c r="K86" s="31">
        <v>42771</v>
      </c>
      <c r="L86" s="32">
        <v>500000</v>
      </c>
      <c r="N86" s="42"/>
      <c r="O86" s="78"/>
    </row>
    <row r="87" spans="1:15" ht="15" x14ac:dyDescent="0.25">
      <c r="A87" s="92">
        <f>SUM(A69:A86)</f>
        <v>4816000</v>
      </c>
      <c r="E87" s="67">
        <f>SUM(E69:E86)</f>
        <v>0</v>
      </c>
      <c r="H87" s="67">
        <f>SUM(H69:H86)</f>
        <v>0</v>
      </c>
      <c r="J87" s="30"/>
      <c r="K87" s="31">
        <v>42772</v>
      </c>
      <c r="L87" s="32">
        <v>250000</v>
      </c>
      <c r="N87" s="42"/>
      <c r="O87" s="78"/>
    </row>
    <row r="88" spans="1:15" ht="15" x14ac:dyDescent="0.25">
      <c r="J88" s="30"/>
      <c r="K88" s="31">
        <v>42773</v>
      </c>
      <c r="L88" s="32">
        <v>1200000</v>
      </c>
      <c r="N88" s="42"/>
      <c r="O88" s="78"/>
    </row>
    <row r="89" spans="1:15" ht="15" x14ac:dyDescent="0.25">
      <c r="J89" s="30"/>
      <c r="K89" s="31">
        <v>42774</v>
      </c>
      <c r="L89" s="32">
        <v>2000000</v>
      </c>
      <c r="N89" s="42"/>
      <c r="O89" s="78"/>
    </row>
    <row r="90" spans="1:15" ht="15" x14ac:dyDescent="0.25">
      <c r="J90" s="30"/>
      <c r="K90" s="31">
        <v>42775</v>
      </c>
      <c r="L90" s="32">
        <v>950000</v>
      </c>
      <c r="N90" s="42"/>
      <c r="O90" s="78"/>
    </row>
    <row r="91" spans="1:15" ht="15" x14ac:dyDescent="0.25">
      <c r="J91" s="30"/>
      <c r="K91" s="31">
        <v>42776</v>
      </c>
      <c r="L91" s="32">
        <v>1500000</v>
      </c>
      <c r="N91" s="42"/>
      <c r="O91" s="78"/>
    </row>
    <row r="92" spans="1:15" ht="15" x14ac:dyDescent="0.25">
      <c r="J92" s="30"/>
      <c r="K92" s="31">
        <v>42777</v>
      </c>
      <c r="L92" s="32">
        <v>800000</v>
      </c>
      <c r="N92" s="42"/>
      <c r="O92" s="78"/>
    </row>
    <row r="93" spans="1:15" ht="15" x14ac:dyDescent="0.25">
      <c r="J93" s="30"/>
      <c r="K93" s="31">
        <v>42778</v>
      </c>
      <c r="L93" s="32">
        <v>1000000</v>
      </c>
      <c r="N93" s="42"/>
      <c r="O93" s="78"/>
    </row>
    <row r="94" spans="1:15" ht="15" x14ac:dyDescent="0.25">
      <c r="K94" s="31">
        <v>42779</v>
      </c>
      <c r="L94" s="32">
        <v>1000000</v>
      </c>
      <c r="N94" s="42"/>
      <c r="O94" s="78"/>
    </row>
    <row r="95" spans="1:15" x14ac:dyDescent="0.2">
      <c r="K95" s="31"/>
      <c r="L95" s="93"/>
      <c r="N95" s="42"/>
      <c r="O95" s="78"/>
    </row>
    <row r="96" spans="1:15" x14ac:dyDescent="0.2">
      <c r="K96" s="31"/>
      <c r="L96" s="93"/>
      <c r="N96" s="42"/>
      <c r="O96" s="78"/>
    </row>
    <row r="97" spans="1:19" x14ac:dyDescent="0.2">
      <c r="K97" s="31"/>
      <c r="L97" s="93"/>
      <c r="N97" s="42"/>
      <c r="O97" s="78"/>
    </row>
    <row r="98" spans="1:19" x14ac:dyDescent="0.2">
      <c r="K98" s="31"/>
      <c r="L98" s="93"/>
      <c r="N98" s="42"/>
      <c r="O98" s="78"/>
    </row>
    <row r="99" spans="1:19" x14ac:dyDescent="0.2">
      <c r="K99" s="31"/>
      <c r="L99" s="93"/>
      <c r="N99" s="42"/>
      <c r="O99" s="78"/>
    </row>
    <row r="100" spans="1:19" x14ac:dyDescent="0.2">
      <c r="K100" s="31"/>
      <c r="L100" s="93"/>
      <c r="N100" s="42"/>
      <c r="O100" s="78"/>
    </row>
    <row r="101" spans="1:19" x14ac:dyDescent="0.2">
      <c r="K101" s="31"/>
      <c r="L101" s="93"/>
      <c r="O101" s="78"/>
    </row>
    <row r="102" spans="1:19" x14ac:dyDescent="0.2">
      <c r="K102" s="31"/>
      <c r="L102" s="93"/>
      <c r="O102" s="78"/>
    </row>
    <row r="103" spans="1:19" x14ac:dyDescent="0.2">
      <c r="K103" s="31"/>
      <c r="L103" s="93"/>
    </row>
    <row r="104" spans="1:19" x14ac:dyDescent="0.2">
      <c r="K104" s="31"/>
      <c r="L104" s="93"/>
    </row>
    <row r="105" spans="1:19" x14ac:dyDescent="0.2">
      <c r="K105" s="31"/>
      <c r="L105" s="93"/>
    </row>
    <row r="106" spans="1:19" x14ac:dyDescent="0.2">
      <c r="K106" s="31"/>
      <c r="L106" s="93"/>
      <c r="O106" s="69">
        <f>SUM(O13:O105)</f>
        <v>0</v>
      </c>
    </row>
    <row r="107" spans="1:19" x14ac:dyDescent="0.2">
      <c r="K107" s="31"/>
      <c r="L107" s="93"/>
    </row>
    <row r="108" spans="1:19" x14ac:dyDescent="0.2">
      <c r="K108" s="31"/>
      <c r="L108" s="93"/>
    </row>
    <row r="109" spans="1:19" s="35" customFormat="1" x14ac:dyDescent="0.2">
      <c r="A109" s="7"/>
      <c r="B109" s="7"/>
      <c r="C109" s="7"/>
      <c r="D109" s="7"/>
      <c r="E109" s="7"/>
      <c r="F109" s="7"/>
      <c r="G109" s="7"/>
      <c r="I109" s="7"/>
      <c r="J109" s="7"/>
      <c r="K109" s="31"/>
      <c r="L109" s="93"/>
      <c r="N109" s="94"/>
      <c r="O109" s="95"/>
      <c r="P109" s="7"/>
      <c r="Q109" s="7"/>
      <c r="R109" s="7"/>
      <c r="S109" s="7"/>
    </row>
    <row r="110" spans="1:19" s="35" customFormat="1" x14ac:dyDescent="0.2">
      <c r="A110" s="7"/>
      <c r="B110" s="7"/>
      <c r="C110" s="7"/>
      <c r="D110" s="7"/>
      <c r="E110" s="7"/>
      <c r="F110" s="7"/>
      <c r="G110" s="7"/>
      <c r="I110" s="7"/>
      <c r="J110" s="7"/>
      <c r="K110" s="31"/>
      <c r="L110" s="93"/>
      <c r="N110" s="94"/>
      <c r="O110" s="95"/>
      <c r="P110" s="7"/>
      <c r="Q110" s="7"/>
      <c r="R110" s="7"/>
      <c r="S110" s="7"/>
    </row>
    <row r="111" spans="1:19" s="35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1"/>
      <c r="L111" s="93"/>
      <c r="N111" s="94"/>
      <c r="O111" s="95"/>
      <c r="P111" s="7"/>
      <c r="Q111" s="7"/>
      <c r="R111" s="7"/>
      <c r="S111" s="7"/>
    </row>
    <row r="112" spans="1:19" s="35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1"/>
      <c r="L112" s="93"/>
      <c r="N112" s="94"/>
      <c r="O112" s="95"/>
      <c r="P112" s="7"/>
      <c r="Q112" s="7"/>
      <c r="R112" s="7"/>
      <c r="S112" s="7"/>
    </row>
    <row r="113" spans="1:19" s="35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1"/>
      <c r="L113" s="93"/>
      <c r="N113" s="94"/>
      <c r="O113" s="95"/>
      <c r="P113" s="7"/>
      <c r="Q113" s="7"/>
      <c r="R113" s="7"/>
      <c r="S113" s="7"/>
    </row>
    <row r="114" spans="1:19" s="35" customFormat="1" x14ac:dyDescent="0.2">
      <c r="A114" s="7"/>
      <c r="B114" s="7"/>
      <c r="C114" s="7"/>
      <c r="D114" s="7"/>
      <c r="E114" s="7"/>
      <c r="F114" s="7"/>
      <c r="I114" s="7"/>
      <c r="J114" s="7"/>
      <c r="K114" s="31"/>
      <c r="L114" s="96">
        <f>SUM(L13:L113)</f>
        <v>100197000</v>
      </c>
      <c r="M114" s="97">
        <f>SUM(M13:M113)</f>
        <v>113656500</v>
      </c>
      <c r="N114" s="94"/>
      <c r="O114" s="95"/>
      <c r="P114" s="7"/>
      <c r="Q114" s="7"/>
      <c r="R114" s="7"/>
      <c r="S114" s="7"/>
    </row>
    <row r="115" spans="1:19" s="35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96">
        <f>SUM(L13:L114)</f>
        <v>200394000</v>
      </c>
      <c r="N115" s="94"/>
      <c r="O115" s="95"/>
      <c r="P115" s="7"/>
      <c r="Q115" s="7"/>
      <c r="R115" s="7"/>
      <c r="S115" s="7"/>
    </row>
    <row r="116" spans="1:19" s="35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98"/>
      <c r="N116" s="94"/>
      <c r="O116" s="95"/>
      <c r="P116" s="7"/>
      <c r="Q116" s="7"/>
      <c r="R116" s="7"/>
      <c r="S116" s="7"/>
    </row>
    <row r="117" spans="1:19" s="35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98"/>
      <c r="N117" s="94"/>
      <c r="O117" s="95"/>
      <c r="P117" s="7"/>
      <c r="Q117" s="7"/>
      <c r="R117" s="7"/>
      <c r="S117" s="7"/>
    </row>
    <row r="118" spans="1:19" s="35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98"/>
      <c r="N118" s="94"/>
      <c r="O118" s="95"/>
      <c r="P118" s="7"/>
      <c r="Q118" s="7"/>
      <c r="R118" s="7"/>
      <c r="S118" s="7"/>
    </row>
    <row r="119" spans="1:19" s="35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98"/>
      <c r="N119" s="94"/>
      <c r="O119" s="95"/>
      <c r="P119" s="7"/>
      <c r="Q119" s="7"/>
      <c r="R119" s="7"/>
      <c r="S119" s="7"/>
    </row>
    <row r="120" spans="1:19" s="35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98"/>
      <c r="N120" s="94"/>
      <c r="O120" s="95"/>
      <c r="P120" s="7"/>
      <c r="Q120" s="7"/>
      <c r="R120" s="7"/>
      <c r="S120" s="7"/>
    </row>
    <row r="121" spans="1:19" s="35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98"/>
      <c r="N121" s="94"/>
      <c r="O121" s="95"/>
      <c r="P121" s="7"/>
      <c r="Q121" s="7"/>
      <c r="R121" s="7"/>
      <c r="S121" s="7"/>
    </row>
    <row r="122" spans="1:19" s="35" customFormat="1" x14ac:dyDescent="0.2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98"/>
      <c r="N122" s="94"/>
      <c r="O122" s="95"/>
      <c r="P122" s="7"/>
      <c r="Q122" s="7"/>
      <c r="R122" s="7"/>
      <c r="S122" s="7"/>
    </row>
    <row r="123" spans="1:19" s="35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98"/>
      <c r="N123" s="94"/>
      <c r="O123" s="95"/>
      <c r="P123" s="7"/>
      <c r="Q123" s="7"/>
      <c r="R123" s="7"/>
      <c r="S123" s="7"/>
    </row>
    <row r="124" spans="1:19" s="35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98"/>
      <c r="N124" s="94"/>
      <c r="O124" s="95"/>
      <c r="P124" s="7"/>
      <c r="Q124" s="7"/>
      <c r="R124" s="7"/>
      <c r="S124" s="7"/>
    </row>
    <row r="125" spans="1:19" s="35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98"/>
      <c r="N125" s="94"/>
      <c r="O125" s="95"/>
      <c r="P125" s="7"/>
      <c r="Q125" s="7"/>
      <c r="R125" s="7"/>
      <c r="S125" s="7"/>
    </row>
    <row r="126" spans="1:19" s="35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98"/>
      <c r="N126" s="94"/>
      <c r="O126" s="95"/>
      <c r="P126" s="7"/>
      <c r="Q126" s="7"/>
      <c r="R126" s="7"/>
      <c r="S126" s="7"/>
    </row>
    <row r="127" spans="1:19" s="35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98"/>
      <c r="N127" s="94"/>
      <c r="O127" s="95"/>
      <c r="P127" s="7"/>
      <c r="Q127" s="7"/>
      <c r="R127" s="7"/>
      <c r="S127" s="7"/>
    </row>
    <row r="128" spans="1:19" s="35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98"/>
      <c r="N128" s="94"/>
      <c r="O128" s="95"/>
      <c r="P128" s="7"/>
      <c r="Q128" s="7"/>
      <c r="R128" s="7"/>
      <c r="S128" s="7"/>
    </row>
    <row r="129" spans="1:19" s="35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98"/>
      <c r="N129" s="94"/>
      <c r="O129" s="95"/>
      <c r="P129" s="7"/>
      <c r="Q129" s="7"/>
      <c r="R129" s="7"/>
      <c r="S129" s="7"/>
    </row>
    <row r="130" spans="1:19" s="35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98"/>
      <c r="N130" s="94"/>
      <c r="O130" s="95"/>
      <c r="P130" s="7"/>
      <c r="Q130" s="7"/>
      <c r="R130" s="7"/>
      <c r="S130" s="7"/>
    </row>
    <row r="131" spans="1:19" s="35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98"/>
      <c r="N131" s="94"/>
      <c r="O131" s="95"/>
      <c r="P131" s="7"/>
      <c r="Q131" s="7"/>
      <c r="R131" s="7"/>
      <c r="S131" s="7"/>
    </row>
    <row r="132" spans="1:19" s="35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98"/>
      <c r="N132" s="94"/>
      <c r="O132" s="95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6" zoomScale="90" zoomScaleNormal="100" zoomScaleSheetLayoutView="90" workbookViewId="0">
      <selection activeCell="L13" sqref="L13:L27"/>
    </sheetView>
  </sheetViews>
  <sheetFormatPr defaultRowHeight="14.25" x14ac:dyDescent="0.2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98" bestFit="1" customWidth="1"/>
    <col min="13" max="13" width="16.140625" style="35" bestFit="1" customWidth="1"/>
    <col min="14" max="14" width="15.5703125" style="94" customWidth="1"/>
    <col min="15" max="15" width="20" style="95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0" t="s">
        <v>0</v>
      </c>
      <c r="B1" s="130"/>
      <c r="C1" s="130"/>
      <c r="D1" s="130"/>
      <c r="E1" s="130"/>
      <c r="F1" s="130"/>
      <c r="G1" s="130"/>
      <c r="H1" s="130"/>
      <c r="I1" s="130"/>
      <c r="J1" s="109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1" t="s">
        <v>54</v>
      </c>
      <c r="C3" s="10"/>
      <c r="D3" s="8"/>
      <c r="E3" s="8"/>
      <c r="F3" s="8"/>
      <c r="G3" s="8"/>
      <c r="H3" s="8" t="s">
        <v>3</v>
      </c>
      <c r="I3" s="12">
        <v>43020</v>
      </c>
      <c r="J3" s="100">
        <f>900*2400000</f>
        <v>2160000000</v>
      </c>
      <c r="K3" s="2"/>
      <c r="L3" s="14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102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0</v>
      </c>
      <c r="F8" s="21"/>
      <c r="G8" s="17">
        <f>C8*E8</f>
        <v>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122</v>
      </c>
      <c r="F9" s="21"/>
      <c r="G9" s="17">
        <f t="shared" ref="G9:G16" si="0">C9*E9</f>
        <v>6100000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3</v>
      </c>
      <c r="F10" s="21"/>
      <c r="G10" s="17">
        <f t="shared" si="0"/>
        <v>60000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5</v>
      </c>
      <c r="F11" s="21"/>
      <c r="G11" s="17">
        <f t="shared" si="0"/>
        <v>50000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9</v>
      </c>
      <c r="F12" s="21"/>
      <c r="G12" s="17">
        <f>C12*E12</f>
        <v>45000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ht="15" x14ac:dyDescent="0.25">
      <c r="A13" s="8"/>
      <c r="B13" s="21"/>
      <c r="C13" s="22">
        <v>2000</v>
      </c>
      <c r="D13" s="8"/>
      <c r="E13" s="21">
        <v>35</v>
      </c>
      <c r="F13" s="21"/>
      <c r="G13" s="17">
        <f t="shared" si="0"/>
        <v>70000</v>
      </c>
      <c r="H13" s="9"/>
      <c r="I13" s="17"/>
      <c r="J13" s="7" t="s">
        <v>73</v>
      </c>
      <c r="K13" s="31">
        <v>42926</v>
      </c>
      <c r="L13" s="32">
        <v>750000</v>
      </c>
      <c r="M13" s="32">
        <v>3200000</v>
      </c>
      <c r="N13" s="34"/>
      <c r="O13" s="2" t="s">
        <v>19</v>
      </c>
      <c r="P13" s="2"/>
    </row>
    <row r="14" spans="1:19" ht="15" x14ac:dyDescent="0.25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7" t="s">
        <v>73</v>
      </c>
      <c r="K14" s="31">
        <v>42927</v>
      </c>
      <c r="L14" s="32">
        <v>545000</v>
      </c>
      <c r="M14" s="32">
        <v>9000</v>
      </c>
      <c r="N14" s="34"/>
      <c r="O14" s="36"/>
      <c r="P14" s="37"/>
    </row>
    <row r="15" spans="1:19" ht="15" x14ac:dyDescent="0.25">
      <c r="A15" s="8"/>
      <c r="B15" s="21"/>
      <c r="C15" s="22">
        <v>500</v>
      </c>
      <c r="D15" s="8"/>
      <c r="E15" s="21">
        <v>0</v>
      </c>
      <c r="F15" s="21"/>
      <c r="G15" s="17">
        <f t="shared" si="0"/>
        <v>0</v>
      </c>
      <c r="H15" s="9"/>
      <c r="I15" s="10"/>
      <c r="K15" s="31">
        <v>42928</v>
      </c>
      <c r="L15" s="32">
        <v>500000</v>
      </c>
      <c r="M15" s="32">
        <v>641000</v>
      </c>
      <c r="N15" s="34"/>
      <c r="O15" s="36"/>
      <c r="P15" s="37"/>
    </row>
    <row r="16" spans="1:19" ht="15" x14ac:dyDescent="0.25">
      <c r="A16" s="8"/>
      <c r="B16" s="21"/>
      <c r="C16" s="22">
        <v>100</v>
      </c>
      <c r="D16" s="8"/>
      <c r="E16" s="21">
        <v>0</v>
      </c>
      <c r="F16" s="21"/>
      <c r="G16" s="17">
        <f t="shared" si="0"/>
        <v>0</v>
      </c>
      <c r="H16" s="9"/>
      <c r="I16" s="10"/>
      <c r="K16" s="31">
        <v>42929</v>
      </c>
      <c r="L16" s="32">
        <v>1000000</v>
      </c>
      <c r="M16" s="32">
        <v>77000</v>
      </c>
      <c r="N16" s="34"/>
      <c r="O16" s="36"/>
      <c r="P16" s="37"/>
    </row>
    <row r="17" spans="1:19" ht="15" x14ac:dyDescent="0.25">
      <c r="A17" s="8"/>
      <c r="B17" s="8"/>
      <c r="C17" s="19" t="s">
        <v>20</v>
      </c>
      <c r="D17" s="8"/>
      <c r="E17" s="21"/>
      <c r="F17" s="8"/>
      <c r="G17" s="8"/>
      <c r="H17" s="9">
        <f>SUM(G8:G16)</f>
        <v>6325000</v>
      </c>
      <c r="I17" s="10"/>
      <c r="K17" s="31">
        <v>42930</v>
      </c>
      <c r="L17" s="32">
        <v>950000</v>
      </c>
      <c r="M17" s="32">
        <v>131500</v>
      </c>
      <c r="N17" s="34"/>
      <c r="O17" s="36"/>
      <c r="P17" s="37"/>
    </row>
    <row r="18" spans="1:19" ht="15" x14ac:dyDescent="0.25">
      <c r="A18" s="8"/>
      <c r="B18" s="8"/>
      <c r="C18" s="8"/>
      <c r="D18" s="8"/>
      <c r="E18" s="8"/>
      <c r="F18" s="8"/>
      <c r="G18" s="8"/>
      <c r="H18" s="9"/>
      <c r="I18" s="10"/>
      <c r="K18" s="31">
        <v>42931</v>
      </c>
      <c r="L18" s="32">
        <v>1000000</v>
      </c>
      <c r="M18" s="32">
        <v>10000000</v>
      </c>
      <c r="N18" s="40"/>
      <c r="O18" s="36"/>
      <c r="P18" s="41"/>
    </row>
    <row r="19" spans="1:19" ht="15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K19" s="31">
        <v>42932</v>
      </c>
      <c r="L19" s="32">
        <v>1400000</v>
      </c>
      <c r="M19" s="32"/>
      <c r="N19" s="42"/>
      <c r="O19" s="36"/>
      <c r="P19" s="41"/>
    </row>
    <row r="20" spans="1:19" ht="15" x14ac:dyDescent="0.25">
      <c r="A20" s="8"/>
      <c r="B20" s="8"/>
      <c r="C20" s="22">
        <v>1000</v>
      </c>
      <c r="D20" s="8"/>
      <c r="E20" s="8">
        <v>2</v>
      </c>
      <c r="F20" s="8"/>
      <c r="G20" s="22">
        <f>C20*E20</f>
        <v>2000</v>
      </c>
      <c r="H20" s="9"/>
      <c r="I20" s="22"/>
      <c r="K20" s="31">
        <v>42933</v>
      </c>
      <c r="L20" s="32">
        <v>900000</v>
      </c>
      <c r="M20" s="32"/>
      <c r="N20" s="42"/>
      <c r="O20" s="36"/>
      <c r="P20" s="41"/>
    </row>
    <row r="21" spans="1:19" ht="15" x14ac:dyDescent="0.25">
      <c r="A21" s="8"/>
      <c r="B21" s="8"/>
      <c r="C21" s="22">
        <v>500</v>
      </c>
      <c r="D21" s="8"/>
      <c r="E21" s="8">
        <v>8</v>
      </c>
      <c r="F21" s="8"/>
      <c r="G21" s="22">
        <f>C21*E21</f>
        <v>4000</v>
      </c>
      <c r="H21" s="9"/>
      <c r="I21" s="22"/>
      <c r="K21" s="31">
        <v>42934</v>
      </c>
      <c r="L21" s="32">
        <v>850000</v>
      </c>
      <c r="M21" s="32"/>
      <c r="N21" s="43"/>
      <c r="O21" s="44"/>
      <c r="P21" s="44"/>
    </row>
    <row r="22" spans="1:19" ht="15" x14ac:dyDescent="0.25">
      <c r="A22" s="8"/>
      <c r="B22" s="8"/>
      <c r="C22" s="22">
        <v>200</v>
      </c>
      <c r="D22" s="8"/>
      <c r="E22" s="8">
        <v>2</v>
      </c>
      <c r="F22" s="8"/>
      <c r="G22" s="22">
        <f>C22*E22</f>
        <v>400</v>
      </c>
      <c r="H22" s="9"/>
      <c r="I22" s="10"/>
      <c r="K22" s="31">
        <v>42935</v>
      </c>
      <c r="L22" s="32">
        <v>521000</v>
      </c>
      <c r="M22" s="32"/>
      <c r="N22" s="43"/>
      <c r="O22" s="9"/>
      <c r="P22" s="34"/>
      <c r="Q22" s="40"/>
      <c r="R22" s="44"/>
      <c r="S22" s="44"/>
    </row>
    <row r="23" spans="1:19" ht="15" x14ac:dyDescent="0.25">
      <c r="A23" s="8"/>
      <c r="B23" s="8"/>
      <c r="C23" s="22">
        <v>100</v>
      </c>
      <c r="D23" s="8"/>
      <c r="E23" s="8">
        <v>3</v>
      </c>
      <c r="F23" s="8"/>
      <c r="G23" s="22">
        <f>C23*E23</f>
        <v>300</v>
      </c>
      <c r="H23" s="9"/>
      <c r="I23" s="10"/>
      <c r="K23" s="31">
        <v>42936</v>
      </c>
      <c r="L23" s="32">
        <v>950000</v>
      </c>
      <c r="M23" s="32"/>
      <c r="N23" s="42"/>
      <c r="O23" s="45"/>
      <c r="P23" s="34"/>
      <c r="Q23" s="40"/>
      <c r="R23" s="44">
        <f>SUM(R14:R22)</f>
        <v>0</v>
      </c>
      <c r="S23" s="44">
        <f>SUM(S14:S22)</f>
        <v>0</v>
      </c>
    </row>
    <row r="24" spans="1:19" ht="15" x14ac:dyDescent="0.25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1">
        <v>42937</v>
      </c>
      <c r="L24" s="32">
        <v>900000</v>
      </c>
      <c r="M24" s="32"/>
      <c r="N24" s="42"/>
      <c r="O24" s="45"/>
      <c r="P24" s="34"/>
      <c r="Q24" s="40"/>
      <c r="R24" s="46" t="s">
        <v>22</v>
      </c>
      <c r="S24" s="40"/>
    </row>
    <row r="25" spans="1:19" ht="15" x14ac:dyDescent="0.25">
      <c r="A25" s="8"/>
      <c r="B25" s="8"/>
      <c r="C25" s="22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K25" s="31">
        <v>42938</v>
      </c>
      <c r="L25" s="32">
        <v>850000</v>
      </c>
      <c r="M25" s="32"/>
      <c r="N25" s="42"/>
      <c r="O25" s="45"/>
      <c r="P25" s="34"/>
      <c r="Q25" s="40"/>
      <c r="R25" s="46"/>
      <c r="S25" s="40"/>
    </row>
    <row r="26" spans="1:19" ht="15" x14ac:dyDescent="0.25">
      <c r="A26" s="8"/>
      <c r="B26" s="8"/>
      <c r="C26" s="19" t="s">
        <v>20</v>
      </c>
      <c r="D26" s="8"/>
      <c r="E26" s="8"/>
      <c r="F26" s="8"/>
      <c r="G26" s="8"/>
      <c r="H26" s="48">
        <f>SUM(G20:G25)</f>
        <v>6700</v>
      </c>
      <c r="I26" s="9"/>
      <c r="K26" s="31">
        <v>42939</v>
      </c>
      <c r="L26" s="32">
        <v>610000</v>
      </c>
      <c r="M26" s="32"/>
      <c r="N26" s="49"/>
      <c r="O26" s="50"/>
      <c r="P26" s="34"/>
      <c r="Q26" s="40"/>
      <c r="R26" s="46"/>
      <c r="S26" s="40"/>
    </row>
    <row r="27" spans="1:19" ht="15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6331700</v>
      </c>
      <c r="J27" s="30"/>
      <c r="K27" s="31">
        <v>42940</v>
      </c>
      <c r="L27" s="32">
        <v>1020000</v>
      </c>
      <c r="M27" s="32"/>
      <c r="N27" s="34"/>
      <c r="O27" s="50"/>
      <c r="P27" s="34"/>
      <c r="Q27" s="40"/>
      <c r="R27" s="46"/>
      <c r="S27" s="40"/>
    </row>
    <row r="28" spans="1:19" ht="15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30"/>
      <c r="K28" s="31">
        <v>42941</v>
      </c>
      <c r="L28" s="30"/>
      <c r="M28" s="32"/>
      <c r="N28" s="34"/>
      <c r="O28" s="50"/>
      <c r="P28" s="34"/>
      <c r="Q28" s="40"/>
      <c r="R28" s="46"/>
      <c r="S28" s="40"/>
    </row>
    <row r="29" spans="1:19" ht="15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'11 Okt 17 '!I37</f>
        <v>834404603</v>
      </c>
      <c r="J29" s="30"/>
      <c r="K29" s="31">
        <v>42942</v>
      </c>
      <c r="L29" s="32"/>
      <c r="M29" s="32"/>
      <c r="N29" s="34"/>
      <c r="O29" s="50"/>
      <c r="P29" s="34"/>
      <c r="Q29" s="40"/>
      <c r="R29" s="51"/>
      <c r="S29" s="40"/>
    </row>
    <row r="30" spans="1:19" ht="15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'11 Okt 17 '!I52</f>
        <v>7560200</v>
      </c>
      <c r="J30" s="30"/>
      <c r="K30" s="31">
        <v>42943</v>
      </c>
      <c r="L30" s="32"/>
      <c r="M30" s="32"/>
      <c r="N30" s="34"/>
      <c r="O30" s="50"/>
      <c r="P30" s="34"/>
      <c r="Q30" s="40"/>
      <c r="R30" s="46"/>
      <c r="S30" s="40"/>
    </row>
    <row r="31" spans="1:19" ht="15" x14ac:dyDescent="0.25">
      <c r="A31" s="8"/>
      <c r="B31" s="8"/>
      <c r="C31" s="8"/>
      <c r="D31" s="8"/>
      <c r="E31" s="8"/>
      <c r="F31" s="8"/>
      <c r="G31" s="8"/>
      <c r="H31" s="9"/>
      <c r="I31" s="9"/>
      <c r="J31" s="30" t="s">
        <v>70</v>
      </c>
      <c r="K31" s="31">
        <v>42944</v>
      </c>
      <c r="L31" s="32"/>
      <c r="M31" s="32"/>
      <c r="N31" s="42"/>
      <c r="O31" s="50"/>
      <c r="P31" s="2"/>
      <c r="Q31" s="40"/>
      <c r="R31" s="2"/>
      <c r="S31" s="40"/>
    </row>
    <row r="32" spans="1:19" ht="15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0"/>
      <c r="K32" s="31">
        <v>42945</v>
      </c>
      <c r="L32" s="101"/>
      <c r="M32" s="32"/>
      <c r="N32" s="42"/>
      <c r="O32" s="50"/>
      <c r="P32" s="2"/>
      <c r="Q32" s="40"/>
      <c r="R32" s="2"/>
      <c r="S32" s="40"/>
    </row>
    <row r="33" spans="1:19" ht="15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30"/>
      <c r="L33" s="101"/>
      <c r="M33" s="32"/>
      <c r="N33" s="42"/>
      <c r="O33" s="50"/>
      <c r="P33" s="2"/>
      <c r="Q33" s="40"/>
      <c r="R33" s="2"/>
      <c r="S33" s="40"/>
    </row>
    <row r="34" spans="1:19" ht="15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0"/>
      <c r="L34" s="101"/>
      <c r="M34" s="32"/>
      <c r="N34" s="42"/>
      <c r="O34" s="50"/>
      <c r="P34" s="2"/>
      <c r="Q34" s="40"/>
      <c r="R34" s="54"/>
      <c r="S34" s="40"/>
    </row>
    <row r="35" spans="1:19" ht="15" x14ac:dyDescent="0.25">
      <c r="A35" s="8"/>
      <c r="B35" s="8"/>
      <c r="C35" s="8" t="s">
        <v>29</v>
      </c>
      <c r="D35" s="8"/>
      <c r="E35" s="8"/>
      <c r="F35" s="8"/>
      <c r="G35" s="22"/>
      <c r="H35" s="48">
        <f>O14</f>
        <v>0</v>
      </c>
      <c r="I35" s="9"/>
      <c r="J35" s="30"/>
      <c r="L35" s="101"/>
      <c r="M35" s="32"/>
      <c r="N35" s="42"/>
      <c r="O35" s="50"/>
      <c r="P35" s="40"/>
      <c r="Q35" s="40"/>
      <c r="R35" s="2"/>
      <c r="S35" s="40"/>
    </row>
    <row r="36" spans="1:19" ht="15" x14ac:dyDescent="0.25">
      <c r="A36" s="8"/>
      <c r="B36" s="8"/>
      <c r="C36" s="8" t="s">
        <v>30</v>
      </c>
      <c r="D36" s="8"/>
      <c r="E36" s="8"/>
      <c r="F36" s="8"/>
      <c r="G36" s="8"/>
      <c r="H36" s="55"/>
      <c r="I36" s="8" t="s">
        <v>7</v>
      </c>
      <c r="J36" s="30"/>
      <c r="L36" s="101"/>
      <c r="N36" s="42"/>
      <c r="O36" s="50"/>
      <c r="P36" s="10"/>
      <c r="Q36" s="40"/>
      <c r="R36" s="2"/>
      <c r="S36" s="2"/>
    </row>
    <row r="37" spans="1:19" ht="15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834404603</v>
      </c>
      <c r="J37" s="30"/>
      <c r="L37" s="101"/>
      <c r="N37" s="42"/>
      <c r="O37" s="50"/>
      <c r="Q37" s="40"/>
      <c r="R37" s="2"/>
      <c r="S37" s="2"/>
    </row>
    <row r="38" spans="1:19" ht="15" x14ac:dyDescent="0.25">
      <c r="A38" s="8"/>
      <c r="B38" s="8"/>
      <c r="C38" s="8"/>
      <c r="D38" s="8"/>
      <c r="E38" s="8"/>
      <c r="F38" s="8"/>
      <c r="G38" s="8"/>
      <c r="H38" s="9"/>
      <c r="I38" s="9"/>
      <c r="J38" s="30"/>
      <c r="L38" s="101"/>
      <c r="N38" s="42"/>
      <c r="O38" s="50"/>
      <c r="Q38" s="40"/>
      <c r="R38" s="2"/>
      <c r="S38" s="2"/>
    </row>
    <row r="39" spans="1:19" ht="15" x14ac:dyDescent="0.25">
      <c r="A39" s="8"/>
      <c r="B39" s="8"/>
      <c r="C39" s="19" t="s">
        <v>32</v>
      </c>
      <c r="D39" s="8"/>
      <c r="E39" s="8"/>
      <c r="F39" s="8"/>
      <c r="G39" s="8"/>
      <c r="H39" s="48">
        <v>4408349</v>
      </c>
      <c r="J39" s="30"/>
      <c r="L39" s="101"/>
      <c r="N39" s="42"/>
      <c r="O39" s="50"/>
      <c r="Q39" s="40"/>
      <c r="R39" s="2"/>
      <c r="S39" s="2"/>
    </row>
    <row r="40" spans="1:19" ht="15" x14ac:dyDescent="0.25">
      <c r="A40" s="8"/>
      <c r="B40" s="8"/>
      <c r="C40" s="19" t="s">
        <v>33</v>
      </c>
      <c r="D40" s="8"/>
      <c r="E40" s="8"/>
      <c r="F40" s="8"/>
      <c r="G40" s="8"/>
      <c r="H40" s="9">
        <v>118557858</v>
      </c>
      <c r="I40" s="9"/>
      <c r="J40" s="30"/>
      <c r="L40" s="101"/>
      <c r="N40" s="42"/>
      <c r="O40" s="50"/>
      <c r="Q40" s="40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v>107891826</v>
      </c>
      <c r="I41" s="9"/>
      <c r="J41" s="30"/>
      <c r="L41" s="101"/>
      <c r="N41" s="42"/>
      <c r="O41" s="50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230858033</v>
      </c>
      <c r="J42" s="30"/>
      <c r="L42" s="101"/>
      <c r="N42" s="42"/>
      <c r="O42" s="50"/>
      <c r="Q42" s="40"/>
      <c r="R42" s="2"/>
      <c r="S42" s="2"/>
    </row>
    <row r="43" spans="1:19" ht="15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1065262636</v>
      </c>
      <c r="J43" s="30"/>
      <c r="L43" s="101"/>
      <c r="N43" s="42"/>
      <c r="O43" s="50"/>
      <c r="Q43" s="40"/>
      <c r="R43" s="2"/>
      <c r="S43" s="2"/>
    </row>
    <row r="44" spans="1:19" ht="15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30"/>
      <c r="L44" s="101"/>
      <c r="N44" s="42"/>
      <c r="O44" s="50"/>
      <c r="P44" s="59"/>
      <c r="Q44" s="34"/>
      <c r="R44" s="60"/>
      <c r="S44" s="60"/>
    </row>
    <row r="45" spans="1:19" ht="15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14058500</v>
      </c>
      <c r="I45" s="9"/>
      <c r="J45" s="30"/>
      <c r="L45" s="101"/>
      <c r="N45" s="42"/>
      <c r="O45" s="50"/>
      <c r="P45" s="59"/>
      <c r="Q45" s="34"/>
      <c r="R45" s="61"/>
      <c r="S45" s="60"/>
    </row>
    <row r="46" spans="1:19" ht="15" x14ac:dyDescent="0.25">
      <c r="A46" s="8"/>
      <c r="B46" s="8"/>
      <c r="C46" s="8" t="s">
        <v>36</v>
      </c>
      <c r="D46" s="8"/>
      <c r="E46" s="8"/>
      <c r="F46" s="8"/>
      <c r="G46" s="21"/>
      <c r="H46" s="62">
        <f>+E87</f>
        <v>0</v>
      </c>
      <c r="I46" s="9" t="s">
        <v>7</v>
      </c>
      <c r="J46" s="30"/>
      <c r="L46" s="101"/>
      <c r="N46" s="42"/>
      <c r="O46" s="50"/>
      <c r="P46" s="59"/>
      <c r="Q46" s="34"/>
      <c r="R46" s="59"/>
      <c r="S46" s="60"/>
    </row>
    <row r="47" spans="1:19" ht="15" x14ac:dyDescent="0.25">
      <c r="A47" s="8"/>
      <c r="B47" s="8"/>
      <c r="C47" s="8"/>
      <c r="D47" s="8"/>
      <c r="E47" s="8"/>
      <c r="F47" s="8"/>
      <c r="G47" s="21" t="s">
        <v>7</v>
      </c>
      <c r="H47" s="63"/>
      <c r="I47" s="9">
        <f>H45+H46</f>
        <v>14058500</v>
      </c>
      <c r="J47" s="30"/>
      <c r="L47" s="101"/>
      <c r="N47" s="42"/>
      <c r="O47" s="50"/>
      <c r="P47" s="59"/>
      <c r="Q47" s="60"/>
      <c r="R47" s="59"/>
      <c r="S47" s="60"/>
    </row>
    <row r="48" spans="1:19" ht="15" x14ac:dyDescent="0.25">
      <c r="A48" s="8"/>
      <c r="B48" s="8"/>
      <c r="C48" s="8"/>
      <c r="D48" s="8"/>
      <c r="E48" s="8"/>
      <c r="F48" s="8"/>
      <c r="G48" s="21"/>
      <c r="H48" s="64"/>
      <c r="I48" s="9" t="s">
        <v>7</v>
      </c>
      <c r="J48" s="30"/>
      <c r="L48" s="101"/>
      <c r="N48" s="42"/>
      <c r="O48" s="50"/>
      <c r="P48" s="65"/>
      <c r="Q48" s="65">
        <f>SUM(Q13:Q46)</f>
        <v>0</v>
      </c>
      <c r="R48" s="59"/>
      <c r="S48" s="60"/>
    </row>
    <row r="49" spans="1:19" ht="15" x14ac:dyDescent="0.25">
      <c r="A49" s="8"/>
      <c r="B49" s="8"/>
      <c r="C49" s="8" t="s">
        <v>37</v>
      </c>
      <c r="D49" s="8"/>
      <c r="E49" s="8"/>
      <c r="F49" s="8"/>
      <c r="G49" s="17"/>
      <c r="H49" s="48">
        <f>+L114</f>
        <v>12746000</v>
      </c>
      <c r="I49" s="9">
        <v>0</v>
      </c>
      <c r="J49" s="30"/>
      <c r="L49" s="101"/>
      <c r="M49" s="53"/>
      <c r="N49" s="42"/>
      <c r="O49" s="50"/>
      <c r="Q49" s="2"/>
      <c r="S49" s="2"/>
    </row>
    <row r="50" spans="1:19" ht="15" x14ac:dyDescent="0.25">
      <c r="A50" s="8"/>
      <c r="B50" s="8"/>
      <c r="C50" s="8" t="s">
        <v>38</v>
      </c>
      <c r="D50" s="8"/>
      <c r="E50" s="8"/>
      <c r="F50" s="8"/>
      <c r="G50" s="8"/>
      <c r="H50" s="55">
        <f>A87</f>
        <v>84000</v>
      </c>
      <c r="I50" s="9"/>
      <c r="J50" s="30"/>
      <c r="L50" s="101"/>
      <c r="M50" s="53"/>
      <c r="N50" s="42"/>
      <c r="O50" s="50"/>
      <c r="P50" s="66"/>
      <c r="Q50" s="2" t="s">
        <v>39</v>
      </c>
      <c r="S50" s="2"/>
    </row>
    <row r="51" spans="1:19" ht="15" x14ac:dyDescent="0.25">
      <c r="A51" s="8"/>
      <c r="B51" s="8"/>
      <c r="C51" s="8"/>
      <c r="D51" s="8"/>
      <c r="E51" s="8"/>
      <c r="F51" s="8"/>
      <c r="G51" s="8"/>
      <c r="H51" s="17"/>
      <c r="I51" s="55">
        <f>SUM(H49:H50)</f>
        <v>12830000</v>
      </c>
      <c r="J51" s="30"/>
      <c r="L51" s="101"/>
      <c r="M51" s="53"/>
      <c r="N51" s="42"/>
      <c r="O51" s="50"/>
      <c r="P51" s="67"/>
      <c r="Q51" s="54"/>
      <c r="R51" s="67"/>
      <c r="S51" s="54"/>
    </row>
    <row r="52" spans="1:19" ht="15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6331700</v>
      </c>
      <c r="J52" s="30"/>
      <c r="L52" s="101"/>
      <c r="M52" s="68"/>
      <c r="N52" s="42"/>
      <c r="O52" s="50"/>
      <c r="P52" s="67"/>
      <c r="Q52" s="54"/>
      <c r="R52" s="67"/>
      <c r="S52" s="54"/>
    </row>
    <row r="53" spans="1:19" ht="15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6331700</v>
      </c>
      <c r="J53" s="30"/>
      <c r="L53" s="101"/>
      <c r="M53" s="68"/>
      <c r="N53" s="42"/>
      <c r="O53" s="50"/>
      <c r="P53" s="67"/>
      <c r="Q53" s="54"/>
      <c r="R53" s="67"/>
      <c r="S53" s="54"/>
    </row>
    <row r="54" spans="1:19" ht="15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5">
        <v>0</v>
      </c>
      <c r="J54" s="30"/>
      <c r="L54" s="101"/>
      <c r="M54" s="69"/>
      <c r="N54" s="42"/>
      <c r="O54" s="50"/>
      <c r="P54" s="67"/>
      <c r="Q54" s="54"/>
      <c r="R54" s="67"/>
      <c r="S54" s="70"/>
    </row>
    <row r="55" spans="1:19" ht="15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30"/>
      <c r="L55" s="101"/>
      <c r="M55" s="53"/>
      <c r="N55" s="42"/>
      <c r="O55" s="50"/>
      <c r="P55" s="67"/>
      <c r="Q55" s="54"/>
      <c r="R55" s="67"/>
      <c r="S55" s="67"/>
    </row>
    <row r="56" spans="1:19" ht="15" x14ac:dyDescent="0.25">
      <c r="A56" s="8"/>
      <c r="B56" s="8"/>
      <c r="C56" s="8"/>
      <c r="D56" s="8"/>
      <c r="E56" s="8"/>
      <c r="F56" s="8"/>
      <c r="G56" s="8"/>
      <c r="H56" s="9"/>
      <c r="I56" s="9"/>
      <c r="J56" s="30"/>
      <c r="L56" s="101"/>
      <c r="M56" s="69"/>
      <c r="N56" s="42"/>
      <c r="O56" s="50"/>
      <c r="P56" s="67"/>
      <c r="Q56" s="54"/>
      <c r="R56" s="67"/>
      <c r="S56" s="67"/>
    </row>
    <row r="57" spans="1:19" ht="15" x14ac:dyDescent="0.25">
      <c r="A57" s="8" t="s">
        <v>43</v>
      </c>
      <c r="B57" s="8"/>
      <c r="C57" s="8"/>
      <c r="D57" s="8"/>
      <c r="E57" s="8"/>
      <c r="F57" s="8"/>
      <c r="G57" s="8"/>
      <c r="H57" s="9" t="s">
        <v>55</v>
      </c>
      <c r="I57" s="52"/>
      <c r="J57" s="30"/>
      <c r="L57" s="32"/>
      <c r="M57" s="69"/>
      <c r="N57" s="42"/>
      <c r="O57" s="50"/>
      <c r="P57" s="67"/>
      <c r="Q57" s="54"/>
      <c r="R57" s="67"/>
      <c r="S57" s="67"/>
    </row>
    <row r="58" spans="1:19" ht="15" x14ac:dyDescent="0.25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30"/>
      <c r="L58" s="32"/>
      <c r="M58" s="69"/>
      <c r="N58" s="42"/>
      <c r="O58" s="50"/>
      <c r="P58" s="67"/>
      <c r="Q58" s="54"/>
      <c r="R58" s="67"/>
      <c r="S58" s="67"/>
    </row>
    <row r="59" spans="1:19" ht="15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30"/>
      <c r="L59" s="32"/>
      <c r="M59" s="69"/>
      <c r="N59" s="42"/>
      <c r="O59" s="50"/>
      <c r="Q59" s="40"/>
    </row>
    <row r="60" spans="1:19" ht="15" x14ac:dyDescent="0.25">
      <c r="A60" s="71"/>
      <c r="B60" s="72"/>
      <c r="C60" s="72"/>
      <c r="D60" s="73"/>
      <c r="E60" s="73"/>
      <c r="F60" s="73"/>
      <c r="G60" s="73"/>
      <c r="H60" s="73"/>
      <c r="J60" s="30"/>
      <c r="L60" s="32"/>
      <c r="N60" s="42"/>
      <c r="O60" s="50"/>
    </row>
    <row r="61" spans="1:19" ht="15" x14ac:dyDescent="0.25">
      <c r="A61" s="2"/>
      <c r="B61" s="2"/>
      <c r="C61" s="2"/>
      <c r="D61" s="2"/>
      <c r="E61" s="2"/>
      <c r="F61" s="2"/>
      <c r="G61" s="10"/>
      <c r="I61" s="2"/>
      <c r="J61" s="30"/>
      <c r="L61" s="32"/>
      <c r="N61" s="42"/>
      <c r="O61" s="50"/>
      <c r="Q61" s="66"/>
    </row>
    <row r="62" spans="1:19" ht="15" x14ac:dyDescent="0.25">
      <c r="A62" s="74" t="s">
        <v>46</v>
      </c>
      <c r="B62" s="72"/>
      <c r="C62" s="72"/>
      <c r="D62" s="73"/>
      <c r="E62" s="73"/>
      <c r="F62" s="73"/>
      <c r="G62" s="10" t="s">
        <v>47</v>
      </c>
      <c r="J62" s="30"/>
      <c r="L62" s="32"/>
      <c r="N62" s="42"/>
      <c r="O62" s="50"/>
      <c r="Q62" s="66"/>
    </row>
    <row r="63" spans="1:19" ht="15" x14ac:dyDescent="0.25">
      <c r="A63" s="71"/>
      <c r="B63" s="72"/>
      <c r="C63" s="72"/>
      <c r="D63" s="73"/>
      <c r="E63" s="73"/>
      <c r="F63" s="73"/>
      <c r="G63" s="73"/>
      <c r="H63" s="73"/>
      <c r="J63" s="30"/>
      <c r="L63" s="32"/>
      <c r="N63" s="42"/>
      <c r="O63" s="50"/>
    </row>
    <row r="64" spans="1:19" ht="15" x14ac:dyDescent="0.25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30"/>
      <c r="L64" s="32"/>
      <c r="N64" s="42"/>
      <c r="O64" s="50"/>
    </row>
    <row r="65" spans="1:15" ht="15" x14ac:dyDescent="0.25">
      <c r="A65" s="2"/>
      <c r="B65" s="2"/>
      <c r="C65" s="2"/>
      <c r="D65" s="2"/>
      <c r="E65" s="2"/>
      <c r="F65" s="2"/>
      <c r="G65" s="73" t="s">
        <v>50</v>
      </c>
      <c r="H65" s="2"/>
      <c r="I65" s="2"/>
      <c r="J65" s="30"/>
      <c r="L65" s="32"/>
      <c r="M65" s="69"/>
      <c r="N65" s="42"/>
      <c r="O65" s="50"/>
    </row>
    <row r="66" spans="1:15" ht="15" x14ac:dyDescent="0.25">
      <c r="A66" s="2"/>
      <c r="B66" s="2"/>
      <c r="C66" s="2"/>
      <c r="D66" s="2"/>
      <c r="E66" s="2"/>
      <c r="F66" s="2"/>
      <c r="G66" s="73"/>
      <c r="H66" s="2"/>
      <c r="I66" s="2"/>
      <c r="J66" s="30"/>
      <c r="L66" s="32"/>
      <c r="N66" s="42"/>
      <c r="O66" s="50"/>
    </row>
    <row r="67" spans="1:15" ht="15" x14ac:dyDescent="0.25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30"/>
      <c r="L67" s="32"/>
      <c r="N67" s="42"/>
      <c r="O67" s="50"/>
    </row>
    <row r="68" spans="1:15" ht="15" x14ac:dyDescent="0.25">
      <c r="A68" s="2"/>
      <c r="B68" s="2"/>
      <c r="C68" s="2"/>
      <c r="D68" s="2"/>
      <c r="E68" s="2" t="s">
        <v>51</v>
      </c>
      <c r="F68" s="2"/>
      <c r="G68" s="2"/>
      <c r="H68" s="2"/>
      <c r="I68" s="75"/>
      <c r="J68" s="30"/>
      <c r="L68" s="32"/>
      <c r="N68" s="42"/>
      <c r="O68" s="50"/>
    </row>
    <row r="69" spans="1:15" ht="15" x14ac:dyDescent="0.25">
      <c r="A69" s="73"/>
      <c r="B69" s="73"/>
      <c r="C69" s="73"/>
      <c r="D69" s="73"/>
      <c r="E69" s="73"/>
      <c r="F69" s="73"/>
      <c r="G69" s="76"/>
      <c r="H69" s="77"/>
      <c r="I69" s="73"/>
      <c r="J69" s="30"/>
      <c r="L69" s="32"/>
      <c r="N69" s="42"/>
      <c r="O69" s="78"/>
    </row>
    <row r="70" spans="1:15" ht="15" x14ac:dyDescent="0.25">
      <c r="A70" s="73"/>
      <c r="B70" s="73"/>
      <c r="C70" s="73"/>
      <c r="D70" s="73"/>
      <c r="E70" s="73"/>
      <c r="F70" s="73"/>
      <c r="G70" s="76" t="s">
        <v>52</v>
      </c>
      <c r="H70" s="79"/>
      <c r="I70" s="73"/>
      <c r="J70" s="30"/>
      <c r="L70" s="32"/>
      <c r="N70" s="42"/>
      <c r="O70" s="78"/>
    </row>
    <row r="71" spans="1:15" ht="15" x14ac:dyDescent="0.25">
      <c r="A71" s="80" t="s">
        <v>38</v>
      </c>
      <c r="B71" s="81"/>
      <c r="C71" s="81"/>
      <c r="D71" s="81"/>
      <c r="E71" s="82" t="s">
        <v>53</v>
      </c>
      <c r="F71" s="2"/>
      <c r="G71" s="2"/>
      <c r="H71" s="54"/>
      <c r="I71" s="2"/>
      <c r="J71" s="30"/>
      <c r="L71" s="32"/>
      <c r="N71" s="42"/>
      <c r="O71" s="78"/>
    </row>
    <row r="72" spans="1:15" ht="15" x14ac:dyDescent="0.25">
      <c r="A72" s="83">
        <v>10000</v>
      </c>
      <c r="B72" s="84"/>
      <c r="C72" s="85"/>
      <c r="D72" s="81"/>
      <c r="E72" s="86"/>
      <c r="F72" s="2"/>
      <c r="G72" s="2"/>
      <c r="H72" s="54"/>
      <c r="I72" s="2"/>
      <c r="J72" s="30"/>
      <c r="L72" s="32"/>
      <c r="N72" s="42"/>
      <c r="O72" s="78"/>
    </row>
    <row r="73" spans="1:15" ht="15" x14ac:dyDescent="0.25">
      <c r="A73" s="82">
        <v>74000</v>
      </c>
      <c r="B73" s="81"/>
      <c r="C73" s="85"/>
      <c r="D73" s="85"/>
      <c r="E73" s="87"/>
      <c r="F73" s="66"/>
      <c r="H73" s="67"/>
      <c r="J73" s="30"/>
      <c r="L73" s="32"/>
      <c r="N73" s="42"/>
      <c r="O73" s="78"/>
    </row>
    <row r="74" spans="1:15" ht="15" x14ac:dyDescent="0.25">
      <c r="A74" s="88"/>
      <c r="B74" s="81"/>
      <c r="C74" s="89"/>
      <c r="D74" s="89"/>
      <c r="E74" s="87"/>
      <c r="H74" s="67"/>
      <c r="J74" s="30"/>
      <c r="L74" s="32"/>
      <c r="N74" s="42"/>
      <c r="O74" s="78"/>
    </row>
    <row r="75" spans="1:15" ht="15" x14ac:dyDescent="0.25">
      <c r="A75" s="90"/>
      <c r="B75" s="81"/>
      <c r="C75" s="89"/>
      <c r="D75" s="89"/>
      <c r="E75" s="87"/>
      <c r="H75" s="67"/>
      <c r="J75" s="30"/>
      <c r="L75" s="32"/>
      <c r="N75" s="42"/>
      <c r="O75" s="91"/>
    </row>
    <row r="76" spans="1:15" ht="15" x14ac:dyDescent="0.25">
      <c r="A76" s="90"/>
      <c r="B76" s="81"/>
      <c r="C76" s="89"/>
      <c r="D76" s="89"/>
      <c r="E76" s="87"/>
      <c r="H76" s="67"/>
      <c r="J76" s="30"/>
      <c r="L76" s="32"/>
      <c r="N76" s="42"/>
      <c r="O76" s="91"/>
    </row>
    <row r="77" spans="1:15" ht="15" x14ac:dyDescent="0.25">
      <c r="A77" s="80"/>
      <c r="B77" s="81"/>
      <c r="C77" s="81"/>
      <c r="D77" s="81"/>
      <c r="E77" s="82"/>
      <c r="F77" s="2"/>
      <c r="G77" s="2"/>
      <c r="H77" s="54"/>
      <c r="I77" s="2"/>
      <c r="J77" s="30"/>
      <c r="L77" s="32"/>
      <c r="N77" s="42"/>
      <c r="O77" s="91"/>
    </row>
    <row r="78" spans="1:15" ht="15" x14ac:dyDescent="0.25">
      <c r="A78" s="83"/>
      <c r="B78" s="81"/>
      <c r="C78" s="81"/>
      <c r="D78" s="81"/>
      <c r="E78" s="82"/>
      <c r="F78" s="2"/>
      <c r="G78" s="2"/>
      <c r="H78" s="54"/>
      <c r="I78" s="2"/>
      <c r="J78" s="30"/>
      <c r="L78" s="32"/>
      <c r="N78" s="42"/>
      <c r="O78" s="91"/>
    </row>
    <row r="79" spans="1:15" ht="15" x14ac:dyDescent="0.25">
      <c r="A79" s="83"/>
      <c r="B79" s="81"/>
      <c r="C79" s="85"/>
      <c r="D79" s="81"/>
      <c r="E79" s="86"/>
      <c r="F79" s="2"/>
      <c r="G79" s="2"/>
      <c r="H79" s="54"/>
      <c r="I79" s="2"/>
      <c r="J79" s="30"/>
      <c r="L79" s="32"/>
      <c r="N79" s="42"/>
      <c r="O79" s="91"/>
    </row>
    <row r="80" spans="1:15" ht="15" x14ac:dyDescent="0.25">
      <c r="A80" s="82"/>
      <c r="B80" s="81"/>
      <c r="C80" s="85"/>
      <c r="D80" s="85"/>
      <c r="E80" s="87"/>
      <c r="F80" s="66"/>
      <c r="H80" s="67"/>
      <c r="J80" s="30"/>
      <c r="L80" s="32"/>
      <c r="N80" s="42"/>
      <c r="O80" s="91"/>
    </row>
    <row r="81" spans="1:15" ht="15" x14ac:dyDescent="0.25">
      <c r="A81" s="88"/>
      <c r="B81" s="81"/>
      <c r="C81" s="89"/>
      <c r="D81" s="89"/>
      <c r="E81" s="87"/>
      <c r="H81" s="67"/>
      <c r="J81" s="30"/>
      <c r="L81" s="32"/>
      <c r="N81" s="42"/>
      <c r="O81" s="78"/>
    </row>
    <row r="82" spans="1:15" ht="15" x14ac:dyDescent="0.25">
      <c r="A82" s="90"/>
      <c r="B82" s="81"/>
      <c r="C82" s="89"/>
      <c r="D82" s="89"/>
      <c r="E82" s="87"/>
      <c r="H82" s="67"/>
      <c r="J82" s="30"/>
      <c r="L82" s="32"/>
      <c r="N82" s="42"/>
      <c r="O82" s="78"/>
    </row>
    <row r="83" spans="1:15" ht="15" x14ac:dyDescent="0.25">
      <c r="A83" s="90"/>
      <c r="B83" s="81"/>
      <c r="C83" s="89"/>
      <c r="D83" s="89"/>
      <c r="E83" s="87"/>
      <c r="H83" s="67"/>
      <c r="J83" s="30"/>
      <c r="L83" s="32"/>
      <c r="N83" s="42"/>
      <c r="O83" s="78"/>
    </row>
    <row r="84" spans="1:15" ht="15" x14ac:dyDescent="0.25">
      <c r="A84" s="80"/>
      <c r="B84" s="81"/>
      <c r="C84" s="81"/>
      <c r="D84" s="81"/>
      <c r="E84" s="82"/>
      <c r="F84" s="2"/>
      <c r="G84" s="2"/>
      <c r="H84" s="54"/>
      <c r="I84" s="2"/>
      <c r="J84" s="30"/>
      <c r="L84" s="32"/>
      <c r="N84" s="42"/>
      <c r="O84" s="78"/>
    </row>
    <row r="85" spans="1:15" ht="15" x14ac:dyDescent="0.25">
      <c r="A85" s="83"/>
      <c r="B85" s="81"/>
      <c r="C85" s="81"/>
      <c r="D85" s="81"/>
      <c r="E85" s="82"/>
      <c r="F85" s="2"/>
      <c r="G85" s="2"/>
      <c r="H85" s="54"/>
      <c r="I85" s="2"/>
      <c r="J85" s="30"/>
      <c r="L85" s="32"/>
      <c r="N85" s="42"/>
      <c r="O85" s="78"/>
    </row>
    <row r="86" spans="1:15" ht="15" x14ac:dyDescent="0.25">
      <c r="A86" s="83"/>
      <c r="B86" s="81"/>
      <c r="C86" s="85"/>
      <c r="D86" s="81"/>
      <c r="E86" s="86"/>
      <c r="F86" s="2"/>
      <c r="G86" s="2"/>
      <c r="H86" s="54"/>
      <c r="I86" s="2"/>
      <c r="J86" s="30"/>
      <c r="L86" s="32"/>
      <c r="N86" s="42"/>
      <c r="O86" s="78"/>
    </row>
    <row r="87" spans="1:15" ht="15" x14ac:dyDescent="0.25">
      <c r="A87" s="92">
        <f>SUM(A69:A86)</f>
        <v>84000</v>
      </c>
      <c r="E87" s="67">
        <f>SUM(E69:E86)</f>
        <v>0</v>
      </c>
      <c r="H87" s="67">
        <f>SUM(H69:H86)</f>
        <v>0</v>
      </c>
      <c r="J87" s="30"/>
      <c r="L87" s="32"/>
      <c r="N87" s="42"/>
      <c r="O87" s="78"/>
    </row>
    <row r="88" spans="1:15" ht="15" x14ac:dyDescent="0.25">
      <c r="J88" s="30"/>
      <c r="L88" s="32"/>
      <c r="N88" s="42"/>
      <c r="O88" s="78"/>
    </row>
    <row r="89" spans="1:15" ht="15" x14ac:dyDescent="0.25">
      <c r="J89" s="30"/>
      <c r="L89" s="32"/>
      <c r="N89" s="42"/>
      <c r="O89" s="78"/>
    </row>
    <row r="90" spans="1:15" ht="15" x14ac:dyDescent="0.25">
      <c r="J90" s="30"/>
      <c r="L90" s="32"/>
      <c r="N90" s="42"/>
      <c r="O90" s="78"/>
    </row>
    <row r="91" spans="1:15" ht="15" x14ac:dyDescent="0.25">
      <c r="J91" s="30"/>
      <c r="L91" s="32"/>
      <c r="N91" s="42"/>
      <c r="O91" s="78"/>
    </row>
    <row r="92" spans="1:15" ht="15" x14ac:dyDescent="0.25">
      <c r="J92" s="30"/>
      <c r="L92" s="32"/>
      <c r="N92" s="42"/>
      <c r="O92" s="78"/>
    </row>
    <row r="93" spans="1:15" ht="15" x14ac:dyDescent="0.25">
      <c r="J93" s="30"/>
      <c r="L93" s="32"/>
      <c r="N93" s="42"/>
      <c r="O93" s="78"/>
    </row>
    <row r="94" spans="1:15" ht="15" x14ac:dyDescent="0.25">
      <c r="L94" s="32"/>
      <c r="N94" s="42"/>
      <c r="O94" s="78"/>
    </row>
    <row r="95" spans="1:15" x14ac:dyDescent="0.2">
      <c r="K95" s="31"/>
      <c r="L95" s="93"/>
      <c r="N95" s="42"/>
      <c r="O95" s="78"/>
    </row>
    <row r="96" spans="1:15" x14ac:dyDescent="0.2">
      <c r="K96" s="31"/>
      <c r="L96" s="93"/>
      <c r="N96" s="42"/>
      <c r="O96" s="78"/>
    </row>
    <row r="97" spans="1:19" x14ac:dyDescent="0.2">
      <c r="K97" s="31"/>
      <c r="L97" s="93"/>
      <c r="N97" s="42"/>
      <c r="O97" s="78"/>
    </row>
    <row r="98" spans="1:19" x14ac:dyDescent="0.2">
      <c r="K98" s="31"/>
      <c r="L98" s="93"/>
      <c r="N98" s="42"/>
      <c r="O98" s="78"/>
    </row>
    <row r="99" spans="1:19" x14ac:dyDescent="0.2">
      <c r="K99" s="31"/>
      <c r="L99" s="93"/>
      <c r="N99" s="42"/>
      <c r="O99" s="78"/>
    </row>
    <row r="100" spans="1:19" x14ac:dyDescent="0.2">
      <c r="K100" s="31"/>
      <c r="L100" s="93"/>
      <c r="N100" s="42"/>
      <c r="O100" s="78"/>
    </row>
    <row r="101" spans="1:19" x14ac:dyDescent="0.2">
      <c r="K101" s="31"/>
      <c r="L101" s="93"/>
      <c r="O101" s="78"/>
    </row>
    <row r="102" spans="1:19" x14ac:dyDescent="0.2">
      <c r="K102" s="31"/>
      <c r="L102" s="93"/>
      <c r="O102" s="78"/>
    </row>
    <row r="103" spans="1:19" x14ac:dyDescent="0.2">
      <c r="K103" s="31"/>
      <c r="L103" s="93"/>
    </row>
    <row r="104" spans="1:19" x14ac:dyDescent="0.2">
      <c r="K104" s="31"/>
      <c r="L104" s="93"/>
    </row>
    <row r="105" spans="1:19" x14ac:dyDescent="0.2">
      <c r="K105" s="31"/>
      <c r="L105" s="93"/>
    </row>
    <row r="106" spans="1:19" x14ac:dyDescent="0.2">
      <c r="K106" s="31"/>
      <c r="L106" s="93"/>
      <c r="O106" s="69">
        <f>SUM(O13:O105)</f>
        <v>0</v>
      </c>
    </row>
    <row r="107" spans="1:19" x14ac:dyDescent="0.2">
      <c r="K107" s="31"/>
      <c r="L107" s="93"/>
    </row>
    <row r="108" spans="1:19" x14ac:dyDescent="0.2">
      <c r="K108" s="31"/>
      <c r="L108" s="93"/>
    </row>
    <row r="109" spans="1:19" s="35" customFormat="1" x14ac:dyDescent="0.2">
      <c r="A109" s="7"/>
      <c r="B109" s="7"/>
      <c r="C109" s="7"/>
      <c r="D109" s="7"/>
      <c r="E109" s="7"/>
      <c r="F109" s="7"/>
      <c r="G109" s="7"/>
      <c r="I109" s="7"/>
      <c r="J109" s="7"/>
      <c r="K109" s="31"/>
      <c r="L109" s="93"/>
      <c r="N109" s="94"/>
      <c r="O109" s="95"/>
      <c r="P109" s="7"/>
      <c r="Q109" s="7"/>
      <c r="R109" s="7"/>
      <c r="S109" s="7"/>
    </row>
    <row r="110" spans="1:19" s="35" customFormat="1" x14ac:dyDescent="0.2">
      <c r="A110" s="7"/>
      <c r="B110" s="7"/>
      <c r="C110" s="7"/>
      <c r="D110" s="7"/>
      <c r="E110" s="7"/>
      <c r="F110" s="7"/>
      <c r="G110" s="7"/>
      <c r="I110" s="7"/>
      <c r="J110" s="7"/>
      <c r="K110" s="31"/>
      <c r="L110" s="93"/>
      <c r="N110" s="94"/>
      <c r="O110" s="95"/>
      <c r="P110" s="7"/>
      <c r="Q110" s="7"/>
      <c r="R110" s="7"/>
      <c r="S110" s="7"/>
    </row>
    <row r="111" spans="1:19" s="35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1"/>
      <c r="L111" s="93"/>
      <c r="N111" s="94"/>
      <c r="O111" s="95"/>
      <c r="P111" s="7"/>
      <c r="Q111" s="7"/>
      <c r="R111" s="7"/>
      <c r="S111" s="7"/>
    </row>
    <row r="112" spans="1:19" s="35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1"/>
      <c r="L112" s="93"/>
      <c r="N112" s="94"/>
      <c r="O112" s="95"/>
      <c r="P112" s="7"/>
      <c r="Q112" s="7"/>
      <c r="R112" s="7"/>
      <c r="S112" s="7"/>
    </row>
    <row r="113" spans="1:19" s="35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1"/>
      <c r="L113" s="93"/>
      <c r="N113" s="94"/>
      <c r="O113" s="95"/>
      <c r="P113" s="7"/>
      <c r="Q113" s="7"/>
      <c r="R113" s="7"/>
      <c r="S113" s="7"/>
    </row>
    <row r="114" spans="1:19" s="35" customFormat="1" x14ac:dyDescent="0.2">
      <c r="A114" s="7"/>
      <c r="B114" s="7"/>
      <c r="C114" s="7"/>
      <c r="D114" s="7"/>
      <c r="E114" s="7"/>
      <c r="F114" s="7"/>
      <c r="I114" s="7"/>
      <c r="J114" s="7"/>
      <c r="K114" s="31"/>
      <c r="L114" s="96">
        <f>SUM(L13:L113)</f>
        <v>12746000</v>
      </c>
      <c r="M114" s="97">
        <f>SUM(M13:M113)</f>
        <v>14058500</v>
      </c>
      <c r="N114" s="94"/>
      <c r="O114" s="95"/>
      <c r="P114" s="7"/>
      <c r="Q114" s="7"/>
      <c r="R114" s="7"/>
      <c r="S114" s="7"/>
    </row>
    <row r="115" spans="1:19" s="35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96">
        <f>SUM(L13:L114)</f>
        <v>25492000</v>
      </c>
      <c r="N115" s="94"/>
      <c r="O115" s="95"/>
      <c r="P115" s="7"/>
      <c r="Q115" s="7"/>
      <c r="R115" s="7"/>
      <c r="S115" s="7"/>
    </row>
    <row r="116" spans="1:19" s="35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98"/>
      <c r="N116" s="94"/>
      <c r="O116" s="95"/>
      <c r="P116" s="7"/>
      <c r="Q116" s="7"/>
      <c r="R116" s="7"/>
      <c r="S116" s="7"/>
    </row>
    <row r="117" spans="1:19" s="35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98"/>
      <c r="N117" s="94"/>
      <c r="O117" s="95"/>
      <c r="P117" s="7"/>
      <c r="Q117" s="7"/>
      <c r="R117" s="7"/>
      <c r="S117" s="7"/>
    </row>
    <row r="118" spans="1:19" s="35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98"/>
      <c r="N118" s="94"/>
      <c r="O118" s="95"/>
      <c r="P118" s="7"/>
      <c r="Q118" s="7"/>
      <c r="R118" s="7"/>
      <c r="S118" s="7"/>
    </row>
    <row r="119" spans="1:19" s="35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98"/>
      <c r="N119" s="94"/>
      <c r="O119" s="95"/>
      <c r="P119" s="7"/>
      <c r="Q119" s="7"/>
      <c r="R119" s="7"/>
      <c r="S119" s="7"/>
    </row>
    <row r="120" spans="1:19" s="35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98"/>
      <c r="N120" s="94"/>
      <c r="O120" s="95"/>
      <c r="P120" s="7"/>
      <c r="Q120" s="7"/>
      <c r="R120" s="7"/>
      <c r="S120" s="7"/>
    </row>
    <row r="121" spans="1:19" s="35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98"/>
      <c r="N121" s="94"/>
      <c r="O121" s="95"/>
      <c r="P121" s="7"/>
      <c r="Q121" s="7"/>
      <c r="R121" s="7"/>
      <c r="S121" s="7"/>
    </row>
    <row r="122" spans="1:19" s="35" customFormat="1" x14ac:dyDescent="0.2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98"/>
      <c r="N122" s="94"/>
      <c r="O122" s="95"/>
      <c r="P122" s="7"/>
      <c r="Q122" s="7"/>
      <c r="R122" s="7"/>
      <c r="S122" s="7"/>
    </row>
    <row r="123" spans="1:19" s="35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98"/>
      <c r="N123" s="94"/>
      <c r="O123" s="95"/>
      <c r="P123" s="7"/>
      <c r="Q123" s="7"/>
      <c r="R123" s="7"/>
      <c r="S123" s="7"/>
    </row>
    <row r="124" spans="1:19" s="35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98"/>
      <c r="N124" s="94"/>
      <c r="O124" s="95"/>
      <c r="P124" s="7"/>
      <c r="Q124" s="7"/>
      <c r="R124" s="7"/>
      <c r="S124" s="7"/>
    </row>
    <row r="125" spans="1:19" s="35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98"/>
      <c r="N125" s="94"/>
      <c r="O125" s="95"/>
      <c r="P125" s="7"/>
      <c r="Q125" s="7"/>
      <c r="R125" s="7"/>
      <c r="S125" s="7"/>
    </row>
    <row r="126" spans="1:19" s="35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98"/>
      <c r="N126" s="94"/>
      <c r="O126" s="95"/>
      <c r="P126" s="7"/>
      <c r="Q126" s="7"/>
      <c r="R126" s="7"/>
      <c r="S126" s="7"/>
    </row>
    <row r="127" spans="1:19" s="35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98"/>
      <c r="N127" s="94"/>
      <c r="O127" s="95"/>
      <c r="P127" s="7"/>
      <c r="Q127" s="7"/>
      <c r="R127" s="7"/>
      <c r="S127" s="7"/>
    </row>
    <row r="128" spans="1:19" s="35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98"/>
      <c r="N128" s="94"/>
      <c r="O128" s="95"/>
      <c r="P128" s="7"/>
      <c r="Q128" s="7"/>
      <c r="R128" s="7"/>
      <c r="S128" s="7"/>
    </row>
    <row r="129" spans="1:19" s="35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98"/>
      <c r="N129" s="94"/>
      <c r="O129" s="95"/>
      <c r="P129" s="7"/>
      <c r="Q129" s="7"/>
      <c r="R129" s="7"/>
      <c r="S129" s="7"/>
    </row>
    <row r="130" spans="1:19" s="35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98"/>
      <c r="N130" s="94"/>
      <c r="O130" s="95"/>
      <c r="P130" s="7"/>
      <c r="Q130" s="7"/>
      <c r="R130" s="7"/>
      <c r="S130" s="7"/>
    </row>
    <row r="131" spans="1:19" s="35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98"/>
      <c r="N131" s="94"/>
      <c r="O131" s="95"/>
      <c r="P131" s="7"/>
      <c r="Q131" s="7"/>
      <c r="R131" s="7"/>
      <c r="S131" s="7"/>
    </row>
    <row r="132" spans="1:19" s="35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98"/>
      <c r="N132" s="94"/>
      <c r="O132" s="95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B8" zoomScale="90" zoomScaleNormal="100" zoomScaleSheetLayoutView="90" workbookViewId="0">
      <selection activeCell="L13" sqref="L13:L29"/>
    </sheetView>
  </sheetViews>
  <sheetFormatPr defaultRowHeight="14.25" x14ac:dyDescent="0.2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98" bestFit="1" customWidth="1"/>
    <col min="13" max="13" width="16.140625" style="35" bestFit="1" customWidth="1"/>
    <col min="14" max="14" width="15.5703125" style="94" customWidth="1"/>
    <col min="15" max="15" width="20" style="95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0" t="s">
        <v>0</v>
      </c>
      <c r="B1" s="130"/>
      <c r="C1" s="130"/>
      <c r="D1" s="130"/>
      <c r="E1" s="130"/>
      <c r="F1" s="130"/>
      <c r="G1" s="130"/>
      <c r="H1" s="130"/>
      <c r="I1" s="130"/>
      <c r="J1" s="110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1" t="s">
        <v>54</v>
      </c>
      <c r="C3" s="10"/>
      <c r="D3" s="8"/>
      <c r="E3" s="8"/>
      <c r="F3" s="8"/>
      <c r="G3" s="8"/>
      <c r="H3" s="8" t="s">
        <v>3</v>
      </c>
      <c r="I3" s="12">
        <v>43020</v>
      </c>
      <c r="J3" s="100">
        <f>900*2400000</f>
        <v>2160000000</v>
      </c>
      <c r="K3" s="2"/>
      <c r="L3" s="14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102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90</v>
      </c>
      <c r="F8" s="21"/>
      <c r="G8" s="17">
        <f>C8*E8</f>
        <v>9000000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121</v>
      </c>
      <c r="F9" s="21"/>
      <c r="G9" s="17">
        <f t="shared" ref="G9:G16" si="0">C9*E9</f>
        <v>6050000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5</v>
      </c>
      <c r="F10" s="21"/>
      <c r="G10" s="17">
        <f t="shared" si="0"/>
        <v>100000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0</v>
      </c>
      <c r="F11" s="21"/>
      <c r="G11" s="17">
        <f t="shared" si="0"/>
        <v>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4</v>
      </c>
      <c r="F12" s="21"/>
      <c r="G12" s="17">
        <f>C12*E12</f>
        <v>20000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ht="15" x14ac:dyDescent="0.25">
      <c r="A13" s="8"/>
      <c r="B13" s="21"/>
      <c r="C13" s="22">
        <v>2000</v>
      </c>
      <c r="D13" s="8"/>
      <c r="E13" s="21">
        <v>0</v>
      </c>
      <c r="F13" s="21"/>
      <c r="G13" s="17">
        <f t="shared" si="0"/>
        <v>0</v>
      </c>
      <c r="H13" s="9"/>
      <c r="I13" s="17"/>
      <c r="J13" s="7" t="s">
        <v>73</v>
      </c>
      <c r="K13" s="31">
        <v>42941</v>
      </c>
      <c r="L13" s="32">
        <v>1020000</v>
      </c>
      <c r="M13" s="32">
        <v>3217500</v>
      </c>
      <c r="N13" s="34"/>
      <c r="O13" s="2" t="s">
        <v>19</v>
      </c>
      <c r="P13" s="2"/>
    </row>
    <row r="14" spans="1:19" ht="15" x14ac:dyDescent="0.25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7" t="s">
        <v>73</v>
      </c>
      <c r="K14" s="31">
        <v>42942</v>
      </c>
      <c r="L14" s="32">
        <v>1000000</v>
      </c>
      <c r="M14" s="32">
        <v>1650000</v>
      </c>
      <c r="N14" s="34"/>
      <c r="O14" s="36"/>
      <c r="P14" s="37"/>
    </row>
    <row r="15" spans="1:19" ht="15" x14ac:dyDescent="0.25">
      <c r="A15" s="8"/>
      <c r="B15" s="21"/>
      <c r="C15" s="22">
        <v>500</v>
      </c>
      <c r="D15" s="8"/>
      <c r="E15" s="21">
        <v>0</v>
      </c>
      <c r="F15" s="21"/>
      <c r="G15" s="17">
        <f t="shared" si="0"/>
        <v>0</v>
      </c>
      <c r="H15" s="9"/>
      <c r="I15" s="10"/>
      <c r="K15" s="31">
        <v>42943</v>
      </c>
      <c r="L15" s="32">
        <v>900000</v>
      </c>
      <c r="M15" s="32">
        <v>50000</v>
      </c>
      <c r="N15" s="34"/>
      <c r="O15" s="36"/>
      <c r="P15" s="37"/>
    </row>
    <row r="16" spans="1:19" ht="15" x14ac:dyDescent="0.25">
      <c r="A16" s="8"/>
      <c r="B16" s="21"/>
      <c r="C16" s="22">
        <v>100</v>
      </c>
      <c r="D16" s="8"/>
      <c r="E16" s="21">
        <v>0</v>
      </c>
      <c r="F16" s="21"/>
      <c r="G16" s="17">
        <f t="shared" si="0"/>
        <v>0</v>
      </c>
      <c r="H16" s="9"/>
      <c r="I16" s="10"/>
      <c r="K16" s="31">
        <v>42944</v>
      </c>
      <c r="L16" s="32">
        <v>900000</v>
      </c>
      <c r="M16" s="32">
        <v>1550000</v>
      </c>
      <c r="N16" s="34"/>
      <c r="O16" s="36"/>
      <c r="P16" s="37"/>
    </row>
    <row r="17" spans="1:19" ht="15" x14ac:dyDescent="0.25">
      <c r="A17" s="8"/>
      <c r="B17" s="8"/>
      <c r="C17" s="19" t="s">
        <v>20</v>
      </c>
      <c r="D17" s="8"/>
      <c r="E17" s="21"/>
      <c r="F17" s="8"/>
      <c r="G17" s="8"/>
      <c r="H17" s="9">
        <f>SUM(G8:G16)</f>
        <v>15170000</v>
      </c>
      <c r="I17" s="10"/>
      <c r="K17" s="31">
        <v>42945</v>
      </c>
      <c r="L17" s="32">
        <v>580000</v>
      </c>
      <c r="M17" s="32">
        <v>25000</v>
      </c>
      <c r="N17" s="34"/>
      <c r="O17" s="36"/>
      <c r="P17" s="37"/>
    </row>
    <row r="18" spans="1:19" ht="15" x14ac:dyDescent="0.25">
      <c r="A18" s="8"/>
      <c r="B18" s="8"/>
      <c r="C18" s="8"/>
      <c r="D18" s="8"/>
      <c r="E18" s="8"/>
      <c r="F18" s="8"/>
      <c r="G18" s="8"/>
      <c r="H18" s="9"/>
      <c r="I18" s="10"/>
      <c r="K18" s="31">
        <v>42946</v>
      </c>
      <c r="L18" s="32">
        <v>450000</v>
      </c>
      <c r="M18" s="32">
        <v>30000</v>
      </c>
      <c r="N18" s="40"/>
      <c r="O18" s="36"/>
      <c r="P18" s="41"/>
    </row>
    <row r="19" spans="1:19" ht="15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K19" s="31">
        <v>42947</v>
      </c>
      <c r="L19" s="32">
        <v>605000</v>
      </c>
      <c r="M19" s="32">
        <v>155000</v>
      </c>
      <c r="N19" s="42"/>
      <c r="O19" s="36"/>
      <c r="P19" s="41"/>
    </row>
    <row r="20" spans="1:19" ht="15" x14ac:dyDescent="0.25">
      <c r="A20" s="8"/>
      <c r="B20" s="8"/>
      <c r="C20" s="22">
        <v>1000</v>
      </c>
      <c r="D20" s="8"/>
      <c r="E20" s="8">
        <v>0</v>
      </c>
      <c r="F20" s="8"/>
      <c r="G20" s="22">
        <f>C20*E20</f>
        <v>0</v>
      </c>
      <c r="H20" s="9"/>
      <c r="I20" s="22"/>
      <c r="K20" s="31">
        <v>42948</v>
      </c>
      <c r="L20" s="32">
        <v>700000</v>
      </c>
      <c r="M20" s="32">
        <v>61100</v>
      </c>
      <c r="N20" s="42"/>
      <c r="O20" s="36"/>
      <c r="P20" s="41"/>
    </row>
    <row r="21" spans="1:19" ht="15" x14ac:dyDescent="0.25">
      <c r="A21" s="8"/>
      <c r="B21" s="8"/>
      <c r="C21" s="22">
        <v>500</v>
      </c>
      <c r="D21" s="8"/>
      <c r="E21" s="8">
        <v>6</v>
      </c>
      <c r="F21" s="8"/>
      <c r="G21" s="22">
        <f>C21*E21</f>
        <v>3000</v>
      </c>
      <c r="H21" s="9"/>
      <c r="I21" s="22"/>
      <c r="K21" s="31">
        <v>42949</v>
      </c>
      <c r="L21" s="32">
        <v>800000</v>
      </c>
      <c r="M21" s="32">
        <v>360000</v>
      </c>
      <c r="N21" s="43"/>
      <c r="O21" s="44"/>
      <c r="P21" s="44"/>
    </row>
    <row r="22" spans="1:19" ht="15" x14ac:dyDescent="0.25">
      <c r="A22" s="8"/>
      <c r="B22" s="8"/>
      <c r="C22" s="22">
        <v>200</v>
      </c>
      <c r="D22" s="8"/>
      <c r="E22" s="8">
        <v>2</v>
      </c>
      <c r="F22" s="8"/>
      <c r="G22" s="22">
        <f>C22*E22</f>
        <v>400</v>
      </c>
      <c r="H22" s="9"/>
      <c r="I22" s="10"/>
      <c r="K22" s="31">
        <v>42950</v>
      </c>
      <c r="L22" s="32">
        <v>520000</v>
      </c>
      <c r="M22" s="32">
        <v>25000</v>
      </c>
      <c r="N22" s="43"/>
      <c r="O22" s="9"/>
      <c r="P22" s="34"/>
      <c r="Q22" s="40"/>
      <c r="R22" s="44"/>
      <c r="S22" s="44"/>
    </row>
    <row r="23" spans="1:19" ht="15" x14ac:dyDescent="0.25">
      <c r="A23" s="8"/>
      <c r="B23" s="8"/>
      <c r="C23" s="22">
        <v>100</v>
      </c>
      <c r="D23" s="8"/>
      <c r="E23" s="8">
        <v>2</v>
      </c>
      <c r="F23" s="8"/>
      <c r="G23" s="22">
        <f>C23*E23</f>
        <v>200</v>
      </c>
      <c r="H23" s="9"/>
      <c r="I23" s="10"/>
      <c r="K23" s="31">
        <v>42951</v>
      </c>
      <c r="L23" s="32">
        <v>1150000</v>
      </c>
      <c r="M23" s="32">
        <v>280000</v>
      </c>
      <c r="N23" s="42"/>
      <c r="O23" s="45"/>
      <c r="P23" s="34"/>
      <c r="Q23" s="40"/>
      <c r="R23" s="44">
        <f>SUM(R14:R22)</f>
        <v>0</v>
      </c>
      <c r="S23" s="44">
        <f>SUM(S14:S22)</f>
        <v>0</v>
      </c>
    </row>
    <row r="24" spans="1:19" ht="15" x14ac:dyDescent="0.25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1">
        <v>42952</v>
      </c>
      <c r="L24" s="32">
        <v>950000</v>
      </c>
      <c r="M24" s="32"/>
      <c r="N24" s="42"/>
      <c r="O24" s="45"/>
      <c r="P24" s="34"/>
      <c r="Q24" s="40"/>
      <c r="R24" s="46" t="s">
        <v>22</v>
      </c>
      <c r="S24" s="40"/>
    </row>
    <row r="25" spans="1:19" ht="15" x14ac:dyDescent="0.25">
      <c r="A25" s="8"/>
      <c r="B25" s="8"/>
      <c r="C25" s="22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K25" s="31">
        <v>42953</v>
      </c>
      <c r="L25" s="32">
        <v>950000</v>
      </c>
      <c r="M25" s="32"/>
      <c r="N25" s="42"/>
      <c r="O25" s="45"/>
      <c r="P25" s="34"/>
      <c r="Q25" s="40"/>
      <c r="R25" s="46"/>
      <c r="S25" s="40"/>
    </row>
    <row r="26" spans="1:19" ht="15" x14ac:dyDescent="0.25">
      <c r="A26" s="8"/>
      <c r="B26" s="8"/>
      <c r="C26" s="19" t="s">
        <v>20</v>
      </c>
      <c r="D26" s="8"/>
      <c r="E26" s="8"/>
      <c r="F26" s="8"/>
      <c r="G26" s="8"/>
      <c r="H26" s="48">
        <f>SUM(G20:G25)</f>
        <v>3600</v>
      </c>
      <c r="I26" s="9"/>
      <c r="K26" s="31">
        <v>42954</v>
      </c>
      <c r="L26" s="32">
        <v>1050000</v>
      </c>
      <c r="M26" s="32"/>
      <c r="N26" s="49"/>
      <c r="O26" s="50"/>
      <c r="P26" s="34"/>
      <c r="Q26" s="40"/>
      <c r="R26" s="46"/>
      <c r="S26" s="40"/>
    </row>
    <row r="27" spans="1:19" ht="15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15173600</v>
      </c>
      <c r="J27" s="30"/>
      <c r="K27" s="31">
        <v>42955</v>
      </c>
      <c r="L27" s="32">
        <v>850000</v>
      </c>
      <c r="M27" s="32"/>
      <c r="N27" s="34"/>
      <c r="O27" s="50"/>
      <c r="P27" s="34"/>
      <c r="Q27" s="40"/>
      <c r="R27" s="46"/>
      <c r="S27" s="40"/>
    </row>
    <row r="28" spans="1:19" ht="15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30"/>
      <c r="K28" s="31">
        <v>42956</v>
      </c>
      <c r="L28" s="32">
        <v>900000</v>
      </c>
      <c r="M28" s="32"/>
      <c r="N28" s="34"/>
      <c r="O28" s="50"/>
      <c r="P28" s="34"/>
      <c r="Q28" s="40"/>
      <c r="R28" s="46"/>
      <c r="S28" s="40"/>
    </row>
    <row r="29" spans="1:19" ht="15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'11 Okt 17 '!I37</f>
        <v>834404603</v>
      </c>
      <c r="J29" s="30"/>
      <c r="K29" s="31">
        <v>42957</v>
      </c>
      <c r="L29" s="32">
        <v>500000</v>
      </c>
      <c r="M29" s="32"/>
      <c r="N29" s="34"/>
      <c r="O29" s="50"/>
      <c r="P29" s="34"/>
      <c r="Q29" s="40"/>
      <c r="R29" s="51"/>
      <c r="S29" s="40"/>
    </row>
    <row r="30" spans="1:19" ht="15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+'12 Okt 17'!I52</f>
        <v>6331700</v>
      </c>
      <c r="J30" s="30"/>
      <c r="K30" s="31">
        <v>42958</v>
      </c>
      <c r="L30" s="32"/>
      <c r="M30" s="32"/>
      <c r="N30" s="34"/>
      <c r="O30" s="50"/>
      <c r="P30" s="34"/>
      <c r="Q30" s="40"/>
      <c r="R30" s="46"/>
      <c r="S30" s="40"/>
    </row>
    <row r="31" spans="1:19" ht="15" x14ac:dyDescent="0.25">
      <c r="A31" s="8"/>
      <c r="B31" s="8"/>
      <c r="C31" s="8"/>
      <c r="D31" s="8"/>
      <c r="E31" s="8"/>
      <c r="F31" s="8"/>
      <c r="G31" s="8"/>
      <c r="H31" s="9"/>
      <c r="I31" s="9"/>
      <c r="J31" s="30" t="s">
        <v>70</v>
      </c>
      <c r="K31" s="31">
        <v>42959</v>
      </c>
      <c r="L31" s="32"/>
      <c r="M31" s="32"/>
      <c r="N31" s="42"/>
      <c r="O31" s="50"/>
      <c r="P31" s="2"/>
      <c r="Q31" s="40"/>
      <c r="R31" s="2"/>
      <c r="S31" s="40"/>
    </row>
    <row r="32" spans="1:19" ht="15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0"/>
      <c r="K32" s="31">
        <v>42945</v>
      </c>
      <c r="L32" s="101"/>
      <c r="M32" s="32"/>
      <c r="N32" s="42"/>
      <c r="O32" s="50"/>
      <c r="P32" s="2"/>
      <c r="Q32" s="40"/>
      <c r="R32" s="2"/>
      <c r="S32" s="40"/>
    </row>
    <row r="33" spans="1:19" ht="15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30"/>
      <c r="L33" s="101"/>
      <c r="M33" s="32"/>
      <c r="N33" s="42"/>
      <c r="O33" s="50"/>
      <c r="P33" s="2"/>
      <c r="Q33" s="40"/>
      <c r="R33" s="2"/>
      <c r="S33" s="40"/>
    </row>
    <row r="34" spans="1:19" ht="15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0"/>
      <c r="L34" s="101"/>
      <c r="M34" s="32"/>
      <c r="N34" s="42"/>
      <c r="O34" s="50"/>
      <c r="P34" s="2"/>
      <c r="Q34" s="40"/>
      <c r="R34" s="54"/>
      <c r="S34" s="40"/>
    </row>
    <row r="35" spans="1:19" ht="15" x14ac:dyDescent="0.25">
      <c r="A35" s="8"/>
      <c r="B35" s="8"/>
      <c r="C35" s="8" t="s">
        <v>29</v>
      </c>
      <c r="D35" s="8"/>
      <c r="E35" s="8"/>
      <c r="F35" s="8"/>
      <c r="G35" s="22"/>
      <c r="H35" s="48">
        <f>O14</f>
        <v>0</v>
      </c>
      <c r="I35" s="9"/>
      <c r="J35" s="30"/>
      <c r="L35" s="101"/>
      <c r="M35" s="32"/>
      <c r="N35" s="42"/>
      <c r="O35" s="50"/>
      <c r="P35" s="40"/>
      <c r="Q35" s="40"/>
      <c r="R35" s="2"/>
      <c r="S35" s="40"/>
    </row>
    <row r="36" spans="1:19" ht="15" x14ac:dyDescent="0.25">
      <c r="A36" s="8"/>
      <c r="B36" s="8"/>
      <c r="C36" s="8" t="s">
        <v>30</v>
      </c>
      <c r="D36" s="8"/>
      <c r="E36" s="8"/>
      <c r="F36" s="8"/>
      <c r="G36" s="8"/>
      <c r="H36" s="55"/>
      <c r="I36" s="8" t="s">
        <v>7</v>
      </c>
      <c r="J36" s="30"/>
      <c r="L36" s="101"/>
      <c r="N36" s="42"/>
      <c r="O36" s="50"/>
      <c r="P36" s="10"/>
      <c r="Q36" s="40"/>
      <c r="R36" s="2"/>
      <c r="S36" s="2"/>
    </row>
    <row r="37" spans="1:19" ht="15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834404603</v>
      </c>
      <c r="J37" s="30"/>
      <c r="L37" s="101"/>
      <c r="N37" s="42"/>
      <c r="O37" s="50"/>
      <c r="Q37" s="40"/>
      <c r="R37" s="2"/>
      <c r="S37" s="2"/>
    </row>
    <row r="38" spans="1:19" ht="15" x14ac:dyDescent="0.25">
      <c r="A38" s="8"/>
      <c r="B38" s="8"/>
      <c r="C38" s="8"/>
      <c r="D38" s="8"/>
      <c r="E38" s="8"/>
      <c r="F38" s="8"/>
      <c r="G38" s="8"/>
      <c r="H38" s="9"/>
      <c r="I38" s="9"/>
      <c r="J38" s="30"/>
      <c r="L38" s="101"/>
      <c r="N38" s="42"/>
      <c r="O38" s="50"/>
      <c r="Q38" s="40"/>
      <c r="R38" s="2"/>
      <c r="S38" s="2"/>
    </row>
    <row r="39" spans="1:19" ht="15" x14ac:dyDescent="0.25">
      <c r="A39" s="8"/>
      <c r="B39" s="8"/>
      <c r="C39" s="19" t="s">
        <v>32</v>
      </c>
      <c r="D39" s="8"/>
      <c r="E39" s="8"/>
      <c r="F39" s="8"/>
      <c r="G39" s="8"/>
      <c r="H39" s="48">
        <v>4408349</v>
      </c>
      <c r="J39" s="30"/>
      <c r="L39" s="101"/>
      <c r="N39" s="42"/>
      <c r="O39" s="50"/>
      <c r="Q39" s="40"/>
      <c r="R39" s="2"/>
      <c r="S39" s="2"/>
    </row>
    <row r="40" spans="1:19" ht="15" x14ac:dyDescent="0.25">
      <c r="A40" s="8"/>
      <c r="B40" s="8"/>
      <c r="C40" s="19" t="s">
        <v>33</v>
      </c>
      <c r="D40" s="8"/>
      <c r="E40" s="8"/>
      <c r="F40" s="8"/>
      <c r="G40" s="8"/>
      <c r="H40" s="9">
        <v>118557858</v>
      </c>
      <c r="I40" s="9"/>
      <c r="J40" s="30"/>
      <c r="L40" s="101"/>
      <c r="N40" s="42"/>
      <c r="O40" s="50"/>
      <c r="Q40" s="40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v>107891826</v>
      </c>
      <c r="I41" s="9"/>
      <c r="J41" s="30"/>
      <c r="L41" s="101"/>
      <c r="N41" s="42"/>
      <c r="O41" s="50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230858033</v>
      </c>
      <c r="J42" s="30"/>
      <c r="L42" s="101"/>
      <c r="N42" s="42"/>
      <c r="O42" s="50"/>
      <c r="Q42" s="40"/>
      <c r="R42" s="2"/>
      <c r="S42" s="2"/>
    </row>
    <row r="43" spans="1:19" ht="15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1065262636</v>
      </c>
      <c r="J43" s="30"/>
      <c r="L43" s="101"/>
      <c r="N43" s="42"/>
      <c r="O43" s="50"/>
      <c r="Q43" s="40"/>
      <c r="R43" s="2"/>
      <c r="S43" s="2"/>
    </row>
    <row r="44" spans="1:19" ht="15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30"/>
      <c r="L44" s="101"/>
      <c r="N44" s="42"/>
      <c r="O44" s="50"/>
      <c r="P44" s="59"/>
      <c r="Q44" s="34"/>
      <c r="R44" s="60"/>
      <c r="S44" s="60"/>
    </row>
    <row r="45" spans="1:19" ht="15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7403600</v>
      </c>
      <c r="I45" s="9"/>
      <c r="J45" s="30"/>
      <c r="L45" s="101"/>
      <c r="N45" s="42"/>
      <c r="O45" s="50"/>
      <c r="P45" s="59"/>
      <c r="Q45" s="34"/>
      <c r="R45" s="61"/>
      <c r="S45" s="60"/>
    </row>
    <row r="46" spans="1:19" ht="15" x14ac:dyDescent="0.25">
      <c r="A46" s="8"/>
      <c r="B46" s="8"/>
      <c r="C46" s="8" t="s">
        <v>36</v>
      </c>
      <c r="D46" s="8"/>
      <c r="E46" s="8"/>
      <c r="F46" s="8"/>
      <c r="G46" s="21"/>
      <c r="H46" s="62">
        <f>+E87</f>
        <v>0</v>
      </c>
      <c r="I46" s="9" t="s">
        <v>7</v>
      </c>
      <c r="J46" s="30"/>
      <c r="L46" s="101"/>
      <c r="N46" s="42"/>
      <c r="O46" s="50"/>
      <c r="P46" s="59"/>
      <c r="Q46" s="34"/>
      <c r="R46" s="59"/>
      <c r="S46" s="60"/>
    </row>
    <row r="47" spans="1:19" ht="15" x14ac:dyDescent="0.25">
      <c r="A47" s="8"/>
      <c r="B47" s="8"/>
      <c r="C47" s="8"/>
      <c r="D47" s="8"/>
      <c r="E47" s="8"/>
      <c r="F47" s="8"/>
      <c r="G47" s="21" t="s">
        <v>7</v>
      </c>
      <c r="H47" s="63"/>
      <c r="I47" s="9">
        <f>H45+H46</f>
        <v>7403600</v>
      </c>
      <c r="J47" s="30"/>
      <c r="L47" s="101"/>
      <c r="N47" s="42"/>
      <c r="O47" s="50"/>
      <c r="P47" s="59"/>
      <c r="Q47" s="60"/>
      <c r="R47" s="59"/>
      <c r="S47" s="60"/>
    </row>
    <row r="48" spans="1:19" ht="15" x14ac:dyDescent="0.25">
      <c r="A48" s="8"/>
      <c r="B48" s="8"/>
      <c r="C48" s="8"/>
      <c r="D48" s="8"/>
      <c r="E48" s="8"/>
      <c r="F48" s="8"/>
      <c r="G48" s="21"/>
      <c r="H48" s="64"/>
      <c r="I48" s="9" t="s">
        <v>7</v>
      </c>
      <c r="J48" s="30"/>
      <c r="L48" s="101"/>
      <c r="N48" s="42"/>
      <c r="O48" s="50"/>
      <c r="P48" s="65"/>
      <c r="Q48" s="65">
        <f>SUM(Q13:Q46)</f>
        <v>0</v>
      </c>
      <c r="R48" s="59"/>
      <c r="S48" s="60"/>
    </row>
    <row r="49" spans="1:19" ht="15" x14ac:dyDescent="0.25">
      <c r="A49" s="8"/>
      <c r="B49" s="8"/>
      <c r="C49" s="8" t="s">
        <v>37</v>
      </c>
      <c r="D49" s="8"/>
      <c r="E49" s="8"/>
      <c r="F49" s="8"/>
      <c r="G49" s="17"/>
      <c r="H49" s="48">
        <f>+L114</f>
        <v>13825000</v>
      </c>
      <c r="I49" s="9">
        <v>0</v>
      </c>
      <c r="J49" s="112">
        <f>+H49-1080000</f>
        <v>12745000</v>
      </c>
      <c r="L49" s="101"/>
      <c r="M49" s="53"/>
      <c r="N49" s="42"/>
      <c r="O49" s="50"/>
      <c r="Q49" s="2"/>
      <c r="S49" s="2"/>
    </row>
    <row r="50" spans="1:19" ht="15" x14ac:dyDescent="0.25">
      <c r="A50" s="8"/>
      <c r="B50" s="8"/>
      <c r="C50" s="8" t="s">
        <v>38</v>
      </c>
      <c r="D50" s="8"/>
      <c r="E50" s="8"/>
      <c r="F50" s="8"/>
      <c r="G50" s="8"/>
      <c r="H50" s="55">
        <f>A87</f>
        <v>2420500</v>
      </c>
      <c r="I50" s="9"/>
      <c r="J50" s="30"/>
      <c r="L50" s="101"/>
      <c r="M50" s="53"/>
      <c r="N50" s="42"/>
      <c r="O50" s="50"/>
      <c r="P50" s="66"/>
      <c r="Q50" s="2" t="s">
        <v>39</v>
      </c>
      <c r="S50" s="2"/>
    </row>
    <row r="51" spans="1:19" ht="15" x14ac:dyDescent="0.25">
      <c r="A51" s="8"/>
      <c r="B51" s="8"/>
      <c r="C51" s="8"/>
      <c r="D51" s="8"/>
      <c r="E51" s="8"/>
      <c r="F51" s="8"/>
      <c r="G51" s="8"/>
      <c r="H51" s="17"/>
      <c r="I51" s="55">
        <f>SUM(H49:H50)</f>
        <v>16245500</v>
      </c>
      <c r="J51" s="30"/>
      <c r="L51" s="101"/>
      <c r="M51" s="53"/>
      <c r="N51" s="42"/>
      <c r="O51" s="50"/>
      <c r="P51" s="67"/>
      <c r="Q51" s="54"/>
      <c r="R51" s="67"/>
      <c r="S51" s="54"/>
    </row>
    <row r="52" spans="1:19" ht="15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15173600</v>
      </c>
      <c r="J52" s="30"/>
      <c r="L52" s="101"/>
      <c r="M52" s="68"/>
      <c r="N52" s="42"/>
      <c r="O52" s="50"/>
      <c r="P52" s="67"/>
      <c r="Q52" s="54"/>
      <c r="R52" s="67"/>
      <c r="S52" s="54"/>
    </row>
    <row r="53" spans="1:19" ht="15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15173600</v>
      </c>
      <c r="J53" s="30"/>
      <c r="L53" s="101"/>
      <c r="M53" s="68"/>
      <c r="N53" s="42"/>
      <c r="O53" s="50"/>
      <c r="P53" s="67"/>
      <c r="Q53" s="54"/>
      <c r="R53" s="67"/>
      <c r="S53" s="54"/>
    </row>
    <row r="54" spans="1:19" ht="15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5">
        <v>0</v>
      </c>
      <c r="J54" s="30"/>
      <c r="L54" s="101"/>
      <c r="M54" s="69"/>
      <c r="N54" s="42"/>
      <c r="O54" s="50"/>
      <c r="P54" s="67"/>
      <c r="Q54" s="54"/>
      <c r="R54" s="67"/>
      <c r="S54" s="70"/>
    </row>
    <row r="55" spans="1:19" ht="15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30"/>
      <c r="L55" s="101"/>
      <c r="M55" s="53"/>
      <c r="N55" s="42"/>
      <c r="O55" s="50"/>
      <c r="P55" s="67"/>
      <c r="Q55" s="54"/>
      <c r="R55" s="67"/>
      <c r="S55" s="67"/>
    </row>
    <row r="56" spans="1:19" ht="15" x14ac:dyDescent="0.25">
      <c r="A56" s="8"/>
      <c r="B56" s="8"/>
      <c r="C56" s="8"/>
      <c r="D56" s="8"/>
      <c r="E56" s="8"/>
      <c r="F56" s="8"/>
      <c r="G56" s="8"/>
      <c r="H56" s="9"/>
      <c r="I56" s="9"/>
      <c r="J56" s="30"/>
      <c r="L56" s="101"/>
      <c r="M56" s="69"/>
      <c r="N56" s="42"/>
      <c r="O56" s="50"/>
      <c r="P56" s="67"/>
      <c r="Q56" s="54"/>
      <c r="R56" s="67"/>
      <c r="S56" s="67"/>
    </row>
    <row r="57" spans="1:19" ht="15" x14ac:dyDescent="0.25">
      <c r="A57" s="8" t="s">
        <v>43</v>
      </c>
      <c r="B57" s="8"/>
      <c r="C57" s="8"/>
      <c r="D57" s="8"/>
      <c r="E57" s="8"/>
      <c r="F57" s="8"/>
      <c r="G57" s="8"/>
      <c r="H57" s="9" t="s">
        <v>55</v>
      </c>
      <c r="I57" s="52"/>
      <c r="J57" s="30"/>
      <c r="L57" s="32"/>
      <c r="M57" s="69"/>
      <c r="N57" s="42"/>
      <c r="O57" s="50"/>
      <c r="P57" s="67"/>
      <c r="Q57" s="54"/>
      <c r="R57" s="67"/>
      <c r="S57" s="67"/>
    </row>
    <row r="58" spans="1:19" ht="15" x14ac:dyDescent="0.25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30"/>
      <c r="L58" s="32"/>
      <c r="M58" s="69"/>
      <c r="N58" s="42"/>
      <c r="O58" s="50"/>
      <c r="P58" s="67"/>
      <c r="Q58" s="54"/>
      <c r="R58" s="67"/>
      <c r="S58" s="67"/>
    </row>
    <row r="59" spans="1:19" ht="15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30"/>
      <c r="L59" s="32"/>
      <c r="M59" s="69"/>
      <c r="N59" s="42"/>
      <c r="O59" s="50"/>
      <c r="Q59" s="40"/>
    </row>
    <row r="60" spans="1:19" ht="15" x14ac:dyDescent="0.25">
      <c r="A60" s="71"/>
      <c r="B60" s="72"/>
      <c r="C60" s="72"/>
      <c r="D60" s="73"/>
      <c r="E60" s="73"/>
      <c r="F60" s="73"/>
      <c r="G60" s="73"/>
      <c r="H60" s="73"/>
      <c r="J60" s="30"/>
      <c r="L60" s="32"/>
      <c r="N60" s="42"/>
      <c r="O60" s="50"/>
    </row>
    <row r="61" spans="1:19" ht="15" x14ac:dyDescent="0.25">
      <c r="A61" s="2"/>
      <c r="B61" s="2"/>
      <c r="C61" s="2"/>
      <c r="D61" s="2"/>
      <c r="E61" s="2"/>
      <c r="F61" s="2"/>
      <c r="G61" s="10"/>
      <c r="I61" s="2"/>
      <c r="J61" s="30"/>
      <c r="L61" s="32"/>
      <c r="N61" s="42"/>
      <c r="O61" s="50"/>
      <c r="Q61" s="66"/>
    </row>
    <row r="62" spans="1:19" ht="15" x14ac:dyDescent="0.25">
      <c r="A62" s="74" t="s">
        <v>46</v>
      </c>
      <c r="B62" s="72"/>
      <c r="C62" s="72"/>
      <c r="D62" s="73"/>
      <c r="E62" s="73"/>
      <c r="F62" s="73"/>
      <c r="G62" s="10" t="s">
        <v>47</v>
      </c>
      <c r="J62" s="30"/>
      <c r="L62" s="32"/>
      <c r="N62" s="42"/>
      <c r="O62" s="50"/>
      <c r="Q62" s="66"/>
    </row>
    <row r="63" spans="1:19" ht="15" x14ac:dyDescent="0.25">
      <c r="A63" s="71"/>
      <c r="B63" s="72"/>
      <c r="C63" s="72"/>
      <c r="D63" s="73"/>
      <c r="E63" s="73"/>
      <c r="F63" s="73"/>
      <c r="G63" s="73"/>
      <c r="H63" s="73"/>
      <c r="J63" s="30"/>
      <c r="L63" s="32"/>
      <c r="N63" s="42"/>
      <c r="O63" s="50"/>
    </row>
    <row r="64" spans="1:19" ht="15" x14ac:dyDescent="0.25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30"/>
      <c r="L64" s="32"/>
      <c r="N64" s="42"/>
      <c r="O64" s="50"/>
    </row>
    <row r="65" spans="1:15" ht="15" x14ac:dyDescent="0.25">
      <c r="A65" s="2"/>
      <c r="B65" s="2"/>
      <c r="C65" s="2"/>
      <c r="D65" s="2"/>
      <c r="E65" s="2"/>
      <c r="F65" s="2"/>
      <c r="G65" s="73" t="s">
        <v>50</v>
      </c>
      <c r="H65" s="2"/>
      <c r="I65" s="2"/>
      <c r="J65" s="30"/>
      <c r="L65" s="32"/>
      <c r="M65" s="69"/>
      <c r="N65" s="42"/>
      <c r="O65" s="50"/>
    </row>
    <row r="66" spans="1:15" ht="15" x14ac:dyDescent="0.25">
      <c r="A66" s="2"/>
      <c r="B66" s="2"/>
      <c r="C66" s="2"/>
      <c r="D66" s="2"/>
      <c r="E66" s="2"/>
      <c r="F66" s="2"/>
      <c r="G66" s="73"/>
      <c r="H66" s="2"/>
      <c r="I66" s="2"/>
      <c r="J66" s="30"/>
      <c r="L66" s="32"/>
      <c r="N66" s="42"/>
      <c r="O66" s="50"/>
    </row>
    <row r="67" spans="1:15" ht="15" x14ac:dyDescent="0.25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30"/>
      <c r="L67" s="32"/>
      <c r="N67" s="42"/>
      <c r="O67" s="50"/>
    </row>
    <row r="68" spans="1:15" ht="15" x14ac:dyDescent="0.25">
      <c r="A68" s="2"/>
      <c r="B68" s="2"/>
      <c r="C68" s="2"/>
      <c r="D68" s="2"/>
      <c r="E68" s="2" t="s">
        <v>51</v>
      </c>
      <c r="F68" s="2"/>
      <c r="G68" s="2"/>
      <c r="H68" s="2"/>
      <c r="I68" s="75"/>
      <c r="J68" s="30"/>
      <c r="L68" s="32"/>
      <c r="N68" s="42"/>
      <c r="O68" s="50"/>
    </row>
    <row r="69" spans="1:15" ht="15" x14ac:dyDescent="0.25">
      <c r="A69" s="73"/>
      <c r="B69" s="73"/>
      <c r="C69" s="73"/>
      <c r="D69" s="73"/>
      <c r="E69" s="73"/>
      <c r="F69" s="73"/>
      <c r="G69" s="76"/>
      <c r="H69" s="77"/>
      <c r="I69" s="73"/>
      <c r="J69" s="30"/>
      <c r="L69" s="32"/>
      <c r="N69" s="42"/>
      <c r="O69" s="78"/>
    </row>
    <row r="70" spans="1:15" ht="15" x14ac:dyDescent="0.25">
      <c r="A70" s="73"/>
      <c r="B70" s="73"/>
      <c r="C70" s="73"/>
      <c r="D70" s="73"/>
      <c r="E70" s="73"/>
      <c r="F70" s="73"/>
      <c r="G70" s="76" t="s">
        <v>52</v>
      </c>
      <c r="H70" s="79"/>
      <c r="I70" s="73"/>
      <c r="J70" s="30"/>
      <c r="L70" s="32"/>
      <c r="N70" s="42"/>
      <c r="O70" s="78"/>
    </row>
    <row r="71" spans="1:15" ht="15" x14ac:dyDescent="0.25">
      <c r="A71" s="80" t="s">
        <v>38</v>
      </c>
      <c r="B71" s="81"/>
      <c r="C71" s="81"/>
      <c r="D71" s="81"/>
      <c r="E71" s="82" t="s">
        <v>53</v>
      </c>
      <c r="F71" s="2"/>
      <c r="G71" s="2"/>
      <c r="H71" s="54"/>
      <c r="I71" s="2"/>
      <c r="J71" s="30"/>
      <c r="L71" s="32"/>
      <c r="N71" s="42"/>
      <c r="O71" s="78"/>
    </row>
    <row r="72" spans="1:15" ht="15" x14ac:dyDescent="0.25">
      <c r="A72" s="83">
        <v>2400000</v>
      </c>
      <c r="B72" s="84"/>
      <c r="C72" s="85"/>
      <c r="D72" s="81"/>
      <c r="E72" s="86"/>
      <c r="F72" s="2"/>
      <c r="G72" s="2"/>
      <c r="H72" s="54"/>
      <c r="I72" s="2"/>
      <c r="J72" s="30"/>
      <c r="L72" s="32"/>
      <c r="N72" s="42"/>
      <c r="O72" s="78"/>
    </row>
    <row r="73" spans="1:15" ht="15" x14ac:dyDescent="0.25">
      <c r="A73" s="82">
        <v>20500</v>
      </c>
      <c r="B73" s="81"/>
      <c r="C73" s="85"/>
      <c r="D73" s="85"/>
      <c r="E73" s="87"/>
      <c r="F73" s="66"/>
      <c r="H73" s="67"/>
      <c r="J73" s="30"/>
      <c r="L73" s="32"/>
      <c r="N73" s="42"/>
      <c r="O73" s="78"/>
    </row>
    <row r="74" spans="1:15" ht="15" x14ac:dyDescent="0.25">
      <c r="A74" s="88"/>
      <c r="B74" s="81"/>
      <c r="C74" s="89"/>
      <c r="D74" s="89"/>
      <c r="E74" s="87"/>
      <c r="H74" s="67"/>
      <c r="J74" s="30"/>
      <c r="L74" s="32"/>
      <c r="N74" s="42"/>
      <c r="O74" s="78"/>
    </row>
    <row r="75" spans="1:15" ht="15" x14ac:dyDescent="0.25">
      <c r="A75" s="90"/>
      <c r="B75" s="81"/>
      <c r="C75" s="89"/>
      <c r="D75" s="89"/>
      <c r="E75" s="87"/>
      <c r="H75" s="67"/>
      <c r="J75" s="30"/>
      <c r="L75" s="32"/>
      <c r="N75" s="42"/>
      <c r="O75" s="91"/>
    </row>
    <row r="76" spans="1:15" ht="15" x14ac:dyDescent="0.25">
      <c r="A76" s="90"/>
      <c r="B76" s="81"/>
      <c r="C76" s="89"/>
      <c r="D76" s="89"/>
      <c r="E76" s="87"/>
      <c r="H76" s="67"/>
      <c r="J76" s="30"/>
      <c r="L76" s="32"/>
      <c r="N76" s="42"/>
      <c r="O76" s="91"/>
    </row>
    <row r="77" spans="1:15" ht="15" x14ac:dyDescent="0.25">
      <c r="A77" s="80"/>
      <c r="B77" s="81"/>
      <c r="C77" s="81"/>
      <c r="D77" s="81"/>
      <c r="E77" s="82"/>
      <c r="F77" s="2"/>
      <c r="G77" s="2"/>
      <c r="H77" s="54"/>
      <c r="I77" s="2"/>
      <c r="J77" s="30"/>
      <c r="L77" s="32"/>
      <c r="N77" s="42"/>
      <c r="O77" s="91"/>
    </row>
    <row r="78" spans="1:15" ht="15" x14ac:dyDescent="0.25">
      <c r="A78" s="83"/>
      <c r="B78" s="81"/>
      <c r="C78" s="81"/>
      <c r="D78" s="81"/>
      <c r="E78" s="82"/>
      <c r="F78" s="2"/>
      <c r="G78" s="2"/>
      <c r="H78" s="54"/>
      <c r="I78" s="2"/>
      <c r="J78" s="30"/>
      <c r="L78" s="32"/>
      <c r="N78" s="42"/>
      <c r="O78" s="91"/>
    </row>
    <row r="79" spans="1:15" ht="15" x14ac:dyDescent="0.25">
      <c r="A79" s="83"/>
      <c r="B79" s="81"/>
      <c r="C79" s="85"/>
      <c r="D79" s="81"/>
      <c r="E79" s="86"/>
      <c r="F79" s="2"/>
      <c r="G79" s="2"/>
      <c r="H79" s="54"/>
      <c r="I79" s="2"/>
      <c r="J79" s="30"/>
      <c r="L79" s="32"/>
      <c r="N79" s="42"/>
      <c r="O79" s="91"/>
    </row>
    <row r="80" spans="1:15" ht="15" x14ac:dyDescent="0.25">
      <c r="A80" s="82"/>
      <c r="B80" s="81"/>
      <c r="C80" s="85"/>
      <c r="D80" s="85"/>
      <c r="E80" s="87"/>
      <c r="F80" s="66"/>
      <c r="H80" s="67"/>
      <c r="J80" s="30"/>
      <c r="L80" s="32"/>
      <c r="N80" s="42"/>
      <c r="O80" s="91"/>
    </row>
    <row r="81" spans="1:15" ht="15" x14ac:dyDescent="0.25">
      <c r="A81" s="88"/>
      <c r="B81" s="81"/>
      <c r="C81" s="89"/>
      <c r="D81" s="89"/>
      <c r="E81" s="87"/>
      <c r="H81" s="67"/>
      <c r="J81" s="30"/>
      <c r="L81" s="32"/>
      <c r="N81" s="42"/>
      <c r="O81" s="78"/>
    </row>
    <row r="82" spans="1:15" ht="15" x14ac:dyDescent="0.25">
      <c r="A82" s="90"/>
      <c r="B82" s="81"/>
      <c r="C82" s="89"/>
      <c r="D82" s="89"/>
      <c r="E82" s="87"/>
      <c r="H82" s="67"/>
      <c r="J82" s="30"/>
      <c r="L82" s="32"/>
      <c r="N82" s="42"/>
      <c r="O82" s="78"/>
    </row>
    <row r="83" spans="1:15" ht="15" x14ac:dyDescent="0.25">
      <c r="A83" s="90"/>
      <c r="B83" s="81"/>
      <c r="C83" s="89"/>
      <c r="D83" s="89"/>
      <c r="E83" s="87"/>
      <c r="H83" s="67"/>
      <c r="J83" s="30"/>
      <c r="L83" s="32"/>
      <c r="N83" s="42"/>
      <c r="O83" s="78"/>
    </row>
    <row r="84" spans="1:15" ht="15" x14ac:dyDescent="0.25">
      <c r="A84" s="80"/>
      <c r="B84" s="81"/>
      <c r="C84" s="81"/>
      <c r="D84" s="81"/>
      <c r="E84" s="82"/>
      <c r="F84" s="2"/>
      <c r="G84" s="2"/>
      <c r="H84" s="54"/>
      <c r="I84" s="2"/>
      <c r="J84" s="30"/>
      <c r="L84" s="32"/>
      <c r="N84" s="42"/>
      <c r="O84" s="78"/>
    </row>
    <row r="85" spans="1:15" ht="15" x14ac:dyDescent="0.25">
      <c r="A85" s="83"/>
      <c r="B85" s="81"/>
      <c r="C85" s="81"/>
      <c r="D85" s="81"/>
      <c r="E85" s="82"/>
      <c r="F85" s="2"/>
      <c r="G85" s="2"/>
      <c r="H85" s="54"/>
      <c r="I85" s="2"/>
      <c r="J85" s="30"/>
      <c r="L85" s="32"/>
      <c r="N85" s="42"/>
      <c r="O85" s="78"/>
    </row>
    <row r="86" spans="1:15" ht="15" x14ac:dyDescent="0.25">
      <c r="A86" s="83"/>
      <c r="B86" s="81"/>
      <c r="C86" s="85"/>
      <c r="D86" s="81"/>
      <c r="E86" s="86"/>
      <c r="F86" s="2"/>
      <c r="G86" s="2"/>
      <c r="H86" s="54"/>
      <c r="I86" s="2"/>
      <c r="J86" s="30"/>
      <c r="L86" s="32"/>
      <c r="N86" s="42"/>
      <c r="O86" s="78"/>
    </row>
    <row r="87" spans="1:15" ht="15" x14ac:dyDescent="0.25">
      <c r="A87" s="92">
        <f>SUM(A69:A86)</f>
        <v>2420500</v>
      </c>
      <c r="E87" s="67">
        <f>SUM(E69:E86)</f>
        <v>0</v>
      </c>
      <c r="H87" s="67">
        <f>SUM(H69:H86)</f>
        <v>0</v>
      </c>
      <c r="J87" s="30"/>
      <c r="L87" s="32"/>
      <c r="N87" s="42"/>
      <c r="O87" s="78"/>
    </row>
    <row r="88" spans="1:15" ht="15" x14ac:dyDescent="0.25">
      <c r="J88" s="30"/>
      <c r="L88" s="32"/>
      <c r="N88" s="42"/>
      <c r="O88" s="78"/>
    </row>
    <row r="89" spans="1:15" ht="15" x14ac:dyDescent="0.25">
      <c r="J89" s="30"/>
      <c r="L89" s="32"/>
      <c r="N89" s="42"/>
      <c r="O89" s="78"/>
    </row>
    <row r="90" spans="1:15" ht="15" x14ac:dyDescent="0.25">
      <c r="J90" s="30"/>
      <c r="L90" s="32"/>
      <c r="N90" s="42"/>
      <c r="O90" s="78"/>
    </row>
    <row r="91" spans="1:15" ht="15" x14ac:dyDescent="0.25">
      <c r="J91" s="30"/>
      <c r="L91" s="32"/>
      <c r="N91" s="42"/>
      <c r="O91" s="78"/>
    </row>
    <row r="92" spans="1:15" ht="15" x14ac:dyDescent="0.25">
      <c r="J92" s="30"/>
      <c r="L92" s="32"/>
      <c r="N92" s="42"/>
      <c r="O92" s="78"/>
    </row>
    <row r="93" spans="1:15" ht="15" x14ac:dyDescent="0.25">
      <c r="J93" s="30"/>
      <c r="L93" s="32"/>
      <c r="N93" s="42"/>
      <c r="O93" s="78"/>
    </row>
    <row r="94" spans="1:15" ht="15" x14ac:dyDescent="0.25">
      <c r="L94" s="32"/>
      <c r="N94" s="42"/>
      <c r="O94" s="78"/>
    </row>
    <row r="95" spans="1:15" x14ac:dyDescent="0.2">
      <c r="K95" s="31"/>
      <c r="L95" s="93"/>
      <c r="N95" s="42"/>
      <c r="O95" s="78"/>
    </row>
    <row r="96" spans="1:15" x14ac:dyDescent="0.2">
      <c r="K96" s="31"/>
      <c r="L96" s="93"/>
      <c r="N96" s="42"/>
      <c r="O96" s="78"/>
    </row>
    <row r="97" spans="1:19" x14ac:dyDescent="0.2">
      <c r="K97" s="31"/>
      <c r="L97" s="93"/>
      <c r="N97" s="42"/>
      <c r="O97" s="78"/>
    </row>
    <row r="98" spans="1:19" x14ac:dyDescent="0.2">
      <c r="K98" s="31"/>
      <c r="L98" s="93"/>
      <c r="N98" s="42"/>
      <c r="O98" s="78"/>
    </row>
    <row r="99" spans="1:19" x14ac:dyDescent="0.2">
      <c r="K99" s="31"/>
      <c r="L99" s="93"/>
      <c r="N99" s="42"/>
      <c r="O99" s="78"/>
    </row>
    <row r="100" spans="1:19" x14ac:dyDescent="0.2">
      <c r="K100" s="31"/>
      <c r="L100" s="93"/>
      <c r="N100" s="42"/>
      <c r="O100" s="78"/>
    </row>
    <row r="101" spans="1:19" x14ac:dyDescent="0.2">
      <c r="K101" s="31"/>
      <c r="L101" s="93"/>
      <c r="O101" s="78"/>
    </row>
    <row r="102" spans="1:19" x14ac:dyDescent="0.2">
      <c r="K102" s="31"/>
      <c r="L102" s="93"/>
      <c r="O102" s="78"/>
    </row>
    <row r="103" spans="1:19" x14ac:dyDescent="0.2">
      <c r="K103" s="31"/>
      <c r="L103" s="93"/>
    </row>
    <row r="104" spans="1:19" x14ac:dyDescent="0.2">
      <c r="K104" s="31"/>
      <c r="L104" s="93"/>
    </row>
    <row r="105" spans="1:19" x14ac:dyDescent="0.2">
      <c r="K105" s="31"/>
      <c r="L105" s="93"/>
    </row>
    <row r="106" spans="1:19" x14ac:dyDescent="0.2">
      <c r="K106" s="31"/>
      <c r="L106" s="93"/>
      <c r="O106" s="69">
        <f>SUM(O13:O105)</f>
        <v>0</v>
      </c>
    </row>
    <row r="107" spans="1:19" x14ac:dyDescent="0.2">
      <c r="K107" s="31"/>
      <c r="L107" s="93"/>
    </row>
    <row r="108" spans="1:19" x14ac:dyDescent="0.2">
      <c r="K108" s="31"/>
      <c r="L108" s="93"/>
    </row>
    <row r="109" spans="1:19" s="35" customFormat="1" x14ac:dyDescent="0.2">
      <c r="A109" s="7"/>
      <c r="B109" s="7"/>
      <c r="C109" s="7"/>
      <c r="D109" s="7"/>
      <c r="E109" s="7"/>
      <c r="F109" s="7"/>
      <c r="G109" s="7"/>
      <c r="I109" s="7"/>
      <c r="J109" s="7"/>
      <c r="K109" s="31"/>
      <c r="L109" s="93"/>
      <c r="N109" s="94"/>
      <c r="O109" s="95"/>
      <c r="P109" s="7"/>
      <c r="Q109" s="7"/>
      <c r="R109" s="7"/>
      <c r="S109" s="7"/>
    </row>
    <row r="110" spans="1:19" s="35" customFormat="1" x14ac:dyDescent="0.2">
      <c r="A110" s="7"/>
      <c r="B110" s="7"/>
      <c r="C110" s="7"/>
      <c r="D110" s="7"/>
      <c r="E110" s="7"/>
      <c r="F110" s="7"/>
      <c r="G110" s="7"/>
      <c r="I110" s="7"/>
      <c r="J110" s="7"/>
      <c r="K110" s="31"/>
      <c r="L110" s="93"/>
      <c r="N110" s="94"/>
      <c r="O110" s="95"/>
      <c r="P110" s="7"/>
      <c r="Q110" s="7"/>
      <c r="R110" s="7"/>
      <c r="S110" s="7"/>
    </row>
    <row r="111" spans="1:19" s="35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1"/>
      <c r="L111" s="93"/>
      <c r="N111" s="94"/>
      <c r="O111" s="95"/>
      <c r="P111" s="7"/>
      <c r="Q111" s="7"/>
      <c r="R111" s="7"/>
      <c r="S111" s="7"/>
    </row>
    <row r="112" spans="1:19" s="35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1"/>
      <c r="L112" s="93"/>
      <c r="N112" s="94"/>
      <c r="O112" s="95"/>
      <c r="P112" s="7"/>
      <c r="Q112" s="7"/>
      <c r="R112" s="7"/>
      <c r="S112" s="7"/>
    </row>
    <row r="113" spans="1:19" s="35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1"/>
      <c r="L113" s="93"/>
      <c r="N113" s="94"/>
      <c r="O113" s="95"/>
      <c r="P113" s="7"/>
      <c r="Q113" s="7"/>
      <c r="R113" s="7"/>
      <c r="S113" s="7"/>
    </row>
    <row r="114" spans="1:19" s="35" customFormat="1" x14ac:dyDescent="0.2">
      <c r="A114" s="7"/>
      <c r="B114" s="7"/>
      <c r="C114" s="7"/>
      <c r="D114" s="7"/>
      <c r="E114" s="7"/>
      <c r="F114" s="7"/>
      <c r="I114" s="7"/>
      <c r="J114" s="7"/>
      <c r="K114" s="31"/>
      <c r="L114" s="96">
        <f>SUM(L13:L113)</f>
        <v>13825000</v>
      </c>
      <c r="M114" s="97">
        <f>SUM(M13:M113)</f>
        <v>7403600</v>
      </c>
      <c r="N114" s="94"/>
      <c r="O114" s="95"/>
      <c r="P114" s="7"/>
      <c r="Q114" s="7"/>
      <c r="R114" s="7"/>
      <c r="S114" s="7"/>
    </row>
    <row r="115" spans="1:19" s="35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96">
        <f>SUM(L13:L114)</f>
        <v>27650000</v>
      </c>
      <c r="N115" s="94"/>
      <c r="O115" s="95"/>
      <c r="P115" s="7"/>
      <c r="Q115" s="7"/>
      <c r="R115" s="7"/>
      <c r="S115" s="7"/>
    </row>
    <row r="116" spans="1:19" s="35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98"/>
      <c r="N116" s="94"/>
      <c r="O116" s="95"/>
      <c r="P116" s="7"/>
      <c r="Q116" s="7"/>
      <c r="R116" s="7"/>
      <c r="S116" s="7"/>
    </row>
    <row r="117" spans="1:19" s="35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98"/>
      <c r="N117" s="94"/>
      <c r="O117" s="95"/>
      <c r="P117" s="7"/>
      <c r="Q117" s="7"/>
      <c r="R117" s="7"/>
      <c r="S117" s="7"/>
    </row>
    <row r="118" spans="1:19" s="35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98"/>
      <c r="N118" s="94"/>
      <c r="O118" s="95"/>
      <c r="P118" s="7"/>
      <c r="Q118" s="7"/>
      <c r="R118" s="7"/>
      <c r="S118" s="7"/>
    </row>
    <row r="119" spans="1:19" s="35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98"/>
      <c r="N119" s="94"/>
      <c r="O119" s="95"/>
      <c r="P119" s="7"/>
      <c r="Q119" s="7"/>
      <c r="R119" s="7"/>
      <c r="S119" s="7"/>
    </row>
    <row r="120" spans="1:19" s="35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98"/>
      <c r="N120" s="94"/>
      <c r="O120" s="95"/>
      <c r="P120" s="7"/>
      <c r="Q120" s="7"/>
      <c r="R120" s="7"/>
      <c r="S120" s="7"/>
    </row>
    <row r="121" spans="1:19" s="35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98"/>
      <c r="N121" s="94"/>
      <c r="O121" s="95"/>
      <c r="P121" s="7"/>
      <c r="Q121" s="7"/>
      <c r="R121" s="7"/>
      <c r="S121" s="7"/>
    </row>
    <row r="122" spans="1:19" s="35" customFormat="1" x14ac:dyDescent="0.2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98"/>
      <c r="N122" s="94"/>
      <c r="O122" s="95"/>
      <c r="P122" s="7"/>
      <c r="Q122" s="7"/>
      <c r="R122" s="7"/>
      <c r="S122" s="7"/>
    </row>
    <row r="123" spans="1:19" s="35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98"/>
      <c r="N123" s="94"/>
      <c r="O123" s="95"/>
      <c r="P123" s="7"/>
      <c r="Q123" s="7"/>
      <c r="R123" s="7"/>
      <c r="S123" s="7"/>
    </row>
    <row r="124" spans="1:19" s="35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98"/>
      <c r="N124" s="94"/>
      <c r="O124" s="95"/>
      <c r="P124" s="7"/>
      <c r="Q124" s="7"/>
      <c r="R124" s="7"/>
      <c r="S124" s="7"/>
    </row>
    <row r="125" spans="1:19" s="35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98"/>
      <c r="N125" s="94"/>
      <c r="O125" s="95"/>
      <c r="P125" s="7"/>
      <c r="Q125" s="7"/>
      <c r="R125" s="7"/>
      <c r="S125" s="7"/>
    </row>
    <row r="126" spans="1:19" s="35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98"/>
      <c r="N126" s="94"/>
      <c r="O126" s="95"/>
      <c r="P126" s="7"/>
      <c r="Q126" s="7"/>
      <c r="R126" s="7"/>
      <c r="S126" s="7"/>
    </row>
    <row r="127" spans="1:19" s="35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98"/>
      <c r="N127" s="94"/>
      <c r="O127" s="95"/>
      <c r="P127" s="7"/>
      <c r="Q127" s="7"/>
      <c r="R127" s="7"/>
      <c r="S127" s="7"/>
    </row>
    <row r="128" spans="1:19" s="35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98"/>
      <c r="N128" s="94"/>
      <c r="O128" s="95"/>
      <c r="P128" s="7"/>
      <c r="Q128" s="7"/>
      <c r="R128" s="7"/>
      <c r="S128" s="7"/>
    </row>
    <row r="129" spans="1:19" s="35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98"/>
      <c r="N129" s="94"/>
      <c r="O129" s="95"/>
      <c r="P129" s="7"/>
      <c r="Q129" s="7"/>
      <c r="R129" s="7"/>
      <c r="S129" s="7"/>
    </row>
    <row r="130" spans="1:19" s="35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98"/>
      <c r="N130" s="94"/>
      <c r="O130" s="95"/>
      <c r="P130" s="7"/>
      <c r="Q130" s="7"/>
      <c r="R130" s="7"/>
      <c r="S130" s="7"/>
    </row>
    <row r="131" spans="1:19" s="35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98"/>
      <c r="N131" s="94"/>
      <c r="O131" s="95"/>
      <c r="P131" s="7"/>
      <c r="Q131" s="7"/>
      <c r="R131" s="7"/>
      <c r="S131" s="7"/>
    </row>
    <row r="132" spans="1:19" s="35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98"/>
      <c r="N132" s="94"/>
      <c r="O132" s="95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zoomScale="90" zoomScaleNormal="100" zoomScaleSheetLayoutView="90" workbookViewId="0">
      <selection activeCell="I9" sqref="I9"/>
    </sheetView>
  </sheetViews>
  <sheetFormatPr defaultRowHeight="14.25" x14ac:dyDescent="0.2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98" bestFit="1" customWidth="1"/>
    <col min="13" max="13" width="16.140625" style="35" bestFit="1" customWidth="1"/>
    <col min="14" max="14" width="15.5703125" style="94" customWidth="1"/>
    <col min="15" max="15" width="20" style="95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0" t="s">
        <v>0</v>
      </c>
      <c r="B1" s="130"/>
      <c r="C1" s="130"/>
      <c r="D1" s="130"/>
      <c r="E1" s="130"/>
      <c r="F1" s="130"/>
      <c r="G1" s="130"/>
      <c r="H1" s="130"/>
      <c r="I1" s="130"/>
      <c r="J1" s="111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1" t="s">
        <v>74</v>
      </c>
      <c r="C3" s="10"/>
      <c r="D3" s="8"/>
      <c r="E3" s="8"/>
      <c r="F3" s="8"/>
      <c r="G3" s="8"/>
      <c r="H3" s="8" t="s">
        <v>3</v>
      </c>
      <c r="I3" s="12">
        <v>43022</v>
      </c>
      <c r="J3" s="100">
        <f>900*2400000</f>
        <v>2160000000</v>
      </c>
      <c r="K3" s="2"/>
      <c r="L3" s="14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102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f>90+107</f>
        <v>197</v>
      </c>
      <c r="F8" s="21"/>
      <c r="G8" s="17">
        <f>C8*E8</f>
        <v>19700000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124</v>
      </c>
      <c r="F9" s="21"/>
      <c r="G9" s="17">
        <f t="shared" ref="G9:G16" si="0">C9*E9</f>
        <v>6200000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5</v>
      </c>
      <c r="F10" s="21"/>
      <c r="G10" s="17">
        <f t="shared" si="0"/>
        <v>100000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0</v>
      </c>
      <c r="F11" s="21"/>
      <c r="G11" s="17">
        <f t="shared" si="0"/>
        <v>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8</v>
      </c>
      <c r="F12" s="21"/>
      <c r="G12" s="17">
        <f>C12*E12</f>
        <v>40000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ht="15" x14ac:dyDescent="0.25">
      <c r="A13" s="8"/>
      <c r="B13" s="21"/>
      <c r="C13" s="22">
        <v>2000</v>
      </c>
      <c r="D13" s="8"/>
      <c r="E13" s="21">
        <v>0</v>
      </c>
      <c r="F13" s="21"/>
      <c r="G13" s="17">
        <f t="shared" si="0"/>
        <v>0</v>
      </c>
      <c r="H13" s="9"/>
      <c r="I13" s="17"/>
      <c r="J13" s="7" t="s">
        <v>73</v>
      </c>
      <c r="K13" s="31">
        <v>42958</v>
      </c>
      <c r="L13" s="32">
        <v>250000</v>
      </c>
      <c r="M13" s="32">
        <v>200000</v>
      </c>
      <c r="N13" s="34"/>
      <c r="O13" s="2" t="s">
        <v>19</v>
      </c>
      <c r="P13" s="2"/>
    </row>
    <row r="14" spans="1:19" ht="15" x14ac:dyDescent="0.25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7" t="s">
        <v>73</v>
      </c>
      <c r="K14" s="31">
        <v>42959</v>
      </c>
      <c r="L14" s="32">
        <v>800000</v>
      </c>
      <c r="M14" s="32">
        <v>150000</v>
      </c>
      <c r="N14" s="34"/>
      <c r="O14" s="36"/>
      <c r="P14" s="37"/>
    </row>
    <row r="15" spans="1:19" ht="15" x14ac:dyDescent="0.25">
      <c r="A15" s="8"/>
      <c r="B15" s="21"/>
      <c r="C15" s="22">
        <v>500</v>
      </c>
      <c r="D15" s="8"/>
      <c r="E15" s="21">
        <v>0</v>
      </c>
      <c r="F15" s="21"/>
      <c r="G15" s="17">
        <f t="shared" si="0"/>
        <v>0</v>
      </c>
      <c r="H15" s="9"/>
      <c r="I15" s="10"/>
      <c r="K15" s="31">
        <v>42960</v>
      </c>
      <c r="L15" s="32">
        <v>950000</v>
      </c>
      <c r="M15" s="32">
        <v>20000</v>
      </c>
      <c r="N15" s="34"/>
      <c r="O15" s="36"/>
      <c r="P15" s="37"/>
    </row>
    <row r="16" spans="1:19" ht="15" x14ac:dyDescent="0.25">
      <c r="A16" s="8"/>
      <c r="B16" s="21"/>
      <c r="C16" s="22">
        <v>100</v>
      </c>
      <c r="D16" s="8"/>
      <c r="E16" s="21">
        <v>0</v>
      </c>
      <c r="F16" s="21"/>
      <c r="G16" s="17">
        <f t="shared" si="0"/>
        <v>0</v>
      </c>
      <c r="H16" s="9"/>
      <c r="I16" s="10"/>
      <c r="K16" s="31">
        <v>42961</v>
      </c>
      <c r="L16" s="32">
        <v>5000000</v>
      </c>
      <c r="M16" s="32">
        <v>200000</v>
      </c>
      <c r="N16" s="34"/>
      <c r="O16" s="36"/>
      <c r="P16" s="37"/>
    </row>
    <row r="17" spans="1:19" ht="15" x14ac:dyDescent="0.25">
      <c r="A17" s="8"/>
      <c r="B17" s="8"/>
      <c r="C17" s="19" t="s">
        <v>20</v>
      </c>
      <c r="D17" s="8"/>
      <c r="E17" s="21"/>
      <c r="F17" s="8"/>
      <c r="G17" s="8"/>
      <c r="H17" s="9">
        <f>SUM(G8:G16)</f>
        <v>26040000</v>
      </c>
      <c r="I17" s="10"/>
      <c r="K17" s="31">
        <v>42962</v>
      </c>
      <c r="L17" s="32">
        <v>600000</v>
      </c>
      <c r="M17" s="32">
        <v>100000</v>
      </c>
      <c r="N17" s="34"/>
      <c r="O17" s="36"/>
      <c r="P17" s="37"/>
    </row>
    <row r="18" spans="1:19" ht="15" x14ac:dyDescent="0.25">
      <c r="A18" s="8"/>
      <c r="B18" s="8"/>
      <c r="C18" s="8"/>
      <c r="D18" s="8"/>
      <c r="E18" s="8"/>
      <c r="F18" s="8"/>
      <c r="G18" s="8"/>
      <c r="H18" s="9"/>
      <c r="I18" s="10"/>
      <c r="K18" s="31">
        <v>42963</v>
      </c>
      <c r="L18" s="32">
        <v>120000</v>
      </c>
      <c r="M18" s="32">
        <v>30000</v>
      </c>
      <c r="N18" s="40"/>
      <c r="O18" s="36"/>
      <c r="P18" s="41"/>
    </row>
    <row r="19" spans="1:19" ht="15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K19" s="31">
        <v>42964</v>
      </c>
      <c r="L19" s="32">
        <v>900000</v>
      </c>
      <c r="M19" s="32">
        <v>100000</v>
      </c>
      <c r="N19" s="42"/>
      <c r="O19" s="36"/>
      <c r="P19" s="41"/>
    </row>
    <row r="20" spans="1:19" ht="15" x14ac:dyDescent="0.25">
      <c r="A20" s="8"/>
      <c r="B20" s="8"/>
      <c r="C20" s="22">
        <v>1000</v>
      </c>
      <c r="D20" s="8"/>
      <c r="E20" s="8">
        <v>0</v>
      </c>
      <c r="F20" s="8"/>
      <c r="G20" s="22">
        <f>C20*E20</f>
        <v>0</v>
      </c>
      <c r="H20" s="9"/>
      <c r="I20" s="22"/>
      <c r="K20" s="31">
        <v>42965</v>
      </c>
      <c r="L20" s="32">
        <v>1050000</v>
      </c>
      <c r="M20" s="32"/>
      <c r="N20" s="42"/>
      <c r="O20" s="36"/>
      <c r="P20" s="41"/>
    </row>
    <row r="21" spans="1:19" ht="15" x14ac:dyDescent="0.25">
      <c r="A21" s="8"/>
      <c r="B21" s="8"/>
      <c r="C21" s="22">
        <v>500</v>
      </c>
      <c r="D21" s="8"/>
      <c r="E21" s="8">
        <v>6</v>
      </c>
      <c r="F21" s="8"/>
      <c r="G21" s="22">
        <f>C21*E21</f>
        <v>3000</v>
      </c>
      <c r="H21" s="9"/>
      <c r="I21" s="22"/>
      <c r="K21" s="31">
        <v>42966</v>
      </c>
      <c r="L21" s="32">
        <v>2000000</v>
      </c>
      <c r="M21" s="32"/>
      <c r="N21" s="43"/>
      <c r="O21" s="44"/>
      <c r="P21" s="44"/>
    </row>
    <row r="22" spans="1:19" ht="15" x14ac:dyDescent="0.25">
      <c r="A22" s="8"/>
      <c r="B22" s="8"/>
      <c r="C22" s="22">
        <v>200</v>
      </c>
      <c r="D22" s="8"/>
      <c r="E22" s="8">
        <v>2</v>
      </c>
      <c r="F22" s="8"/>
      <c r="G22" s="22">
        <f>C22*E22</f>
        <v>400</v>
      </c>
      <c r="H22" s="9"/>
      <c r="I22" s="10"/>
      <c r="K22" s="31">
        <v>42967</v>
      </c>
      <c r="L22" s="32"/>
      <c r="M22" s="32"/>
      <c r="N22" s="43"/>
      <c r="O22" s="9"/>
      <c r="P22" s="34"/>
      <c r="Q22" s="40"/>
      <c r="R22" s="44"/>
      <c r="S22" s="44"/>
    </row>
    <row r="23" spans="1:19" ht="15" x14ac:dyDescent="0.25">
      <c r="A23" s="8"/>
      <c r="B23" s="8"/>
      <c r="C23" s="22">
        <v>100</v>
      </c>
      <c r="D23" s="8"/>
      <c r="E23" s="8">
        <v>2</v>
      </c>
      <c r="F23" s="8"/>
      <c r="G23" s="22">
        <f>C23*E23</f>
        <v>200</v>
      </c>
      <c r="H23" s="9"/>
      <c r="I23" s="10"/>
      <c r="K23" s="31">
        <v>42968</v>
      </c>
      <c r="L23" s="32"/>
      <c r="M23" s="32"/>
      <c r="N23" s="42"/>
      <c r="O23" s="45"/>
      <c r="P23" s="34"/>
      <c r="Q23" s="40"/>
      <c r="R23" s="44">
        <f>SUM(R14:R22)</f>
        <v>0</v>
      </c>
      <c r="S23" s="44">
        <f>SUM(S14:S22)</f>
        <v>0</v>
      </c>
    </row>
    <row r="24" spans="1:19" ht="15" x14ac:dyDescent="0.25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1">
        <v>42969</v>
      </c>
      <c r="L24" s="32"/>
      <c r="M24" s="32"/>
      <c r="N24" s="42"/>
      <c r="O24" s="45"/>
      <c r="P24" s="34"/>
      <c r="Q24" s="40"/>
      <c r="R24" s="46" t="s">
        <v>22</v>
      </c>
      <c r="S24" s="40"/>
    </row>
    <row r="25" spans="1:19" ht="15" x14ac:dyDescent="0.25">
      <c r="A25" s="8"/>
      <c r="B25" s="8"/>
      <c r="C25" s="22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K25" s="31">
        <v>42970</v>
      </c>
      <c r="L25" s="32"/>
      <c r="M25" s="32"/>
      <c r="N25" s="42"/>
      <c r="O25" s="45"/>
      <c r="P25" s="34"/>
      <c r="Q25" s="40"/>
      <c r="R25" s="46"/>
      <c r="S25" s="40"/>
    </row>
    <row r="26" spans="1:19" ht="15" x14ac:dyDescent="0.25">
      <c r="A26" s="8"/>
      <c r="B26" s="8"/>
      <c r="C26" s="19" t="s">
        <v>20</v>
      </c>
      <c r="D26" s="8"/>
      <c r="E26" s="8"/>
      <c r="F26" s="8"/>
      <c r="G26" s="8"/>
      <c r="H26" s="48">
        <f>SUM(G20:G25)</f>
        <v>3600</v>
      </c>
      <c r="I26" s="9"/>
      <c r="K26" s="31">
        <v>42971</v>
      </c>
      <c r="L26" s="32"/>
      <c r="M26" s="32"/>
      <c r="N26" s="49"/>
      <c r="O26" s="50"/>
      <c r="P26" s="34"/>
      <c r="Q26" s="40"/>
      <c r="R26" s="46"/>
      <c r="S26" s="40"/>
    </row>
    <row r="27" spans="1:19" ht="15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26043600</v>
      </c>
      <c r="J27" s="30"/>
      <c r="K27" s="31">
        <v>42972</v>
      </c>
      <c r="L27" s="32"/>
      <c r="M27" s="32"/>
      <c r="N27" s="34"/>
      <c r="O27" s="50"/>
      <c r="P27" s="34"/>
      <c r="Q27" s="40"/>
      <c r="R27" s="46"/>
      <c r="S27" s="40"/>
    </row>
    <row r="28" spans="1:19" ht="15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30"/>
      <c r="K28" s="31">
        <v>42973</v>
      </c>
      <c r="L28" s="32"/>
      <c r="M28" s="32"/>
      <c r="N28" s="34"/>
      <c r="O28" s="50"/>
      <c r="P28" s="34"/>
      <c r="Q28" s="40"/>
      <c r="R28" s="46"/>
      <c r="S28" s="40"/>
    </row>
    <row r="29" spans="1:19" ht="15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'11 Okt 17 '!I37</f>
        <v>834404603</v>
      </c>
      <c r="J29" s="30"/>
      <c r="K29" s="31">
        <v>42974</v>
      </c>
      <c r="L29" s="32"/>
      <c r="M29" s="32"/>
      <c r="N29" s="34"/>
      <c r="O29" s="50"/>
      <c r="P29" s="34"/>
      <c r="Q29" s="40"/>
      <c r="R29" s="51"/>
      <c r="S29" s="40"/>
    </row>
    <row r="30" spans="1:19" ht="15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+'123 Okt 17'!I52</f>
        <v>15173600</v>
      </c>
      <c r="J30" s="30"/>
      <c r="K30" s="31">
        <v>42975</v>
      </c>
      <c r="L30" s="32"/>
      <c r="M30" s="32"/>
      <c r="N30" s="34"/>
      <c r="O30" s="50"/>
      <c r="P30" s="34"/>
      <c r="Q30" s="40"/>
      <c r="R30" s="46"/>
      <c r="S30" s="40"/>
    </row>
    <row r="31" spans="1:19" ht="15" x14ac:dyDescent="0.25">
      <c r="A31" s="8"/>
      <c r="B31" s="8"/>
      <c r="C31" s="8"/>
      <c r="D31" s="8"/>
      <c r="E31" s="8"/>
      <c r="F31" s="8"/>
      <c r="G31" s="8"/>
      <c r="H31" s="9"/>
      <c r="I31" s="9"/>
      <c r="J31" s="30" t="s">
        <v>70</v>
      </c>
      <c r="K31" s="31">
        <v>42976</v>
      </c>
      <c r="L31" s="32"/>
      <c r="M31" s="32"/>
      <c r="N31" s="42"/>
      <c r="O31" s="50"/>
      <c r="P31" s="2"/>
      <c r="Q31" s="40"/>
      <c r="R31" s="2"/>
      <c r="S31" s="40"/>
    </row>
    <row r="32" spans="1:19" ht="15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0"/>
      <c r="K32" s="31">
        <v>42977</v>
      </c>
      <c r="L32" s="101"/>
      <c r="M32" s="32"/>
      <c r="N32" s="42"/>
      <c r="O32" s="50"/>
      <c r="P32" s="2"/>
      <c r="Q32" s="40"/>
      <c r="R32" s="2"/>
      <c r="S32" s="40"/>
    </row>
    <row r="33" spans="1:19" ht="15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30"/>
      <c r="L33" s="101"/>
      <c r="M33" s="32"/>
      <c r="N33" s="42"/>
      <c r="O33" s="50"/>
      <c r="P33" s="2"/>
      <c r="Q33" s="40"/>
      <c r="R33" s="2"/>
      <c r="S33" s="40"/>
    </row>
    <row r="34" spans="1:19" ht="15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0"/>
      <c r="L34" s="101"/>
      <c r="M34" s="32"/>
      <c r="N34" s="42"/>
      <c r="O34" s="50"/>
      <c r="P34" s="2"/>
      <c r="Q34" s="40"/>
      <c r="R34" s="54"/>
      <c r="S34" s="40"/>
    </row>
    <row r="35" spans="1:19" ht="15" x14ac:dyDescent="0.25">
      <c r="A35" s="8"/>
      <c r="B35" s="8"/>
      <c r="C35" s="8" t="s">
        <v>29</v>
      </c>
      <c r="D35" s="8"/>
      <c r="E35" s="8"/>
      <c r="F35" s="8"/>
      <c r="G35" s="22"/>
      <c r="H35" s="48">
        <f>O14</f>
        <v>0</v>
      </c>
      <c r="I35" s="9"/>
      <c r="J35" s="30"/>
      <c r="L35" s="101"/>
      <c r="M35" s="32"/>
      <c r="N35" s="42"/>
      <c r="O35" s="50"/>
      <c r="P35" s="40"/>
      <c r="Q35" s="40"/>
      <c r="R35" s="2"/>
      <c r="S35" s="40"/>
    </row>
    <row r="36" spans="1:19" ht="15" x14ac:dyDescent="0.25">
      <c r="A36" s="8"/>
      <c r="B36" s="8"/>
      <c r="C36" s="8" t="s">
        <v>30</v>
      </c>
      <c r="D36" s="8"/>
      <c r="E36" s="8"/>
      <c r="F36" s="8"/>
      <c r="G36" s="8"/>
      <c r="H36" s="55"/>
      <c r="I36" s="8" t="s">
        <v>7</v>
      </c>
      <c r="J36" s="30"/>
      <c r="L36" s="101"/>
      <c r="N36" s="42"/>
      <c r="O36" s="50"/>
      <c r="P36" s="10"/>
      <c r="Q36" s="40"/>
      <c r="R36" s="2"/>
      <c r="S36" s="2"/>
    </row>
    <row r="37" spans="1:19" ht="15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834404603</v>
      </c>
      <c r="J37" s="30"/>
      <c r="L37" s="101"/>
      <c r="N37" s="42"/>
      <c r="O37" s="50"/>
      <c r="Q37" s="40"/>
      <c r="R37" s="2"/>
      <c r="S37" s="2"/>
    </row>
    <row r="38" spans="1:19" ht="15" x14ac:dyDescent="0.25">
      <c r="A38" s="8"/>
      <c r="B38" s="8"/>
      <c r="C38" s="8"/>
      <c r="D38" s="8"/>
      <c r="E38" s="8"/>
      <c r="F38" s="8"/>
      <c r="G38" s="8"/>
      <c r="H38" s="9"/>
      <c r="I38" s="9"/>
      <c r="J38" s="30"/>
      <c r="L38" s="101"/>
      <c r="N38" s="42"/>
      <c r="O38" s="50"/>
      <c r="Q38" s="40"/>
      <c r="R38" s="2"/>
      <c r="S38" s="2"/>
    </row>
    <row r="39" spans="1:19" ht="15" x14ac:dyDescent="0.25">
      <c r="A39" s="8"/>
      <c r="B39" s="8"/>
      <c r="C39" s="19" t="s">
        <v>32</v>
      </c>
      <c r="D39" s="8"/>
      <c r="E39" s="8"/>
      <c r="F39" s="8"/>
      <c r="G39" s="8"/>
      <c r="H39" s="48">
        <v>4408349</v>
      </c>
      <c r="J39" s="30"/>
      <c r="L39" s="101"/>
      <c r="N39" s="42"/>
      <c r="O39" s="50"/>
      <c r="Q39" s="40"/>
      <c r="R39" s="2"/>
      <c r="S39" s="2"/>
    </row>
    <row r="40" spans="1:19" ht="15" x14ac:dyDescent="0.25">
      <c r="A40" s="8"/>
      <c r="B40" s="8"/>
      <c r="C40" s="19" t="s">
        <v>33</v>
      </c>
      <c r="D40" s="8"/>
      <c r="E40" s="8"/>
      <c r="F40" s="8"/>
      <c r="G40" s="8"/>
      <c r="H40" s="9">
        <v>118557858</v>
      </c>
      <c r="I40" s="9"/>
      <c r="J40" s="30"/>
      <c r="L40" s="101"/>
      <c r="N40" s="42"/>
      <c r="O40" s="50"/>
      <c r="Q40" s="40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v>107891826</v>
      </c>
      <c r="I41" s="9"/>
      <c r="J41" s="30"/>
      <c r="L41" s="101"/>
      <c r="N41" s="42"/>
      <c r="O41" s="50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230858033</v>
      </c>
      <c r="J42" s="30"/>
      <c r="L42" s="101"/>
      <c r="N42" s="42"/>
      <c r="O42" s="50"/>
      <c r="Q42" s="40"/>
      <c r="R42" s="2"/>
      <c r="S42" s="2"/>
    </row>
    <row r="43" spans="1:19" ht="15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1065262636</v>
      </c>
      <c r="J43" s="30"/>
      <c r="L43" s="101"/>
      <c r="N43" s="42"/>
      <c r="O43" s="50"/>
      <c r="Q43" s="40"/>
      <c r="R43" s="2"/>
      <c r="S43" s="2"/>
    </row>
    <row r="44" spans="1:19" ht="15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30"/>
      <c r="L44" s="101"/>
      <c r="N44" s="42"/>
      <c r="O44" s="50"/>
      <c r="P44" s="59"/>
      <c r="Q44" s="34"/>
      <c r="R44" s="60"/>
      <c r="S44" s="60"/>
    </row>
    <row r="45" spans="1:19" ht="15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800000</v>
      </c>
      <c r="I45" s="9"/>
      <c r="J45" s="30"/>
      <c r="L45" s="101"/>
      <c r="N45" s="42"/>
      <c r="O45" s="50"/>
      <c r="P45" s="59"/>
      <c r="Q45" s="34"/>
      <c r="R45" s="61"/>
      <c r="S45" s="60"/>
    </row>
    <row r="46" spans="1:19" ht="15" x14ac:dyDescent="0.25">
      <c r="A46" s="8"/>
      <c r="B46" s="8"/>
      <c r="C46" s="8" t="s">
        <v>36</v>
      </c>
      <c r="D46" s="8"/>
      <c r="E46" s="8"/>
      <c r="F46" s="8"/>
      <c r="G46" s="21"/>
      <c r="H46" s="62">
        <f>+E87</f>
        <v>0</v>
      </c>
      <c r="I46" s="9" t="s">
        <v>7</v>
      </c>
      <c r="J46" s="30"/>
      <c r="L46" s="101"/>
      <c r="N46" s="42"/>
      <c r="O46" s="50"/>
      <c r="P46" s="59"/>
      <c r="Q46" s="34"/>
      <c r="R46" s="59"/>
      <c r="S46" s="60"/>
    </row>
    <row r="47" spans="1:19" ht="15" x14ac:dyDescent="0.25">
      <c r="A47" s="8"/>
      <c r="B47" s="8"/>
      <c r="C47" s="8"/>
      <c r="D47" s="8"/>
      <c r="E47" s="8"/>
      <c r="F47" s="8"/>
      <c r="G47" s="21" t="s">
        <v>7</v>
      </c>
      <c r="H47" s="63"/>
      <c r="I47" s="9">
        <f>H45+H46</f>
        <v>800000</v>
      </c>
      <c r="J47" s="30"/>
      <c r="L47" s="101"/>
      <c r="N47" s="42"/>
      <c r="O47" s="50"/>
      <c r="P47" s="59"/>
      <c r="Q47" s="60"/>
      <c r="R47" s="59"/>
      <c r="S47" s="60"/>
    </row>
    <row r="48" spans="1:19" ht="15" x14ac:dyDescent="0.25">
      <c r="A48" s="8"/>
      <c r="B48" s="8"/>
      <c r="C48" s="8"/>
      <c r="D48" s="8"/>
      <c r="E48" s="8"/>
      <c r="F48" s="8"/>
      <c r="G48" s="21"/>
      <c r="H48" s="64"/>
      <c r="I48" s="9" t="s">
        <v>7</v>
      </c>
      <c r="J48" s="30"/>
      <c r="L48" s="101"/>
      <c r="N48" s="42"/>
      <c r="O48" s="50"/>
      <c r="P48" s="65"/>
      <c r="Q48" s="65">
        <f>SUM(Q13:Q46)</f>
        <v>0</v>
      </c>
      <c r="R48" s="59"/>
      <c r="S48" s="60"/>
    </row>
    <row r="49" spans="1:19" ht="15" x14ac:dyDescent="0.25">
      <c r="A49" s="8"/>
      <c r="B49" s="8"/>
      <c r="C49" s="8" t="s">
        <v>37</v>
      </c>
      <c r="D49" s="8"/>
      <c r="E49" s="8"/>
      <c r="F49" s="8"/>
      <c r="G49" s="17"/>
      <c r="H49" s="48">
        <f>+L114</f>
        <v>11670000</v>
      </c>
      <c r="I49" s="9">
        <v>0</v>
      </c>
      <c r="J49" s="112">
        <f>+H49-1080000</f>
        <v>10590000</v>
      </c>
      <c r="L49" s="101"/>
      <c r="M49" s="53"/>
      <c r="N49" s="42"/>
      <c r="O49" s="50"/>
      <c r="Q49" s="2"/>
      <c r="S49" s="2"/>
    </row>
    <row r="50" spans="1:19" ht="15" x14ac:dyDescent="0.25">
      <c r="A50" s="8"/>
      <c r="B50" s="8"/>
      <c r="C50" s="8" t="s">
        <v>38</v>
      </c>
      <c r="D50" s="8"/>
      <c r="E50" s="8"/>
      <c r="F50" s="8"/>
      <c r="G50" s="8"/>
      <c r="H50" s="55">
        <f>A87</f>
        <v>0</v>
      </c>
      <c r="I50" s="9"/>
      <c r="J50" s="30"/>
      <c r="L50" s="101"/>
      <c r="M50" s="53"/>
      <c r="N50" s="42"/>
      <c r="O50" s="50"/>
      <c r="P50" s="66"/>
      <c r="Q50" s="2" t="s">
        <v>39</v>
      </c>
      <c r="S50" s="2"/>
    </row>
    <row r="51" spans="1:19" ht="15" x14ac:dyDescent="0.25">
      <c r="A51" s="8"/>
      <c r="B51" s="8"/>
      <c r="C51" s="8"/>
      <c r="D51" s="8"/>
      <c r="E51" s="8"/>
      <c r="F51" s="8"/>
      <c r="G51" s="8"/>
      <c r="H51" s="17"/>
      <c r="I51" s="55">
        <f>SUM(H49:H50)</f>
        <v>11670000</v>
      </c>
      <c r="J51" s="30"/>
      <c r="L51" s="101"/>
      <c r="M51" s="53"/>
      <c r="N51" s="42"/>
      <c r="O51" s="50"/>
      <c r="P51" s="67"/>
      <c r="Q51" s="54"/>
      <c r="R51" s="67"/>
      <c r="S51" s="54"/>
    </row>
    <row r="52" spans="1:19" ht="15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26043600</v>
      </c>
      <c r="J52" s="30"/>
      <c r="L52" s="101"/>
      <c r="M52" s="68"/>
      <c r="N52" s="42"/>
      <c r="O52" s="50"/>
      <c r="P52" s="67"/>
      <c r="Q52" s="54"/>
      <c r="R52" s="67"/>
      <c r="S52" s="54"/>
    </row>
    <row r="53" spans="1:19" ht="15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26043600</v>
      </c>
      <c r="J53" s="30"/>
      <c r="L53" s="101"/>
      <c r="M53" s="68"/>
      <c r="N53" s="42"/>
      <c r="O53" s="50"/>
      <c r="P53" s="67"/>
      <c r="Q53" s="54"/>
      <c r="R53" s="67"/>
      <c r="S53" s="54"/>
    </row>
    <row r="54" spans="1:19" ht="15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5">
        <v>0</v>
      </c>
      <c r="J54" s="30"/>
      <c r="L54" s="101"/>
      <c r="M54" s="69"/>
      <c r="N54" s="42"/>
      <c r="O54" s="50"/>
      <c r="P54" s="67"/>
      <c r="Q54" s="54"/>
      <c r="R54" s="67"/>
      <c r="S54" s="70"/>
    </row>
    <row r="55" spans="1:19" ht="15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30"/>
      <c r="L55" s="101"/>
      <c r="M55" s="53"/>
      <c r="N55" s="42"/>
      <c r="O55" s="50"/>
      <c r="P55" s="67"/>
      <c r="Q55" s="54"/>
      <c r="R55" s="67"/>
      <c r="S55" s="67"/>
    </row>
    <row r="56" spans="1:19" ht="15" x14ac:dyDescent="0.25">
      <c r="A56" s="8"/>
      <c r="B56" s="8"/>
      <c r="C56" s="8"/>
      <c r="D56" s="8"/>
      <c r="E56" s="8"/>
      <c r="F56" s="8"/>
      <c r="G56" s="8"/>
      <c r="H56" s="9"/>
      <c r="I56" s="9"/>
      <c r="J56" s="30"/>
      <c r="L56" s="101"/>
      <c r="M56" s="69"/>
      <c r="N56" s="42"/>
      <c r="O56" s="50"/>
      <c r="P56" s="67"/>
      <c r="Q56" s="54"/>
      <c r="R56" s="67"/>
      <c r="S56" s="67"/>
    </row>
    <row r="57" spans="1:19" ht="15" x14ac:dyDescent="0.25">
      <c r="A57" s="8" t="s">
        <v>43</v>
      </c>
      <c r="B57" s="8"/>
      <c r="C57" s="8"/>
      <c r="D57" s="8"/>
      <c r="E57" s="8"/>
      <c r="F57" s="8"/>
      <c r="G57" s="8"/>
      <c r="H57" s="9" t="s">
        <v>55</v>
      </c>
      <c r="I57" s="52"/>
      <c r="J57" s="30"/>
      <c r="L57" s="32"/>
      <c r="M57" s="69"/>
      <c r="N57" s="42"/>
      <c r="O57" s="50"/>
      <c r="P57" s="67"/>
      <c r="Q57" s="54"/>
      <c r="R57" s="67"/>
      <c r="S57" s="67"/>
    </row>
    <row r="58" spans="1:19" ht="15" x14ac:dyDescent="0.25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30"/>
      <c r="L58" s="32"/>
      <c r="M58" s="69"/>
      <c r="N58" s="42"/>
      <c r="O58" s="50"/>
      <c r="P58" s="67"/>
      <c r="Q58" s="54"/>
      <c r="R58" s="67"/>
      <c r="S58" s="67"/>
    </row>
    <row r="59" spans="1:19" ht="15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30"/>
      <c r="L59" s="32"/>
      <c r="M59" s="69"/>
      <c r="N59" s="42"/>
      <c r="O59" s="50"/>
      <c r="Q59" s="40"/>
    </row>
    <row r="60" spans="1:19" ht="15" x14ac:dyDescent="0.25">
      <c r="A60" s="71"/>
      <c r="B60" s="72"/>
      <c r="C60" s="72"/>
      <c r="D60" s="73"/>
      <c r="E60" s="73"/>
      <c r="F60" s="73"/>
      <c r="G60" s="73"/>
      <c r="H60" s="73"/>
      <c r="J60" s="30"/>
      <c r="L60" s="32"/>
      <c r="N60" s="42"/>
      <c r="O60" s="50"/>
    </row>
    <row r="61" spans="1:19" ht="15" x14ac:dyDescent="0.25">
      <c r="A61" s="2"/>
      <c r="B61" s="2"/>
      <c r="C61" s="2"/>
      <c r="D61" s="2"/>
      <c r="E61" s="2"/>
      <c r="F61" s="2"/>
      <c r="G61" s="10"/>
      <c r="I61" s="2"/>
      <c r="J61" s="30"/>
      <c r="L61" s="32"/>
      <c r="N61" s="42"/>
      <c r="O61" s="50"/>
      <c r="Q61" s="66"/>
    </row>
    <row r="62" spans="1:19" ht="15" x14ac:dyDescent="0.25">
      <c r="A62" s="74" t="s">
        <v>46</v>
      </c>
      <c r="B62" s="72"/>
      <c r="C62" s="72"/>
      <c r="D62" s="73"/>
      <c r="E62" s="73"/>
      <c r="F62" s="73"/>
      <c r="G62" s="10" t="s">
        <v>47</v>
      </c>
      <c r="J62" s="30"/>
      <c r="L62" s="32"/>
      <c r="N62" s="42"/>
      <c r="O62" s="50"/>
      <c r="Q62" s="66"/>
    </row>
    <row r="63" spans="1:19" ht="15" x14ac:dyDescent="0.25">
      <c r="A63" s="71"/>
      <c r="B63" s="72"/>
      <c r="C63" s="72"/>
      <c r="D63" s="73"/>
      <c r="E63" s="73"/>
      <c r="F63" s="73"/>
      <c r="G63" s="73"/>
      <c r="H63" s="73"/>
      <c r="J63" s="30"/>
      <c r="L63" s="32"/>
      <c r="N63" s="42"/>
      <c r="O63" s="50"/>
    </row>
    <row r="64" spans="1:19" ht="15" x14ac:dyDescent="0.25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30"/>
      <c r="L64" s="32"/>
      <c r="N64" s="42"/>
      <c r="O64" s="50"/>
    </row>
    <row r="65" spans="1:15" ht="15" x14ac:dyDescent="0.25">
      <c r="A65" s="2"/>
      <c r="B65" s="2"/>
      <c r="C65" s="2"/>
      <c r="D65" s="2"/>
      <c r="E65" s="2"/>
      <c r="F65" s="2"/>
      <c r="G65" s="73" t="s">
        <v>50</v>
      </c>
      <c r="H65" s="2"/>
      <c r="I65" s="2"/>
      <c r="J65" s="30"/>
      <c r="L65" s="32"/>
      <c r="M65" s="69"/>
      <c r="N65" s="42"/>
      <c r="O65" s="50"/>
    </row>
    <row r="66" spans="1:15" ht="15" x14ac:dyDescent="0.25">
      <c r="A66" s="2"/>
      <c r="B66" s="2"/>
      <c r="C66" s="2"/>
      <c r="D66" s="2"/>
      <c r="E66" s="2"/>
      <c r="F66" s="2"/>
      <c r="G66" s="73"/>
      <c r="H66" s="2"/>
      <c r="I66" s="2"/>
      <c r="J66" s="30"/>
      <c r="L66" s="32"/>
      <c r="N66" s="42"/>
      <c r="O66" s="50"/>
    </row>
    <row r="67" spans="1:15" ht="15" x14ac:dyDescent="0.25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30"/>
      <c r="L67" s="32"/>
      <c r="N67" s="42"/>
      <c r="O67" s="50"/>
    </row>
    <row r="68" spans="1:15" ht="15" x14ac:dyDescent="0.25">
      <c r="A68" s="2"/>
      <c r="B68" s="2"/>
      <c r="C68" s="2"/>
      <c r="D68" s="2"/>
      <c r="E68" s="2" t="s">
        <v>51</v>
      </c>
      <c r="F68" s="2"/>
      <c r="G68" s="2"/>
      <c r="H68" s="2"/>
      <c r="I68" s="75"/>
      <c r="J68" s="30"/>
      <c r="L68" s="32"/>
      <c r="N68" s="42"/>
      <c r="O68" s="50"/>
    </row>
    <row r="69" spans="1:15" ht="15" x14ac:dyDescent="0.25">
      <c r="A69" s="73"/>
      <c r="B69" s="73"/>
      <c r="C69" s="73"/>
      <c r="D69" s="73"/>
      <c r="E69" s="73"/>
      <c r="F69" s="73"/>
      <c r="G69" s="76"/>
      <c r="H69" s="77"/>
      <c r="I69" s="73"/>
      <c r="J69" s="30"/>
      <c r="L69" s="32"/>
      <c r="N69" s="42"/>
      <c r="O69" s="78"/>
    </row>
    <row r="70" spans="1:15" ht="15" x14ac:dyDescent="0.25">
      <c r="A70" s="73"/>
      <c r="B70" s="73"/>
      <c r="C70" s="73"/>
      <c r="D70" s="73"/>
      <c r="E70" s="73"/>
      <c r="F70" s="73"/>
      <c r="G70" s="76" t="s">
        <v>52</v>
      </c>
      <c r="H70" s="79"/>
      <c r="I70" s="73"/>
      <c r="J70" s="30"/>
      <c r="L70" s="32"/>
      <c r="N70" s="42"/>
      <c r="O70" s="78"/>
    </row>
    <row r="71" spans="1:15" ht="15" x14ac:dyDescent="0.25">
      <c r="A71" s="80" t="s">
        <v>38</v>
      </c>
      <c r="B71" s="81"/>
      <c r="C71" s="81"/>
      <c r="D71" s="81"/>
      <c r="E71" s="82" t="s">
        <v>53</v>
      </c>
      <c r="F71" s="2"/>
      <c r="G71" s="2"/>
      <c r="H71" s="54"/>
      <c r="I71" s="2"/>
      <c r="J71" s="30"/>
      <c r="L71" s="32"/>
      <c r="N71" s="42"/>
      <c r="O71" s="78"/>
    </row>
    <row r="72" spans="1:15" ht="15" x14ac:dyDescent="0.25">
      <c r="A72" s="83"/>
      <c r="B72" s="84"/>
      <c r="C72" s="85"/>
      <c r="D72" s="81"/>
      <c r="E72" s="86"/>
      <c r="F72" s="2"/>
      <c r="G72" s="2"/>
      <c r="H72" s="54"/>
      <c r="I72" s="2"/>
      <c r="J72" s="30"/>
      <c r="L72" s="32"/>
      <c r="N72" s="42"/>
      <c r="O72" s="78"/>
    </row>
    <row r="73" spans="1:15" ht="15" x14ac:dyDescent="0.25">
      <c r="A73" s="82"/>
      <c r="B73" s="81"/>
      <c r="C73" s="85"/>
      <c r="D73" s="85"/>
      <c r="E73" s="87"/>
      <c r="F73" s="66"/>
      <c r="H73" s="67"/>
      <c r="J73" s="30"/>
      <c r="L73" s="32"/>
      <c r="N73" s="42"/>
      <c r="O73" s="78"/>
    </row>
    <row r="74" spans="1:15" ht="15" x14ac:dyDescent="0.25">
      <c r="A74" s="88"/>
      <c r="B74" s="81"/>
      <c r="C74" s="89"/>
      <c r="D74" s="89"/>
      <c r="E74" s="87"/>
      <c r="H74" s="67"/>
      <c r="J74" s="30"/>
      <c r="L74" s="32"/>
      <c r="N74" s="42"/>
      <c r="O74" s="78"/>
    </row>
    <row r="75" spans="1:15" ht="15" x14ac:dyDescent="0.25">
      <c r="A75" s="90"/>
      <c r="B75" s="81"/>
      <c r="C75" s="89"/>
      <c r="D75" s="89"/>
      <c r="E75" s="87"/>
      <c r="H75" s="67"/>
      <c r="J75" s="30"/>
      <c r="L75" s="32"/>
      <c r="N75" s="42"/>
      <c r="O75" s="91"/>
    </row>
    <row r="76" spans="1:15" ht="15" x14ac:dyDescent="0.25">
      <c r="A76" s="90"/>
      <c r="B76" s="81"/>
      <c r="C76" s="89"/>
      <c r="D76" s="89"/>
      <c r="E76" s="87"/>
      <c r="H76" s="67"/>
      <c r="J76" s="30"/>
      <c r="L76" s="32"/>
      <c r="N76" s="42"/>
      <c r="O76" s="91"/>
    </row>
    <row r="77" spans="1:15" ht="15" x14ac:dyDescent="0.25">
      <c r="A77" s="80"/>
      <c r="B77" s="81"/>
      <c r="C77" s="81"/>
      <c r="D77" s="81"/>
      <c r="E77" s="82"/>
      <c r="F77" s="2"/>
      <c r="G77" s="2"/>
      <c r="H77" s="54"/>
      <c r="I77" s="2"/>
      <c r="J77" s="30"/>
      <c r="L77" s="32"/>
      <c r="N77" s="42"/>
      <c r="O77" s="91"/>
    </row>
    <row r="78" spans="1:15" ht="15" x14ac:dyDescent="0.25">
      <c r="A78" s="83"/>
      <c r="B78" s="81"/>
      <c r="C78" s="81"/>
      <c r="D78" s="81"/>
      <c r="E78" s="82"/>
      <c r="F78" s="2"/>
      <c r="G78" s="2"/>
      <c r="H78" s="54"/>
      <c r="I78" s="2"/>
      <c r="J78" s="30"/>
      <c r="L78" s="32"/>
      <c r="N78" s="42"/>
      <c r="O78" s="91"/>
    </row>
    <row r="79" spans="1:15" ht="15" x14ac:dyDescent="0.25">
      <c r="A79" s="83"/>
      <c r="B79" s="81"/>
      <c r="C79" s="85"/>
      <c r="D79" s="81"/>
      <c r="E79" s="86"/>
      <c r="F79" s="2"/>
      <c r="G79" s="2"/>
      <c r="H79" s="54"/>
      <c r="I79" s="2"/>
      <c r="J79" s="30"/>
      <c r="L79" s="32"/>
      <c r="N79" s="42"/>
      <c r="O79" s="91"/>
    </row>
    <row r="80" spans="1:15" ht="15" x14ac:dyDescent="0.25">
      <c r="A80" s="82"/>
      <c r="B80" s="81"/>
      <c r="C80" s="85"/>
      <c r="D80" s="85"/>
      <c r="E80" s="87"/>
      <c r="F80" s="66"/>
      <c r="H80" s="67"/>
      <c r="J80" s="30"/>
      <c r="L80" s="32"/>
      <c r="N80" s="42"/>
      <c r="O80" s="91"/>
    </row>
    <row r="81" spans="1:15" ht="15" x14ac:dyDescent="0.25">
      <c r="A81" s="88"/>
      <c r="B81" s="81"/>
      <c r="C81" s="89"/>
      <c r="D81" s="89"/>
      <c r="E81" s="87"/>
      <c r="H81" s="67"/>
      <c r="J81" s="30"/>
      <c r="L81" s="32"/>
      <c r="N81" s="42"/>
      <c r="O81" s="78"/>
    </row>
    <row r="82" spans="1:15" ht="15" x14ac:dyDescent="0.25">
      <c r="A82" s="90"/>
      <c r="B82" s="81"/>
      <c r="C82" s="89"/>
      <c r="D82" s="89"/>
      <c r="E82" s="87"/>
      <c r="H82" s="67"/>
      <c r="J82" s="30"/>
      <c r="L82" s="32"/>
      <c r="N82" s="42"/>
      <c r="O82" s="78"/>
    </row>
    <row r="83" spans="1:15" ht="15" x14ac:dyDescent="0.25">
      <c r="A83" s="90"/>
      <c r="B83" s="81"/>
      <c r="C83" s="89"/>
      <c r="D83" s="89"/>
      <c r="E83" s="87"/>
      <c r="H83" s="67"/>
      <c r="J83" s="30"/>
      <c r="L83" s="32"/>
      <c r="N83" s="42"/>
      <c r="O83" s="78"/>
    </row>
    <row r="84" spans="1:15" ht="15" x14ac:dyDescent="0.25">
      <c r="A84" s="80"/>
      <c r="B84" s="81"/>
      <c r="C84" s="81"/>
      <c r="D84" s="81"/>
      <c r="E84" s="82"/>
      <c r="F84" s="2"/>
      <c r="G84" s="2"/>
      <c r="H84" s="54"/>
      <c r="I84" s="2"/>
      <c r="J84" s="30"/>
      <c r="L84" s="32"/>
      <c r="N84" s="42"/>
      <c r="O84" s="78"/>
    </row>
    <row r="85" spans="1:15" ht="15" x14ac:dyDescent="0.25">
      <c r="A85" s="83"/>
      <c r="B85" s="81"/>
      <c r="C85" s="81"/>
      <c r="D85" s="81"/>
      <c r="E85" s="82"/>
      <c r="F85" s="2"/>
      <c r="G85" s="2"/>
      <c r="H85" s="54"/>
      <c r="I85" s="2"/>
      <c r="J85" s="30"/>
      <c r="L85" s="32"/>
      <c r="N85" s="42"/>
      <c r="O85" s="78"/>
    </row>
    <row r="86" spans="1:15" ht="15" x14ac:dyDescent="0.25">
      <c r="A86" s="83"/>
      <c r="B86" s="81"/>
      <c r="C86" s="85"/>
      <c r="D86" s="81"/>
      <c r="E86" s="86"/>
      <c r="F86" s="2"/>
      <c r="G86" s="2"/>
      <c r="H86" s="54"/>
      <c r="I86" s="2"/>
      <c r="J86" s="30"/>
      <c r="L86" s="32"/>
      <c r="N86" s="42"/>
      <c r="O86" s="78"/>
    </row>
    <row r="87" spans="1:15" ht="15" x14ac:dyDescent="0.25">
      <c r="A87" s="92">
        <f>SUM(A69:A86)</f>
        <v>0</v>
      </c>
      <c r="E87" s="67">
        <f>SUM(E69:E86)</f>
        <v>0</v>
      </c>
      <c r="H87" s="67">
        <f>SUM(H69:H86)</f>
        <v>0</v>
      </c>
      <c r="J87" s="30"/>
      <c r="L87" s="32"/>
      <c r="N87" s="42"/>
      <c r="O87" s="78"/>
    </row>
    <row r="88" spans="1:15" ht="15" x14ac:dyDescent="0.25">
      <c r="J88" s="30"/>
      <c r="L88" s="32"/>
      <c r="N88" s="42"/>
      <c r="O88" s="78"/>
    </row>
    <row r="89" spans="1:15" ht="15" x14ac:dyDescent="0.25">
      <c r="J89" s="30"/>
      <c r="L89" s="32"/>
      <c r="N89" s="42"/>
      <c r="O89" s="78"/>
    </row>
    <row r="90" spans="1:15" ht="15" x14ac:dyDescent="0.25">
      <c r="J90" s="30"/>
      <c r="L90" s="32"/>
      <c r="N90" s="42"/>
      <c r="O90" s="78"/>
    </row>
    <row r="91" spans="1:15" ht="15" x14ac:dyDescent="0.25">
      <c r="J91" s="30"/>
      <c r="L91" s="32"/>
      <c r="N91" s="42"/>
      <c r="O91" s="78"/>
    </row>
    <row r="92" spans="1:15" ht="15" x14ac:dyDescent="0.25">
      <c r="J92" s="30"/>
      <c r="L92" s="32"/>
      <c r="N92" s="42"/>
      <c r="O92" s="78"/>
    </row>
    <row r="93" spans="1:15" ht="15" x14ac:dyDescent="0.25">
      <c r="J93" s="30"/>
      <c r="L93" s="32"/>
      <c r="N93" s="42"/>
      <c r="O93" s="78"/>
    </row>
    <row r="94" spans="1:15" ht="15" x14ac:dyDescent="0.25">
      <c r="L94" s="32"/>
      <c r="N94" s="42"/>
      <c r="O94" s="78"/>
    </row>
    <row r="95" spans="1:15" x14ac:dyDescent="0.2">
      <c r="K95" s="31"/>
      <c r="L95" s="93"/>
      <c r="N95" s="42"/>
      <c r="O95" s="78"/>
    </row>
    <row r="96" spans="1:15" x14ac:dyDescent="0.2">
      <c r="K96" s="31"/>
      <c r="L96" s="93"/>
      <c r="N96" s="42"/>
      <c r="O96" s="78"/>
    </row>
    <row r="97" spans="1:19" x14ac:dyDescent="0.2">
      <c r="K97" s="31"/>
      <c r="L97" s="93"/>
      <c r="N97" s="42"/>
      <c r="O97" s="78"/>
    </row>
    <row r="98" spans="1:19" x14ac:dyDescent="0.2">
      <c r="K98" s="31"/>
      <c r="L98" s="93"/>
      <c r="N98" s="42"/>
      <c r="O98" s="78"/>
    </row>
    <row r="99" spans="1:19" x14ac:dyDescent="0.2">
      <c r="K99" s="31"/>
      <c r="L99" s="93"/>
      <c r="N99" s="42"/>
      <c r="O99" s="78"/>
    </row>
    <row r="100" spans="1:19" x14ac:dyDescent="0.2">
      <c r="K100" s="31"/>
      <c r="L100" s="93"/>
      <c r="N100" s="42"/>
      <c r="O100" s="78"/>
    </row>
    <row r="101" spans="1:19" x14ac:dyDescent="0.2">
      <c r="K101" s="31"/>
      <c r="L101" s="93"/>
      <c r="O101" s="78"/>
    </row>
    <row r="102" spans="1:19" x14ac:dyDescent="0.2">
      <c r="K102" s="31"/>
      <c r="L102" s="93"/>
      <c r="O102" s="78"/>
    </row>
    <row r="103" spans="1:19" x14ac:dyDescent="0.2">
      <c r="K103" s="31"/>
      <c r="L103" s="93"/>
    </row>
    <row r="104" spans="1:19" x14ac:dyDescent="0.2">
      <c r="K104" s="31"/>
      <c r="L104" s="93"/>
    </row>
    <row r="105" spans="1:19" x14ac:dyDescent="0.2">
      <c r="K105" s="31"/>
      <c r="L105" s="93"/>
    </row>
    <row r="106" spans="1:19" x14ac:dyDescent="0.2">
      <c r="K106" s="31"/>
      <c r="L106" s="93"/>
      <c r="O106" s="69">
        <f>SUM(O13:O105)</f>
        <v>0</v>
      </c>
    </row>
    <row r="107" spans="1:19" x14ac:dyDescent="0.2">
      <c r="K107" s="31"/>
      <c r="L107" s="93"/>
    </row>
    <row r="108" spans="1:19" x14ac:dyDescent="0.2">
      <c r="K108" s="31"/>
      <c r="L108" s="93"/>
    </row>
    <row r="109" spans="1:19" s="35" customFormat="1" x14ac:dyDescent="0.2">
      <c r="A109" s="7"/>
      <c r="B109" s="7"/>
      <c r="C109" s="7"/>
      <c r="D109" s="7"/>
      <c r="E109" s="7"/>
      <c r="F109" s="7"/>
      <c r="G109" s="7"/>
      <c r="I109" s="7"/>
      <c r="J109" s="7"/>
      <c r="K109" s="31"/>
      <c r="L109" s="93"/>
      <c r="N109" s="94"/>
      <c r="O109" s="95"/>
      <c r="P109" s="7"/>
      <c r="Q109" s="7"/>
      <c r="R109" s="7"/>
      <c r="S109" s="7"/>
    </row>
    <row r="110" spans="1:19" s="35" customFormat="1" x14ac:dyDescent="0.2">
      <c r="A110" s="7"/>
      <c r="B110" s="7"/>
      <c r="C110" s="7"/>
      <c r="D110" s="7"/>
      <c r="E110" s="7"/>
      <c r="F110" s="7"/>
      <c r="G110" s="7"/>
      <c r="I110" s="7"/>
      <c r="J110" s="7"/>
      <c r="K110" s="31"/>
      <c r="L110" s="93"/>
      <c r="N110" s="94"/>
      <c r="O110" s="95"/>
      <c r="P110" s="7"/>
      <c r="Q110" s="7"/>
      <c r="R110" s="7"/>
      <c r="S110" s="7"/>
    </row>
    <row r="111" spans="1:19" s="35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1"/>
      <c r="L111" s="93"/>
      <c r="N111" s="94"/>
      <c r="O111" s="95"/>
      <c r="P111" s="7"/>
      <c r="Q111" s="7"/>
      <c r="R111" s="7"/>
      <c r="S111" s="7"/>
    </row>
    <row r="112" spans="1:19" s="35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1"/>
      <c r="L112" s="93"/>
      <c r="N112" s="94"/>
      <c r="O112" s="95"/>
      <c r="P112" s="7"/>
      <c r="Q112" s="7"/>
      <c r="R112" s="7"/>
      <c r="S112" s="7"/>
    </row>
    <row r="113" spans="1:19" s="35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1"/>
      <c r="L113" s="93"/>
      <c r="N113" s="94"/>
      <c r="O113" s="95"/>
      <c r="P113" s="7"/>
      <c r="Q113" s="7"/>
      <c r="R113" s="7"/>
      <c r="S113" s="7"/>
    </row>
    <row r="114" spans="1:19" s="35" customFormat="1" x14ac:dyDescent="0.2">
      <c r="A114" s="7"/>
      <c r="B114" s="7"/>
      <c r="C114" s="7"/>
      <c r="D114" s="7"/>
      <c r="E114" s="7"/>
      <c r="F114" s="7"/>
      <c r="I114" s="7"/>
      <c r="J114" s="7"/>
      <c r="K114" s="31"/>
      <c r="L114" s="96">
        <f>SUM(L13:L113)</f>
        <v>11670000</v>
      </c>
      <c r="M114" s="97">
        <f>SUM(M13:M113)</f>
        <v>800000</v>
      </c>
      <c r="N114" s="94"/>
      <c r="O114" s="95"/>
      <c r="P114" s="7"/>
      <c r="Q114" s="7"/>
      <c r="R114" s="7"/>
      <c r="S114" s="7"/>
    </row>
    <row r="115" spans="1:19" s="35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96">
        <f>SUM(L13:L114)</f>
        <v>23340000</v>
      </c>
      <c r="N115" s="94"/>
      <c r="O115" s="95"/>
      <c r="P115" s="7"/>
      <c r="Q115" s="7"/>
      <c r="R115" s="7"/>
      <c r="S115" s="7"/>
    </row>
    <row r="116" spans="1:19" s="35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98"/>
      <c r="N116" s="94"/>
      <c r="O116" s="95"/>
      <c r="P116" s="7"/>
      <c r="Q116" s="7"/>
      <c r="R116" s="7"/>
      <c r="S116" s="7"/>
    </row>
    <row r="117" spans="1:19" s="35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98"/>
      <c r="N117" s="94"/>
      <c r="O117" s="95"/>
      <c r="P117" s="7"/>
      <c r="Q117" s="7"/>
      <c r="R117" s="7"/>
      <c r="S117" s="7"/>
    </row>
    <row r="118" spans="1:19" s="35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98"/>
      <c r="N118" s="94"/>
      <c r="O118" s="95"/>
      <c r="P118" s="7"/>
      <c r="Q118" s="7"/>
      <c r="R118" s="7"/>
      <c r="S118" s="7"/>
    </row>
    <row r="119" spans="1:19" s="35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98"/>
      <c r="N119" s="94"/>
      <c r="O119" s="95"/>
      <c r="P119" s="7"/>
      <c r="Q119" s="7"/>
      <c r="R119" s="7"/>
      <c r="S119" s="7"/>
    </row>
    <row r="120" spans="1:19" s="35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98"/>
      <c r="N120" s="94"/>
      <c r="O120" s="95"/>
      <c r="P120" s="7"/>
      <c r="Q120" s="7"/>
      <c r="R120" s="7"/>
      <c r="S120" s="7"/>
    </row>
    <row r="121" spans="1:19" s="35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98"/>
      <c r="N121" s="94"/>
      <c r="O121" s="95"/>
      <c r="P121" s="7"/>
      <c r="Q121" s="7"/>
      <c r="R121" s="7"/>
      <c r="S121" s="7"/>
    </row>
    <row r="122" spans="1:19" s="35" customFormat="1" x14ac:dyDescent="0.2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98"/>
      <c r="N122" s="94"/>
      <c r="O122" s="95"/>
      <c r="P122" s="7"/>
      <c r="Q122" s="7"/>
      <c r="R122" s="7"/>
      <c r="S122" s="7"/>
    </row>
    <row r="123" spans="1:19" s="35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98"/>
      <c r="N123" s="94"/>
      <c r="O123" s="95"/>
      <c r="P123" s="7"/>
      <c r="Q123" s="7"/>
      <c r="R123" s="7"/>
      <c r="S123" s="7"/>
    </row>
    <row r="124" spans="1:19" s="35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98"/>
      <c r="N124" s="94"/>
      <c r="O124" s="95"/>
      <c r="P124" s="7"/>
      <c r="Q124" s="7"/>
      <c r="R124" s="7"/>
      <c r="S124" s="7"/>
    </row>
    <row r="125" spans="1:19" s="35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98"/>
      <c r="N125" s="94"/>
      <c r="O125" s="95"/>
      <c r="P125" s="7"/>
      <c r="Q125" s="7"/>
      <c r="R125" s="7"/>
      <c r="S125" s="7"/>
    </row>
    <row r="126" spans="1:19" s="35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98"/>
      <c r="N126" s="94"/>
      <c r="O126" s="95"/>
      <c r="P126" s="7"/>
      <c r="Q126" s="7"/>
      <c r="R126" s="7"/>
      <c r="S126" s="7"/>
    </row>
    <row r="127" spans="1:19" s="35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98"/>
      <c r="N127" s="94"/>
      <c r="O127" s="95"/>
      <c r="P127" s="7"/>
      <c r="Q127" s="7"/>
      <c r="R127" s="7"/>
      <c r="S127" s="7"/>
    </row>
    <row r="128" spans="1:19" s="35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98"/>
      <c r="N128" s="94"/>
      <c r="O128" s="95"/>
      <c r="P128" s="7"/>
      <c r="Q128" s="7"/>
      <c r="R128" s="7"/>
      <c r="S128" s="7"/>
    </row>
    <row r="129" spans="1:19" s="35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98"/>
      <c r="N129" s="94"/>
      <c r="O129" s="95"/>
      <c r="P129" s="7"/>
      <c r="Q129" s="7"/>
      <c r="R129" s="7"/>
      <c r="S129" s="7"/>
    </row>
    <row r="130" spans="1:19" s="35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98"/>
      <c r="N130" s="94"/>
      <c r="O130" s="95"/>
      <c r="P130" s="7"/>
      <c r="Q130" s="7"/>
      <c r="R130" s="7"/>
      <c r="S130" s="7"/>
    </row>
    <row r="131" spans="1:19" s="35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98"/>
      <c r="N131" s="94"/>
      <c r="O131" s="95"/>
      <c r="P131" s="7"/>
      <c r="Q131" s="7"/>
      <c r="R131" s="7"/>
      <c r="S131" s="7"/>
    </row>
    <row r="132" spans="1:19" s="35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98"/>
      <c r="N132" s="94"/>
      <c r="O132" s="95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10" zoomScale="90" zoomScaleNormal="100" zoomScaleSheetLayoutView="90" workbookViewId="0">
      <selection activeCell="M18" sqref="M18"/>
    </sheetView>
  </sheetViews>
  <sheetFormatPr defaultRowHeight="14.25" x14ac:dyDescent="0.2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98" bestFit="1" customWidth="1"/>
    <col min="13" max="13" width="16.140625" style="35" bestFit="1" customWidth="1"/>
    <col min="14" max="14" width="15.5703125" style="94" customWidth="1"/>
    <col min="15" max="15" width="20" style="95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0" t="s">
        <v>0</v>
      </c>
      <c r="B1" s="130"/>
      <c r="C1" s="130"/>
      <c r="D1" s="130"/>
      <c r="E1" s="130"/>
      <c r="F1" s="130"/>
      <c r="G1" s="130"/>
      <c r="H1" s="130"/>
      <c r="I1" s="130"/>
      <c r="J1" s="113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1" t="s">
        <v>2</v>
      </c>
      <c r="C3" s="10"/>
      <c r="D3" s="8"/>
      <c r="E3" s="8"/>
      <c r="F3" s="8"/>
      <c r="G3" s="8"/>
      <c r="H3" s="8" t="s">
        <v>3</v>
      </c>
      <c r="I3" s="12">
        <v>43024</v>
      </c>
      <c r="J3" s="100">
        <f>900*2400000</f>
        <v>2160000000</v>
      </c>
      <c r="K3" s="2"/>
      <c r="L3" s="14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102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31</v>
      </c>
      <c r="F8" s="21"/>
      <c r="G8" s="17">
        <f>C8*E8</f>
        <v>3100000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75</v>
      </c>
      <c r="F9" s="21"/>
      <c r="G9" s="17">
        <f t="shared" ref="G9:G16" si="0">C9*E9</f>
        <v>3750000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16</v>
      </c>
      <c r="F10" s="21"/>
      <c r="G10" s="17">
        <f t="shared" si="0"/>
        <v>320000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3</v>
      </c>
      <c r="F11" s="21"/>
      <c r="G11" s="17">
        <f t="shared" si="0"/>
        <v>30000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12</v>
      </c>
      <c r="F12" s="21"/>
      <c r="G12" s="17">
        <f>C12*E12</f>
        <v>60000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ht="15" x14ac:dyDescent="0.25">
      <c r="A13" s="8"/>
      <c r="B13" s="21"/>
      <c r="C13" s="22">
        <v>2000</v>
      </c>
      <c r="D13" s="8"/>
      <c r="E13" s="21">
        <v>0</v>
      </c>
      <c r="F13" s="21"/>
      <c r="G13" s="17">
        <f t="shared" si="0"/>
        <v>0</v>
      </c>
      <c r="H13" s="9"/>
      <c r="I13" s="17"/>
      <c r="J13" s="7" t="s">
        <v>73</v>
      </c>
      <c r="K13" s="31">
        <v>42967</v>
      </c>
      <c r="L13" s="101">
        <v>900000</v>
      </c>
      <c r="M13" s="32">
        <v>100000</v>
      </c>
      <c r="N13" s="34"/>
      <c r="O13" s="2" t="s">
        <v>19</v>
      </c>
      <c r="P13" s="2"/>
    </row>
    <row r="14" spans="1:19" ht="15" x14ac:dyDescent="0.25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7" t="s">
        <v>73</v>
      </c>
      <c r="K14" s="31">
        <v>42968</v>
      </c>
      <c r="L14" s="101">
        <v>600000</v>
      </c>
      <c r="M14" s="32">
        <v>6755000</v>
      </c>
      <c r="N14" s="34"/>
      <c r="O14" s="36">
        <v>20000000</v>
      </c>
      <c r="P14" s="37"/>
    </row>
    <row r="15" spans="1:19" ht="15" x14ac:dyDescent="0.25">
      <c r="A15" s="8"/>
      <c r="B15" s="21"/>
      <c r="C15" s="22">
        <v>500</v>
      </c>
      <c r="D15" s="8"/>
      <c r="E15" s="21">
        <v>0</v>
      </c>
      <c r="F15" s="21"/>
      <c r="G15" s="17">
        <f t="shared" si="0"/>
        <v>0</v>
      </c>
      <c r="H15" s="9"/>
      <c r="I15" s="10"/>
      <c r="K15" s="31">
        <v>42969</v>
      </c>
      <c r="L15" s="101">
        <v>200000</v>
      </c>
      <c r="M15" s="32">
        <v>150000</v>
      </c>
      <c r="N15" s="34"/>
      <c r="O15" s="36"/>
      <c r="P15" s="37"/>
    </row>
    <row r="16" spans="1:19" ht="15" x14ac:dyDescent="0.25">
      <c r="A16" s="8"/>
      <c r="B16" s="21"/>
      <c r="C16" s="22">
        <v>100</v>
      </c>
      <c r="D16" s="8"/>
      <c r="E16" s="21">
        <v>0</v>
      </c>
      <c r="F16" s="21"/>
      <c r="G16" s="17">
        <f t="shared" si="0"/>
        <v>0</v>
      </c>
      <c r="H16" s="9"/>
      <c r="I16" s="10"/>
      <c r="K16" s="31">
        <v>42970</v>
      </c>
      <c r="L16" s="101">
        <v>800000</v>
      </c>
      <c r="M16" s="32">
        <v>130000</v>
      </c>
      <c r="N16" s="34"/>
      <c r="O16" s="36"/>
      <c r="P16" s="37"/>
    </row>
    <row r="17" spans="1:19" ht="15" x14ac:dyDescent="0.25">
      <c r="A17" s="8"/>
      <c r="B17" s="8"/>
      <c r="C17" s="19" t="s">
        <v>20</v>
      </c>
      <c r="D17" s="8"/>
      <c r="E17" s="21"/>
      <c r="F17" s="8"/>
      <c r="G17" s="8"/>
      <c r="H17" s="9">
        <f>SUM(G8:G16)</f>
        <v>7260000</v>
      </c>
      <c r="I17" s="10"/>
      <c r="K17" s="31">
        <v>42971</v>
      </c>
      <c r="L17" s="101">
        <v>500000</v>
      </c>
      <c r="M17" s="32">
        <v>940000</v>
      </c>
      <c r="N17" s="34"/>
      <c r="O17" s="36"/>
      <c r="P17" s="37"/>
    </row>
    <row r="18" spans="1:19" ht="15" x14ac:dyDescent="0.25">
      <c r="A18" s="8"/>
      <c r="B18" s="8"/>
      <c r="C18" s="8"/>
      <c r="D18" s="8"/>
      <c r="E18" s="8"/>
      <c r="F18" s="8"/>
      <c r="G18" s="8"/>
      <c r="H18" s="9"/>
      <c r="I18" s="10"/>
      <c r="K18" s="31">
        <v>42972</v>
      </c>
      <c r="L18" s="101">
        <v>550000</v>
      </c>
      <c r="M18" s="32">
        <v>12642500</v>
      </c>
      <c r="N18" s="40"/>
      <c r="O18" s="36"/>
      <c r="P18" s="41"/>
    </row>
    <row r="19" spans="1:19" ht="15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K19" s="31">
        <v>42973</v>
      </c>
      <c r="L19" s="101">
        <v>500000</v>
      </c>
      <c r="M19" s="32">
        <v>20000000</v>
      </c>
      <c r="N19" s="42"/>
      <c r="O19" s="36"/>
      <c r="P19" s="41"/>
    </row>
    <row r="20" spans="1:19" ht="15" x14ac:dyDescent="0.25">
      <c r="A20" s="8"/>
      <c r="B20" s="8"/>
      <c r="C20" s="22">
        <v>1000</v>
      </c>
      <c r="D20" s="8"/>
      <c r="E20" s="8">
        <v>0</v>
      </c>
      <c r="F20" s="8"/>
      <c r="G20" s="22">
        <f>C20*E20</f>
        <v>0</v>
      </c>
      <c r="H20" s="9"/>
      <c r="I20" s="22"/>
      <c r="K20" s="31">
        <v>42974</v>
      </c>
      <c r="L20" s="101">
        <v>2000000</v>
      </c>
      <c r="M20" s="32">
        <v>23000</v>
      </c>
      <c r="N20" s="42"/>
      <c r="O20" s="36"/>
      <c r="P20" s="41"/>
    </row>
    <row r="21" spans="1:19" ht="15" x14ac:dyDescent="0.25">
      <c r="A21" s="8"/>
      <c r="B21" s="8"/>
      <c r="C21" s="22">
        <v>500</v>
      </c>
      <c r="D21" s="8"/>
      <c r="E21" s="8">
        <v>5</v>
      </c>
      <c r="F21" s="8"/>
      <c r="G21" s="22">
        <f>C21*E21</f>
        <v>2500</v>
      </c>
      <c r="H21" s="9"/>
      <c r="I21" s="22"/>
      <c r="K21" s="31">
        <v>42975</v>
      </c>
      <c r="L21" s="101">
        <v>750000</v>
      </c>
      <c r="M21" s="32"/>
      <c r="N21" s="43"/>
      <c r="O21" s="44"/>
      <c r="P21" s="44"/>
    </row>
    <row r="22" spans="1:19" ht="15" x14ac:dyDescent="0.25">
      <c r="A22" s="8"/>
      <c r="B22" s="8"/>
      <c r="C22" s="22">
        <v>200</v>
      </c>
      <c r="D22" s="8"/>
      <c r="E22" s="8">
        <v>2</v>
      </c>
      <c r="F22" s="8"/>
      <c r="G22" s="22">
        <f>C22*E22</f>
        <v>400</v>
      </c>
      <c r="H22" s="9"/>
      <c r="I22" s="10"/>
      <c r="K22" s="31">
        <v>42976</v>
      </c>
      <c r="L22" s="101">
        <v>100000</v>
      </c>
      <c r="M22" s="32"/>
      <c r="N22" s="43"/>
      <c r="O22" s="9"/>
      <c r="P22" s="34"/>
      <c r="Q22" s="40"/>
      <c r="R22" s="44"/>
      <c r="S22" s="44"/>
    </row>
    <row r="23" spans="1:19" ht="15" x14ac:dyDescent="0.25">
      <c r="A23" s="8"/>
      <c r="B23" s="8"/>
      <c r="C23" s="22">
        <v>100</v>
      </c>
      <c r="D23" s="8"/>
      <c r="E23" s="8">
        <v>2</v>
      </c>
      <c r="F23" s="8"/>
      <c r="G23" s="22">
        <f>C23*E23</f>
        <v>200</v>
      </c>
      <c r="H23" s="9"/>
      <c r="I23" s="10"/>
      <c r="K23" s="31">
        <v>42977</v>
      </c>
      <c r="L23" s="101">
        <v>650000</v>
      </c>
      <c r="M23" s="32"/>
      <c r="N23" s="42"/>
      <c r="O23" s="45"/>
      <c r="P23" s="34"/>
      <c r="Q23" s="40"/>
      <c r="R23" s="44">
        <f>SUM(R14:R22)</f>
        <v>0</v>
      </c>
      <c r="S23" s="44">
        <f>SUM(S14:S22)</f>
        <v>0</v>
      </c>
    </row>
    <row r="24" spans="1:19" ht="15" x14ac:dyDescent="0.25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1">
        <v>42978</v>
      </c>
      <c r="L24" s="101">
        <v>700000</v>
      </c>
      <c r="M24" s="32"/>
      <c r="N24" s="42"/>
      <c r="O24" s="45"/>
      <c r="P24" s="34"/>
      <c r="Q24" s="40"/>
      <c r="R24" s="46" t="s">
        <v>22</v>
      </c>
      <c r="S24" s="40"/>
    </row>
    <row r="25" spans="1:19" ht="15" x14ac:dyDescent="0.25">
      <c r="A25" s="8"/>
      <c r="B25" s="8"/>
      <c r="C25" s="22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K25" s="31">
        <v>42979</v>
      </c>
      <c r="L25" s="101">
        <v>800000</v>
      </c>
      <c r="M25" s="32"/>
      <c r="N25" s="42"/>
      <c r="O25" s="45"/>
      <c r="P25" s="34"/>
      <c r="Q25" s="40"/>
      <c r="R25" s="46"/>
      <c r="S25" s="40"/>
    </row>
    <row r="26" spans="1:19" ht="15" x14ac:dyDescent="0.25">
      <c r="A26" s="8"/>
      <c r="B26" s="8"/>
      <c r="C26" s="19" t="s">
        <v>20</v>
      </c>
      <c r="D26" s="8"/>
      <c r="E26" s="8"/>
      <c r="F26" s="8"/>
      <c r="G26" s="8"/>
      <c r="H26" s="48">
        <f>SUM(G20:G25)</f>
        <v>3100</v>
      </c>
      <c r="I26" s="9"/>
      <c r="K26" s="31">
        <v>42980</v>
      </c>
      <c r="L26" s="32">
        <v>900000</v>
      </c>
      <c r="M26" s="32"/>
      <c r="N26" s="49"/>
      <c r="O26" s="50"/>
      <c r="P26" s="34"/>
      <c r="Q26" s="40"/>
      <c r="R26" s="46"/>
      <c r="S26" s="40"/>
    </row>
    <row r="27" spans="1:19" ht="15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7263100</v>
      </c>
      <c r="J27" s="30"/>
      <c r="K27" s="31">
        <v>42981</v>
      </c>
      <c r="L27" s="32">
        <v>950000</v>
      </c>
      <c r="M27" s="32"/>
      <c r="N27" s="34"/>
      <c r="O27" s="50"/>
      <c r="P27" s="34"/>
      <c r="Q27" s="40"/>
      <c r="R27" s="46"/>
      <c r="S27" s="40"/>
    </row>
    <row r="28" spans="1:19" ht="15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30"/>
      <c r="K28" s="31">
        <v>42982</v>
      </c>
      <c r="L28" s="32">
        <v>800000</v>
      </c>
      <c r="M28" s="32"/>
      <c r="N28" s="34"/>
      <c r="O28" s="50"/>
      <c r="P28" s="34"/>
      <c r="Q28" s="40"/>
      <c r="R28" s="46"/>
      <c r="S28" s="40"/>
    </row>
    <row r="29" spans="1:19" ht="15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'11 Okt 17 '!I37</f>
        <v>834404603</v>
      </c>
      <c r="J29" s="30"/>
      <c r="K29" s="31">
        <v>42983</v>
      </c>
      <c r="L29" s="32">
        <v>700000</v>
      </c>
      <c r="M29" s="32"/>
      <c r="N29" s="34"/>
      <c r="O29" s="50"/>
      <c r="P29" s="34"/>
      <c r="Q29" s="40"/>
      <c r="R29" s="51"/>
      <c r="S29" s="40"/>
    </row>
    <row r="30" spans="1:19" ht="15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+'14 Okt 17'!I52</f>
        <v>26043600</v>
      </c>
      <c r="J30" s="30"/>
      <c r="K30" s="31">
        <v>42984</v>
      </c>
      <c r="L30" s="32">
        <v>2000000</v>
      </c>
      <c r="M30" s="32"/>
      <c r="N30" s="34"/>
      <c r="O30" s="50"/>
      <c r="P30" s="34"/>
      <c r="Q30" s="40"/>
      <c r="R30" s="46"/>
      <c r="S30" s="40"/>
    </row>
    <row r="31" spans="1:19" ht="15" x14ac:dyDescent="0.25">
      <c r="A31" s="8"/>
      <c r="B31" s="8"/>
      <c r="C31" s="8"/>
      <c r="D31" s="8"/>
      <c r="E31" s="8"/>
      <c r="F31" s="8"/>
      <c r="G31" s="8"/>
      <c r="H31" s="9"/>
      <c r="I31" s="9"/>
      <c r="J31" s="30" t="s">
        <v>70</v>
      </c>
      <c r="K31" s="31">
        <v>42985</v>
      </c>
      <c r="L31" s="32">
        <v>800000</v>
      </c>
      <c r="M31" s="32"/>
      <c r="N31" s="42"/>
      <c r="O31" s="50"/>
      <c r="P31" s="2"/>
      <c r="Q31" s="40"/>
      <c r="R31" s="2"/>
      <c r="S31" s="40"/>
    </row>
    <row r="32" spans="1:19" ht="15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0"/>
      <c r="K32" s="31">
        <v>42986</v>
      </c>
      <c r="L32" s="101">
        <v>700000</v>
      </c>
      <c r="M32" s="32"/>
      <c r="N32" s="42"/>
      <c r="O32" s="50"/>
      <c r="P32" s="2"/>
      <c r="Q32" s="40"/>
      <c r="R32" s="2"/>
      <c r="S32" s="40"/>
    </row>
    <row r="33" spans="1:19" ht="15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30"/>
      <c r="K33" s="31">
        <v>42987</v>
      </c>
      <c r="L33" s="101">
        <v>950000</v>
      </c>
      <c r="M33" s="32"/>
      <c r="N33" s="42"/>
      <c r="O33" s="50"/>
      <c r="P33" s="2"/>
      <c r="Q33" s="40"/>
      <c r="R33" s="2"/>
      <c r="S33" s="40"/>
    </row>
    <row r="34" spans="1:19" ht="15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0"/>
      <c r="K34" s="31">
        <v>42988</v>
      </c>
      <c r="L34" s="101">
        <v>950000</v>
      </c>
      <c r="M34" s="32"/>
      <c r="N34" s="42"/>
      <c r="O34" s="50"/>
      <c r="P34" s="2"/>
      <c r="Q34" s="40"/>
      <c r="R34" s="54"/>
      <c r="S34" s="40"/>
    </row>
    <row r="35" spans="1:19" ht="15" x14ac:dyDescent="0.25">
      <c r="A35" s="8"/>
      <c r="B35" s="8"/>
      <c r="C35" s="8" t="s">
        <v>29</v>
      </c>
      <c r="D35" s="8"/>
      <c r="E35" s="8"/>
      <c r="F35" s="8"/>
      <c r="G35" s="22"/>
      <c r="H35" s="48">
        <f>O14</f>
        <v>20000000</v>
      </c>
      <c r="I35" s="9"/>
      <c r="J35" s="30"/>
      <c r="K35" s="31">
        <v>42989</v>
      </c>
      <c r="L35" s="101">
        <v>1600000</v>
      </c>
      <c r="M35" s="32"/>
      <c r="N35" s="42"/>
      <c r="O35" s="50"/>
      <c r="P35" s="40"/>
      <c r="Q35" s="40"/>
      <c r="R35" s="2"/>
      <c r="S35" s="40"/>
    </row>
    <row r="36" spans="1:19" ht="15" x14ac:dyDescent="0.25">
      <c r="A36" s="8"/>
      <c r="B36" s="8"/>
      <c r="C36" s="8" t="s">
        <v>30</v>
      </c>
      <c r="D36" s="8"/>
      <c r="E36" s="8"/>
      <c r="F36" s="8"/>
      <c r="G36" s="8"/>
      <c r="H36" s="55"/>
      <c r="I36" s="8" t="s">
        <v>7</v>
      </c>
      <c r="J36" s="30"/>
      <c r="K36" s="31">
        <v>42990</v>
      </c>
      <c r="L36" s="101">
        <v>950000</v>
      </c>
      <c r="N36" s="42"/>
      <c r="O36" s="50"/>
      <c r="P36" s="10"/>
      <c r="Q36" s="40"/>
      <c r="R36" s="2"/>
      <c r="S36" s="2"/>
    </row>
    <row r="37" spans="1:19" ht="15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854404603</v>
      </c>
      <c r="J37" s="30"/>
      <c r="K37" s="31">
        <v>42991</v>
      </c>
      <c r="L37" s="101">
        <v>100000</v>
      </c>
      <c r="N37" s="42"/>
      <c r="O37" s="50"/>
      <c r="Q37" s="40"/>
      <c r="R37" s="2"/>
      <c r="S37" s="2"/>
    </row>
    <row r="38" spans="1:19" ht="15" x14ac:dyDescent="0.25">
      <c r="A38" s="8"/>
      <c r="B38" s="8"/>
      <c r="C38" s="8"/>
      <c r="D38" s="8"/>
      <c r="E38" s="8"/>
      <c r="F38" s="8"/>
      <c r="G38" s="8"/>
      <c r="H38" s="9"/>
      <c r="I38" s="9"/>
      <c r="J38" s="30"/>
      <c r="K38" s="31">
        <v>42992</v>
      </c>
      <c r="L38" s="101">
        <v>900000</v>
      </c>
      <c r="N38" s="42"/>
      <c r="O38" s="50"/>
      <c r="Q38" s="40"/>
      <c r="R38" s="2"/>
      <c r="S38" s="2"/>
    </row>
    <row r="39" spans="1:19" ht="15" x14ac:dyDescent="0.25">
      <c r="A39" s="8"/>
      <c r="B39" s="8"/>
      <c r="C39" s="19" t="s">
        <v>32</v>
      </c>
      <c r="D39" s="8"/>
      <c r="E39" s="8"/>
      <c r="F39" s="8"/>
      <c r="G39" s="8"/>
      <c r="H39" s="48">
        <v>4408349</v>
      </c>
      <c r="J39" s="30"/>
      <c r="L39" s="101"/>
      <c r="N39" s="42"/>
      <c r="O39" s="50"/>
      <c r="Q39" s="40"/>
      <c r="R39" s="2"/>
      <c r="S39" s="2"/>
    </row>
    <row r="40" spans="1:19" ht="15" x14ac:dyDescent="0.25">
      <c r="A40" s="8"/>
      <c r="B40" s="8"/>
      <c r="C40" s="19" t="s">
        <v>33</v>
      </c>
      <c r="D40" s="8"/>
      <c r="E40" s="8"/>
      <c r="F40" s="8"/>
      <c r="G40" s="8"/>
      <c r="H40" s="9">
        <v>118557858</v>
      </c>
      <c r="I40" s="9"/>
      <c r="J40" s="30"/>
      <c r="L40" s="101"/>
      <c r="N40" s="42"/>
      <c r="O40" s="50"/>
      <c r="Q40" s="40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v>107891826</v>
      </c>
      <c r="I41" s="9"/>
      <c r="J41" s="30"/>
      <c r="L41" s="101"/>
      <c r="N41" s="42"/>
      <c r="O41" s="50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230858033</v>
      </c>
      <c r="J42" s="30"/>
      <c r="L42" s="101"/>
      <c r="N42" s="42"/>
      <c r="O42" s="50"/>
      <c r="Q42" s="40"/>
      <c r="R42" s="2"/>
      <c r="S42" s="2"/>
    </row>
    <row r="43" spans="1:19" ht="15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1085262636</v>
      </c>
      <c r="J43" s="30"/>
      <c r="L43" s="101"/>
      <c r="N43" s="42"/>
      <c r="O43" s="50"/>
      <c r="Q43" s="40"/>
      <c r="R43" s="2"/>
      <c r="S43" s="2"/>
    </row>
    <row r="44" spans="1:19" ht="15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30"/>
      <c r="L44" s="101"/>
      <c r="N44" s="42"/>
      <c r="O44" s="50"/>
      <c r="P44" s="59"/>
      <c r="Q44" s="34"/>
      <c r="R44" s="60"/>
      <c r="S44" s="60"/>
    </row>
    <row r="45" spans="1:19" ht="15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40740500</v>
      </c>
      <c r="I45" s="9"/>
      <c r="J45" s="30"/>
      <c r="L45" s="101"/>
      <c r="N45" s="42"/>
      <c r="O45" s="50"/>
      <c r="P45" s="59"/>
      <c r="Q45" s="34"/>
      <c r="R45" s="61"/>
      <c r="S45" s="60"/>
    </row>
    <row r="46" spans="1:19" ht="15" x14ac:dyDescent="0.25">
      <c r="A46" s="8"/>
      <c r="B46" s="8"/>
      <c r="C46" s="8" t="s">
        <v>36</v>
      </c>
      <c r="D46" s="8"/>
      <c r="E46" s="8"/>
      <c r="F46" s="8"/>
      <c r="G46" s="21"/>
      <c r="H46" s="62">
        <f>+E87</f>
        <v>0</v>
      </c>
      <c r="I46" s="9" t="s">
        <v>7</v>
      </c>
      <c r="J46" s="30"/>
      <c r="L46" s="101"/>
      <c r="N46" s="42"/>
      <c r="O46" s="50"/>
      <c r="P46" s="59"/>
      <c r="Q46" s="34"/>
      <c r="R46" s="59"/>
      <c r="S46" s="60"/>
    </row>
    <row r="47" spans="1:19" ht="15" x14ac:dyDescent="0.25">
      <c r="A47" s="8"/>
      <c r="B47" s="8"/>
      <c r="C47" s="8"/>
      <c r="D47" s="8"/>
      <c r="E47" s="8"/>
      <c r="F47" s="8"/>
      <c r="G47" s="21" t="s">
        <v>7</v>
      </c>
      <c r="H47" s="63"/>
      <c r="I47" s="9">
        <f>H45+H46</f>
        <v>40740500</v>
      </c>
      <c r="J47" s="30"/>
      <c r="L47" s="101"/>
      <c r="N47" s="42"/>
      <c r="O47" s="50"/>
      <c r="P47" s="59"/>
      <c r="Q47" s="60"/>
      <c r="R47" s="59"/>
      <c r="S47" s="60"/>
    </row>
    <row r="48" spans="1:19" ht="15" x14ac:dyDescent="0.25">
      <c r="A48" s="8"/>
      <c r="B48" s="8"/>
      <c r="C48" s="8"/>
      <c r="D48" s="8"/>
      <c r="E48" s="8"/>
      <c r="F48" s="8"/>
      <c r="G48" s="21"/>
      <c r="H48" s="64"/>
      <c r="I48" s="9" t="s">
        <v>7</v>
      </c>
      <c r="J48" s="30"/>
      <c r="L48" s="101"/>
      <c r="N48" s="42"/>
      <c r="O48" s="50"/>
      <c r="P48" s="65"/>
      <c r="Q48" s="65">
        <f>SUM(Q13:Q46)</f>
        <v>0</v>
      </c>
      <c r="R48" s="59"/>
      <c r="S48" s="60"/>
    </row>
    <row r="49" spans="1:19" ht="15" x14ac:dyDescent="0.25">
      <c r="A49" s="8"/>
      <c r="B49" s="8"/>
      <c r="C49" s="8" t="s">
        <v>37</v>
      </c>
      <c r="D49" s="8"/>
      <c r="E49" s="8"/>
      <c r="F49" s="8"/>
      <c r="G49" s="17"/>
      <c r="H49" s="48">
        <f>+L114</f>
        <v>21350000</v>
      </c>
      <c r="I49" s="9">
        <v>0</v>
      </c>
      <c r="J49" s="112">
        <f>+H49-1080000</f>
        <v>20270000</v>
      </c>
      <c r="L49" s="101"/>
      <c r="M49" s="53"/>
      <c r="N49" s="42"/>
      <c r="O49" s="50"/>
      <c r="Q49" s="2"/>
      <c r="S49" s="2"/>
    </row>
    <row r="50" spans="1:19" ht="15" x14ac:dyDescent="0.25">
      <c r="A50" s="8"/>
      <c r="B50" s="8"/>
      <c r="C50" s="8" t="s">
        <v>38</v>
      </c>
      <c r="D50" s="8"/>
      <c r="E50" s="8"/>
      <c r="F50" s="8"/>
      <c r="G50" s="8"/>
      <c r="H50" s="55">
        <f>A87</f>
        <v>610000</v>
      </c>
      <c r="I50" s="9"/>
      <c r="J50" s="30"/>
      <c r="L50" s="101"/>
      <c r="M50" s="53"/>
      <c r="N50" s="42"/>
      <c r="O50" s="50"/>
      <c r="P50" s="66"/>
      <c r="Q50" s="2" t="s">
        <v>39</v>
      </c>
      <c r="S50" s="2"/>
    </row>
    <row r="51" spans="1:19" ht="15" x14ac:dyDescent="0.25">
      <c r="A51" s="8"/>
      <c r="B51" s="8"/>
      <c r="C51" s="8"/>
      <c r="D51" s="8"/>
      <c r="E51" s="8"/>
      <c r="F51" s="8"/>
      <c r="G51" s="8"/>
      <c r="H51" s="17"/>
      <c r="I51" s="55">
        <f>SUM(H49:H50)</f>
        <v>21960000</v>
      </c>
      <c r="J51" s="30"/>
      <c r="L51" s="101"/>
      <c r="M51" s="53"/>
      <c r="N51" s="42"/>
      <c r="O51" s="50"/>
      <c r="P51" s="67"/>
      <c r="Q51" s="54"/>
      <c r="R51" s="67"/>
      <c r="S51" s="54"/>
    </row>
    <row r="52" spans="1:19" ht="15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7263100</v>
      </c>
      <c r="J52" s="30"/>
      <c r="L52" s="101"/>
      <c r="M52" s="68"/>
      <c r="N52" s="42"/>
      <c r="O52" s="50"/>
      <c r="P52" s="67"/>
      <c r="Q52" s="54"/>
      <c r="R52" s="67"/>
      <c r="S52" s="54"/>
    </row>
    <row r="53" spans="1:19" ht="15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7263100</v>
      </c>
      <c r="J53" s="30"/>
      <c r="L53" s="101"/>
      <c r="M53" s="68"/>
      <c r="N53" s="42"/>
      <c r="O53" s="50"/>
      <c r="P53" s="67"/>
      <c r="Q53" s="54"/>
      <c r="R53" s="67"/>
      <c r="S53" s="54"/>
    </row>
    <row r="54" spans="1:19" ht="15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5">
        <v>0</v>
      </c>
      <c r="J54" s="30"/>
      <c r="L54" s="101"/>
      <c r="M54" s="69"/>
      <c r="N54" s="42"/>
      <c r="O54" s="50"/>
      <c r="P54" s="67"/>
      <c r="Q54" s="54"/>
      <c r="R54" s="67"/>
      <c r="S54" s="70"/>
    </row>
    <row r="55" spans="1:19" ht="15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30"/>
      <c r="L55" s="101"/>
      <c r="M55" s="53"/>
      <c r="N55" s="42"/>
      <c r="O55" s="50"/>
      <c r="P55" s="67"/>
      <c r="Q55" s="54"/>
      <c r="R55" s="67"/>
      <c r="S55" s="67"/>
    </row>
    <row r="56" spans="1:19" ht="15" x14ac:dyDescent="0.25">
      <c r="A56" s="8"/>
      <c r="B56" s="8"/>
      <c r="C56" s="8"/>
      <c r="D56" s="8"/>
      <c r="E56" s="8"/>
      <c r="F56" s="8"/>
      <c r="G56" s="8"/>
      <c r="H56" s="9"/>
      <c r="I56" s="9"/>
      <c r="J56" s="30"/>
      <c r="L56" s="101"/>
      <c r="M56" s="69"/>
      <c r="N56" s="42"/>
      <c r="O56" s="50"/>
      <c r="P56" s="67"/>
      <c r="Q56" s="54"/>
      <c r="R56" s="67"/>
      <c r="S56" s="67"/>
    </row>
    <row r="57" spans="1:19" ht="15" x14ac:dyDescent="0.25">
      <c r="A57" s="8" t="s">
        <v>43</v>
      </c>
      <c r="B57" s="8"/>
      <c r="C57" s="8"/>
      <c r="D57" s="8"/>
      <c r="E57" s="8"/>
      <c r="F57" s="8"/>
      <c r="G57" s="8"/>
      <c r="H57" s="9" t="s">
        <v>55</v>
      </c>
      <c r="I57" s="52"/>
      <c r="J57" s="30"/>
      <c r="L57" s="32"/>
      <c r="M57" s="69"/>
      <c r="N57" s="42"/>
      <c r="O57" s="50"/>
      <c r="P57" s="67"/>
      <c r="Q57" s="54"/>
      <c r="R57" s="67"/>
      <c r="S57" s="67"/>
    </row>
    <row r="58" spans="1:19" ht="15" x14ac:dyDescent="0.25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30"/>
      <c r="L58" s="32"/>
      <c r="M58" s="69"/>
      <c r="N58" s="42"/>
      <c r="O58" s="50"/>
      <c r="P58" s="67"/>
      <c r="Q58" s="54"/>
      <c r="R58" s="67"/>
      <c r="S58" s="67"/>
    </row>
    <row r="59" spans="1:19" ht="15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30"/>
      <c r="L59" s="32"/>
      <c r="M59" s="69"/>
      <c r="N59" s="42"/>
      <c r="O59" s="50"/>
      <c r="Q59" s="40"/>
    </row>
    <row r="60" spans="1:19" ht="15" x14ac:dyDescent="0.25">
      <c r="A60" s="71"/>
      <c r="B60" s="72"/>
      <c r="C60" s="72"/>
      <c r="D60" s="73"/>
      <c r="E60" s="73"/>
      <c r="F60" s="73"/>
      <c r="G60" s="73"/>
      <c r="H60" s="73"/>
      <c r="J60" s="30"/>
      <c r="L60" s="32"/>
      <c r="N60" s="42"/>
      <c r="O60" s="50"/>
    </row>
    <row r="61" spans="1:19" ht="15" x14ac:dyDescent="0.25">
      <c r="A61" s="2"/>
      <c r="B61" s="2"/>
      <c r="C61" s="2"/>
      <c r="D61" s="2"/>
      <c r="E61" s="2"/>
      <c r="F61" s="2"/>
      <c r="G61" s="10"/>
      <c r="I61" s="2"/>
      <c r="J61" s="30"/>
      <c r="L61" s="32"/>
      <c r="N61" s="42"/>
      <c r="O61" s="50"/>
      <c r="Q61" s="66"/>
    </row>
    <row r="62" spans="1:19" ht="15" x14ac:dyDescent="0.25">
      <c r="A62" s="74" t="s">
        <v>46</v>
      </c>
      <c r="B62" s="72"/>
      <c r="C62" s="72"/>
      <c r="D62" s="73"/>
      <c r="E62" s="73"/>
      <c r="F62" s="73"/>
      <c r="G62" s="10" t="s">
        <v>47</v>
      </c>
      <c r="J62" s="30"/>
      <c r="L62" s="32"/>
      <c r="N62" s="42"/>
      <c r="O62" s="50"/>
      <c r="Q62" s="66"/>
    </row>
    <row r="63" spans="1:19" ht="15" x14ac:dyDescent="0.25">
      <c r="A63" s="71"/>
      <c r="B63" s="72"/>
      <c r="C63" s="72"/>
      <c r="D63" s="73"/>
      <c r="E63" s="73"/>
      <c r="F63" s="73"/>
      <c r="G63" s="73"/>
      <c r="H63" s="73"/>
      <c r="J63" s="30"/>
      <c r="L63" s="32"/>
      <c r="N63" s="42"/>
      <c r="O63" s="50"/>
    </row>
    <row r="64" spans="1:19" ht="15" x14ac:dyDescent="0.25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30"/>
      <c r="L64" s="32"/>
      <c r="N64" s="42"/>
      <c r="O64" s="50"/>
    </row>
    <row r="65" spans="1:15" ht="15" x14ac:dyDescent="0.25">
      <c r="A65" s="2"/>
      <c r="B65" s="2"/>
      <c r="C65" s="2"/>
      <c r="D65" s="2"/>
      <c r="E65" s="2"/>
      <c r="F65" s="2"/>
      <c r="G65" s="73" t="s">
        <v>50</v>
      </c>
      <c r="H65" s="2"/>
      <c r="I65" s="2"/>
      <c r="J65" s="30"/>
      <c r="L65" s="32"/>
      <c r="M65" s="69"/>
      <c r="N65" s="42"/>
      <c r="O65" s="50"/>
    </row>
    <row r="66" spans="1:15" ht="15" x14ac:dyDescent="0.25">
      <c r="A66" s="2"/>
      <c r="B66" s="2"/>
      <c r="C66" s="2"/>
      <c r="D66" s="2"/>
      <c r="E66" s="2"/>
      <c r="F66" s="2"/>
      <c r="G66" s="73"/>
      <c r="H66" s="2"/>
      <c r="I66" s="2"/>
      <c r="J66" s="30"/>
      <c r="L66" s="32"/>
      <c r="N66" s="42"/>
      <c r="O66" s="50"/>
    </row>
    <row r="67" spans="1:15" ht="15" x14ac:dyDescent="0.25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30"/>
      <c r="L67" s="32"/>
      <c r="N67" s="42"/>
      <c r="O67" s="50"/>
    </row>
    <row r="68" spans="1:15" ht="15" x14ac:dyDescent="0.25">
      <c r="A68" s="2"/>
      <c r="B68" s="2"/>
      <c r="C68" s="2"/>
      <c r="D68" s="2"/>
      <c r="E68" s="2" t="s">
        <v>51</v>
      </c>
      <c r="F68" s="2"/>
      <c r="G68" s="2"/>
      <c r="H68" s="2"/>
      <c r="I68" s="75"/>
      <c r="J68" s="30"/>
      <c r="L68" s="32"/>
      <c r="N68" s="42"/>
      <c r="O68" s="50"/>
    </row>
    <row r="69" spans="1:15" ht="15" x14ac:dyDescent="0.25">
      <c r="A69" s="73"/>
      <c r="B69" s="73"/>
      <c r="C69" s="73"/>
      <c r="D69" s="73"/>
      <c r="E69" s="73"/>
      <c r="F69" s="73"/>
      <c r="G69" s="76"/>
      <c r="H69" s="77"/>
      <c r="I69" s="73"/>
      <c r="J69" s="30"/>
      <c r="L69" s="32"/>
      <c r="N69" s="42"/>
      <c r="O69" s="78"/>
    </row>
    <row r="70" spans="1:15" ht="15" x14ac:dyDescent="0.25">
      <c r="A70" s="73"/>
      <c r="B70" s="73"/>
      <c r="C70" s="73"/>
      <c r="D70" s="73"/>
      <c r="E70" s="73"/>
      <c r="F70" s="73"/>
      <c r="G70" s="76" t="s">
        <v>52</v>
      </c>
      <c r="H70" s="79"/>
      <c r="I70" s="73"/>
      <c r="J70" s="30"/>
      <c r="L70" s="32"/>
      <c r="N70" s="42"/>
      <c r="O70" s="78"/>
    </row>
    <row r="71" spans="1:15" ht="15" x14ac:dyDescent="0.25">
      <c r="A71" s="80" t="s">
        <v>38</v>
      </c>
      <c r="B71" s="81"/>
      <c r="C71" s="81"/>
      <c r="D71" s="81"/>
      <c r="E71" s="82" t="s">
        <v>53</v>
      </c>
      <c r="F71" s="2"/>
      <c r="G71" s="2"/>
      <c r="H71" s="54"/>
      <c r="I71" s="2"/>
      <c r="J71" s="30"/>
      <c r="L71" s="32"/>
      <c r="N71" s="42"/>
      <c r="O71" s="78"/>
    </row>
    <row r="72" spans="1:15" ht="15" x14ac:dyDescent="0.25">
      <c r="A72" s="83">
        <v>610000</v>
      </c>
      <c r="B72" s="84"/>
      <c r="C72" s="85"/>
      <c r="D72" s="81"/>
      <c r="E72" s="86"/>
      <c r="F72" s="2"/>
      <c r="G72" s="2"/>
      <c r="H72" s="54"/>
      <c r="I72" s="2"/>
      <c r="J72" s="30"/>
      <c r="L72" s="32"/>
      <c r="N72" s="42"/>
      <c r="O72" s="78"/>
    </row>
    <row r="73" spans="1:15" ht="15" x14ac:dyDescent="0.25">
      <c r="A73" s="82"/>
      <c r="B73" s="81"/>
      <c r="C73" s="85"/>
      <c r="D73" s="85"/>
      <c r="E73" s="87"/>
      <c r="F73" s="66"/>
      <c r="H73" s="67"/>
      <c r="J73" s="30"/>
      <c r="L73" s="32"/>
      <c r="N73" s="42"/>
      <c r="O73" s="78"/>
    </row>
    <row r="74" spans="1:15" ht="15" x14ac:dyDescent="0.25">
      <c r="A74" s="88"/>
      <c r="B74" s="81"/>
      <c r="C74" s="89"/>
      <c r="D74" s="89"/>
      <c r="E74" s="87"/>
      <c r="H74" s="67"/>
      <c r="J74" s="30"/>
      <c r="L74" s="32"/>
      <c r="N74" s="42"/>
      <c r="O74" s="78"/>
    </row>
    <row r="75" spans="1:15" ht="15" x14ac:dyDescent="0.25">
      <c r="A75" s="90"/>
      <c r="B75" s="81"/>
      <c r="C75" s="89"/>
      <c r="D75" s="89"/>
      <c r="E75" s="87"/>
      <c r="H75" s="67"/>
      <c r="J75" s="30"/>
      <c r="L75" s="32"/>
      <c r="N75" s="42"/>
      <c r="O75" s="91"/>
    </row>
    <row r="76" spans="1:15" ht="15" x14ac:dyDescent="0.25">
      <c r="A76" s="90"/>
      <c r="B76" s="81"/>
      <c r="C76" s="89"/>
      <c r="D76" s="89"/>
      <c r="E76" s="87"/>
      <c r="H76" s="67"/>
      <c r="J76" s="30"/>
      <c r="L76" s="32"/>
      <c r="N76" s="42"/>
      <c r="O76" s="91"/>
    </row>
    <row r="77" spans="1:15" ht="15" x14ac:dyDescent="0.25">
      <c r="A77" s="80"/>
      <c r="B77" s="81"/>
      <c r="C77" s="81"/>
      <c r="D77" s="81"/>
      <c r="E77" s="82"/>
      <c r="F77" s="2"/>
      <c r="G77" s="2"/>
      <c r="H77" s="54"/>
      <c r="I77" s="2"/>
      <c r="J77" s="30"/>
      <c r="L77" s="32"/>
      <c r="N77" s="42"/>
      <c r="O77" s="91"/>
    </row>
    <row r="78" spans="1:15" ht="15" x14ac:dyDescent="0.25">
      <c r="A78" s="83"/>
      <c r="B78" s="81"/>
      <c r="C78" s="81"/>
      <c r="D78" s="81"/>
      <c r="E78" s="82"/>
      <c r="F78" s="2"/>
      <c r="G78" s="2"/>
      <c r="H78" s="54"/>
      <c r="I78" s="2"/>
      <c r="J78" s="30"/>
      <c r="L78" s="32"/>
      <c r="N78" s="42"/>
      <c r="O78" s="91"/>
    </row>
    <row r="79" spans="1:15" ht="15" x14ac:dyDescent="0.25">
      <c r="A79" s="83"/>
      <c r="B79" s="81"/>
      <c r="C79" s="85"/>
      <c r="D79" s="81"/>
      <c r="E79" s="86"/>
      <c r="F79" s="2"/>
      <c r="G79" s="2"/>
      <c r="H79" s="54"/>
      <c r="I79" s="2"/>
      <c r="J79" s="30"/>
      <c r="L79" s="32"/>
      <c r="N79" s="42"/>
      <c r="O79" s="91"/>
    </row>
    <row r="80" spans="1:15" ht="15" x14ac:dyDescent="0.25">
      <c r="A80" s="82"/>
      <c r="B80" s="81"/>
      <c r="C80" s="85"/>
      <c r="D80" s="85"/>
      <c r="E80" s="87"/>
      <c r="F80" s="66"/>
      <c r="H80" s="67"/>
      <c r="J80" s="30"/>
      <c r="L80" s="32"/>
      <c r="N80" s="42"/>
      <c r="O80" s="91"/>
    </row>
    <row r="81" spans="1:15" ht="15" x14ac:dyDescent="0.25">
      <c r="A81" s="88"/>
      <c r="B81" s="81"/>
      <c r="C81" s="89"/>
      <c r="D81" s="89"/>
      <c r="E81" s="87"/>
      <c r="H81" s="67"/>
      <c r="J81" s="30"/>
      <c r="L81" s="32"/>
      <c r="N81" s="42"/>
      <c r="O81" s="78"/>
    </row>
    <row r="82" spans="1:15" ht="15" x14ac:dyDescent="0.25">
      <c r="A82" s="90"/>
      <c r="B82" s="81"/>
      <c r="C82" s="89"/>
      <c r="D82" s="89"/>
      <c r="E82" s="87"/>
      <c r="H82" s="67"/>
      <c r="J82" s="30"/>
      <c r="L82" s="32"/>
      <c r="N82" s="42"/>
      <c r="O82" s="78"/>
    </row>
    <row r="83" spans="1:15" ht="15" x14ac:dyDescent="0.25">
      <c r="A83" s="90"/>
      <c r="B83" s="81"/>
      <c r="C83" s="89"/>
      <c r="D83" s="89"/>
      <c r="E83" s="87"/>
      <c r="H83" s="67"/>
      <c r="J83" s="30"/>
      <c r="L83" s="32"/>
      <c r="N83" s="42"/>
      <c r="O83" s="78"/>
    </row>
    <row r="84" spans="1:15" ht="15" x14ac:dyDescent="0.25">
      <c r="A84" s="80"/>
      <c r="B84" s="81"/>
      <c r="C84" s="81"/>
      <c r="D84" s="81"/>
      <c r="E84" s="82"/>
      <c r="F84" s="2"/>
      <c r="G84" s="2"/>
      <c r="H84" s="54"/>
      <c r="I84" s="2"/>
      <c r="J84" s="30"/>
      <c r="L84" s="32"/>
      <c r="N84" s="42"/>
      <c r="O84" s="78"/>
    </row>
    <row r="85" spans="1:15" ht="15" x14ac:dyDescent="0.25">
      <c r="A85" s="83"/>
      <c r="B85" s="81"/>
      <c r="C85" s="81"/>
      <c r="D85" s="81"/>
      <c r="E85" s="82"/>
      <c r="F85" s="2"/>
      <c r="G85" s="2"/>
      <c r="H85" s="54"/>
      <c r="I85" s="2"/>
      <c r="J85" s="30"/>
      <c r="L85" s="32"/>
      <c r="N85" s="42"/>
      <c r="O85" s="78"/>
    </row>
    <row r="86" spans="1:15" ht="15" x14ac:dyDescent="0.25">
      <c r="A86" s="83"/>
      <c r="B86" s="81"/>
      <c r="C86" s="85"/>
      <c r="D86" s="81"/>
      <c r="E86" s="86"/>
      <c r="F86" s="2"/>
      <c r="G86" s="2"/>
      <c r="H86" s="54"/>
      <c r="I86" s="2"/>
      <c r="J86" s="30"/>
      <c r="L86" s="32"/>
      <c r="N86" s="42"/>
      <c r="O86" s="78"/>
    </row>
    <row r="87" spans="1:15" ht="15" x14ac:dyDescent="0.25">
      <c r="A87" s="92">
        <f>SUM(A69:A86)</f>
        <v>610000</v>
      </c>
      <c r="E87" s="67">
        <f>SUM(E69:E86)</f>
        <v>0</v>
      </c>
      <c r="H87" s="67">
        <f>SUM(H69:H86)</f>
        <v>0</v>
      </c>
      <c r="J87" s="30"/>
      <c r="L87" s="32"/>
      <c r="N87" s="42"/>
      <c r="O87" s="78"/>
    </row>
    <row r="88" spans="1:15" ht="15" x14ac:dyDescent="0.25">
      <c r="J88" s="30"/>
      <c r="L88" s="32"/>
      <c r="N88" s="42"/>
      <c r="O88" s="78"/>
    </row>
    <row r="89" spans="1:15" ht="15" x14ac:dyDescent="0.25">
      <c r="J89" s="30"/>
      <c r="L89" s="32"/>
      <c r="N89" s="42"/>
      <c r="O89" s="78"/>
    </row>
    <row r="90" spans="1:15" ht="15" x14ac:dyDescent="0.25">
      <c r="J90" s="30"/>
      <c r="L90" s="32"/>
      <c r="N90" s="42"/>
      <c r="O90" s="78"/>
    </row>
    <row r="91" spans="1:15" ht="15" x14ac:dyDescent="0.25">
      <c r="J91" s="30"/>
      <c r="L91" s="32"/>
      <c r="N91" s="42"/>
      <c r="O91" s="78"/>
    </row>
    <row r="92" spans="1:15" ht="15" x14ac:dyDescent="0.25">
      <c r="J92" s="30"/>
      <c r="L92" s="32"/>
      <c r="N92" s="42"/>
      <c r="O92" s="78"/>
    </row>
    <row r="93" spans="1:15" ht="15" x14ac:dyDescent="0.25">
      <c r="J93" s="30"/>
      <c r="L93" s="32"/>
      <c r="N93" s="42"/>
      <c r="O93" s="78"/>
    </row>
    <row r="94" spans="1:15" ht="15" x14ac:dyDescent="0.25">
      <c r="L94" s="32"/>
      <c r="N94" s="42"/>
      <c r="O94" s="78"/>
    </row>
    <row r="95" spans="1:15" x14ac:dyDescent="0.2">
      <c r="K95" s="31"/>
      <c r="L95" s="93"/>
      <c r="N95" s="42"/>
      <c r="O95" s="78"/>
    </row>
    <row r="96" spans="1:15" x14ac:dyDescent="0.2">
      <c r="K96" s="31"/>
      <c r="L96" s="93"/>
      <c r="N96" s="42"/>
      <c r="O96" s="78"/>
    </row>
    <row r="97" spans="1:19" x14ac:dyDescent="0.2">
      <c r="K97" s="31"/>
      <c r="L97" s="93"/>
      <c r="N97" s="42"/>
      <c r="O97" s="78"/>
    </row>
    <row r="98" spans="1:19" x14ac:dyDescent="0.2">
      <c r="K98" s="31"/>
      <c r="L98" s="93"/>
      <c r="N98" s="42"/>
      <c r="O98" s="78"/>
    </row>
    <row r="99" spans="1:19" x14ac:dyDescent="0.2">
      <c r="K99" s="31"/>
      <c r="L99" s="93"/>
      <c r="N99" s="42"/>
      <c r="O99" s="78"/>
    </row>
    <row r="100" spans="1:19" x14ac:dyDescent="0.2">
      <c r="K100" s="31"/>
      <c r="L100" s="93"/>
      <c r="N100" s="42"/>
      <c r="O100" s="78"/>
    </row>
    <row r="101" spans="1:19" x14ac:dyDescent="0.2">
      <c r="K101" s="31"/>
      <c r="L101" s="93"/>
      <c r="O101" s="78"/>
    </row>
    <row r="102" spans="1:19" x14ac:dyDescent="0.2">
      <c r="K102" s="31"/>
      <c r="L102" s="93"/>
      <c r="O102" s="78"/>
    </row>
    <row r="103" spans="1:19" x14ac:dyDescent="0.2">
      <c r="K103" s="31"/>
      <c r="L103" s="93"/>
    </row>
    <row r="104" spans="1:19" x14ac:dyDescent="0.2">
      <c r="K104" s="31"/>
      <c r="L104" s="93"/>
    </row>
    <row r="105" spans="1:19" x14ac:dyDescent="0.2">
      <c r="K105" s="31"/>
      <c r="L105" s="93"/>
    </row>
    <row r="106" spans="1:19" x14ac:dyDescent="0.2">
      <c r="K106" s="31"/>
      <c r="L106" s="93"/>
      <c r="O106" s="69">
        <f>SUM(O13:O105)</f>
        <v>20000000</v>
      </c>
    </row>
    <row r="107" spans="1:19" x14ac:dyDescent="0.2">
      <c r="K107" s="31"/>
      <c r="L107" s="93"/>
    </row>
    <row r="108" spans="1:19" x14ac:dyDescent="0.2">
      <c r="K108" s="31"/>
      <c r="L108" s="93"/>
    </row>
    <row r="109" spans="1:19" s="35" customFormat="1" x14ac:dyDescent="0.2">
      <c r="A109" s="7"/>
      <c r="B109" s="7"/>
      <c r="C109" s="7"/>
      <c r="D109" s="7"/>
      <c r="E109" s="7"/>
      <c r="F109" s="7"/>
      <c r="G109" s="7"/>
      <c r="I109" s="7"/>
      <c r="J109" s="7"/>
      <c r="K109" s="31"/>
      <c r="L109" s="93"/>
      <c r="N109" s="94"/>
      <c r="O109" s="95"/>
      <c r="P109" s="7"/>
      <c r="Q109" s="7"/>
      <c r="R109" s="7"/>
      <c r="S109" s="7"/>
    </row>
    <row r="110" spans="1:19" s="35" customFormat="1" x14ac:dyDescent="0.2">
      <c r="A110" s="7"/>
      <c r="B110" s="7"/>
      <c r="C110" s="7"/>
      <c r="D110" s="7"/>
      <c r="E110" s="7"/>
      <c r="F110" s="7"/>
      <c r="G110" s="7"/>
      <c r="I110" s="7"/>
      <c r="J110" s="7"/>
      <c r="K110" s="31"/>
      <c r="L110" s="93"/>
      <c r="N110" s="94"/>
      <c r="O110" s="95"/>
      <c r="P110" s="7"/>
      <c r="Q110" s="7"/>
      <c r="R110" s="7"/>
      <c r="S110" s="7"/>
    </row>
    <row r="111" spans="1:19" s="35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1"/>
      <c r="L111" s="93"/>
      <c r="N111" s="94"/>
      <c r="O111" s="95"/>
      <c r="P111" s="7"/>
      <c r="Q111" s="7"/>
      <c r="R111" s="7"/>
      <c r="S111" s="7"/>
    </row>
    <row r="112" spans="1:19" s="35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1"/>
      <c r="L112" s="93"/>
      <c r="N112" s="94"/>
      <c r="O112" s="95"/>
      <c r="P112" s="7"/>
      <c r="Q112" s="7"/>
      <c r="R112" s="7"/>
      <c r="S112" s="7"/>
    </row>
    <row r="113" spans="1:19" s="35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1"/>
      <c r="L113" s="93"/>
      <c r="N113" s="94"/>
      <c r="O113" s="95"/>
      <c r="P113" s="7"/>
      <c r="Q113" s="7"/>
      <c r="R113" s="7"/>
      <c r="S113" s="7"/>
    </row>
    <row r="114" spans="1:19" s="35" customFormat="1" x14ac:dyDescent="0.2">
      <c r="A114" s="7"/>
      <c r="B114" s="7"/>
      <c r="C114" s="7"/>
      <c r="D114" s="7"/>
      <c r="E114" s="7"/>
      <c r="F114" s="7"/>
      <c r="I114" s="7"/>
      <c r="J114" s="7"/>
      <c r="K114" s="31"/>
      <c r="L114" s="96">
        <f>SUM(L13:L113)</f>
        <v>21350000</v>
      </c>
      <c r="M114" s="97">
        <f>SUM(M13:M113)</f>
        <v>40740500</v>
      </c>
      <c r="N114" s="94"/>
      <c r="O114" s="95"/>
      <c r="P114" s="7"/>
      <c r="Q114" s="7"/>
      <c r="R114" s="7"/>
      <c r="S114" s="7"/>
    </row>
    <row r="115" spans="1:19" s="35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96">
        <f>SUM(L13:L114)</f>
        <v>42700000</v>
      </c>
      <c r="N115" s="94"/>
      <c r="O115" s="95"/>
      <c r="P115" s="7"/>
      <c r="Q115" s="7"/>
      <c r="R115" s="7"/>
      <c r="S115" s="7"/>
    </row>
    <row r="116" spans="1:19" s="35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98"/>
      <c r="N116" s="94"/>
      <c r="O116" s="95"/>
      <c r="P116" s="7"/>
      <c r="Q116" s="7"/>
      <c r="R116" s="7"/>
      <c r="S116" s="7"/>
    </row>
    <row r="117" spans="1:19" s="35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98"/>
      <c r="N117" s="94"/>
      <c r="O117" s="95"/>
      <c r="P117" s="7"/>
      <c r="Q117" s="7"/>
      <c r="R117" s="7"/>
      <c r="S117" s="7"/>
    </row>
    <row r="118" spans="1:19" s="35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98"/>
      <c r="N118" s="94"/>
      <c r="O118" s="95"/>
      <c r="P118" s="7"/>
      <c r="Q118" s="7"/>
      <c r="R118" s="7"/>
      <c r="S118" s="7"/>
    </row>
    <row r="119" spans="1:19" s="35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98"/>
      <c r="N119" s="94"/>
      <c r="O119" s="95"/>
      <c r="P119" s="7"/>
      <c r="Q119" s="7"/>
      <c r="R119" s="7"/>
      <c r="S119" s="7"/>
    </row>
    <row r="120" spans="1:19" s="35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98"/>
      <c r="N120" s="94"/>
      <c r="O120" s="95"/>
      <c r="P120" s="7"/>
      <c r="Q120" s="7"/>
      <c r="R120" s="7"/>
      <c r="S120" s="7"/>
    </row>
    <row r="121" spans="1:19" s="35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98"/>
      <c r="N121" s="94"/>
      <c r="O121" s="95"/>
      <c r="P121" s="7"/>
      <c r="Q121" s="7"/>
      <c r="R121" s="7"/>
      <c r="S121" s="7"/>
    </row>
    <row r="122" spans="1:19" s="35" customFormat="1" x14ac:dyDescent="0.2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98"/>
      <c r="N122" s="94"/>
      <c r="O122" s="95"/>
      <c r="P122" s="7"/>
      <c r="Q122" s="7"/>
      <c r="R122" s="7"/>
      <c r="S122" s="7"/>
    </row>
    <row r="123" spans="1:19" s="35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98"/>
      <c r="N123" s="94"/>
      <c r="O123" s="95"/>
      <c r="P123" s="7"/>
      <c r="Q123" s="7"/>
      <c r="R123" s="7"/>
      <c r="S123" s="7"/>
    </row>
    <row r="124" spans="1:19" s="35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98"/>
      <c r="N124" s="94"/>
      <c r="O124" s="95"/>
      <c r="P124" s="7"/>
      <c r="Q124" s="7"/>
      <c r="R124" s="7"/>
      <c r="S124" s="7"/>
    </row>
    <row r="125" spans="1:19" s="35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98"/>
      <c r="N125" s="94"/>
      <c r="O125" s="95"/>
      <c r="P125" s="7"/>
      <c r="Q125" s="7"/>
      <c r="R125" s="7"/>
      <c r="S125" s="7"/>
    </row>
    <row r="126" spans="1:19" s="35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98"/>
      <c r="N126" s="94"/>
      <c r="O126" s="95"/>
      <c r="P126" s="7"/>
      <c r="Q126" s="7"/>
      <c r="R126" s="7"/>
      <c r="S126" s="7"/>
    </row>
    <row r="127" spans="1:19" s="35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98"/>
      <c r="N127" s="94"/>
      <c r="O127" s="95"/>
      <c r="P127" s="7"/>
      <c r="Q127" s="7"/>
      <c r="R127" s="7"/>
      <c r="S127" s="7"/>
    </row>
    <row r="128" spans="1:19" s="35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98"/>
      <c r="N128" s="94"/>
      <c r="O128" s="95"/>
      <c r="P128" s="7"/>
      <c r="Q128" s="7"/>
      <c r="R128" s="7"/>
      <c r="S128" s="7"/>
    </row>
    <row r="129" spans="1:19" s="35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98"/>
      <c r="N129" s="94"/>
      <c r="O129" s="95"/>
      <c r="P129" s="7"/>
      <c r="Q129" s="7"/>
      <c r="R129" s="7"/>
      <c r="S129" s="7"/>
    </row>
    <row r="130" spans="1:19" s="35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98"/>
      <c r="N130" s="94"/>
      <c r="O130" s="95"/>
      <c r="P130" s="7"/>
      <c r="Q130" s="7"/>
      <c r="R130" s="7"/>
      <c r="S130" s="7"/>
    </row>
    <row r="131" spans="1:19" s="35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98"/>
      <c r="N131" s="94"/>
      <c r="O131" s="95"/>
      <c r="P131" s="7"/>
      <c r="Q131" s="7"/>
      <c r="R131" s="7"/>
      <c r="S131" s="7"/>
    </row>
    <row r="132" spans="1:19" s="35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98"/>
      <c r="N132" s="94"/>
      <c r="O132" s="95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34" zoomScale="90" zoomScaleNormal="100" zoomScaleSheetLayoutView="90" workbookViewId="0">
      <selection activeCell="I51" sqref="I51"/>
    </sheetView>
  </sheetViews>
  <sheetFormatPr defaultRowHeight="14.25" x14ac:dyDescent="0.2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98" bestFit="1" customWidth="1"/>
    <col min="13" max="13" width="16.140625" style="35" bestFit="1" customWidth="1"/>
    <col min="14" max="14" width="15.5703125" style="94" customWidth="1"/>
    <col min="15" max="15" width="20" style="95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0" t="s">
        <v>0</v>
      </c>
      <c r="B1" s="130"/>
      <c r="C1" s="130"/>
      <c r="D1" s="130"/>
      <c r="E1" s="130"/>
      <c r="F1" s="130"/>
      <c r="G1" s="130"/>
      <c r="H1" s="130"/>
      <c r="I1" s="130"/>
      <c r="J1" s="114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1" t="s">
        <v>71</v>
      </c>
      <c r="C3" s="10"/>
      <c r="D3" s="8"/>
      <c r="E3" s="8"/>
      <c r="F3" s="8"/>
      <c r="G3" s="8"/>
      <c r="H3" s="8" t="s">
        <v>3</v>
      </c>
      <c r="I3" s="12">
        <v>43025</v>
      </c>
      <c r="J3" s="100"/>
      <c r="K3" s="2"/>
      <c r="L3" s="14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102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29</v>
      </c>
      <c r="F8" s="21"/>
      <c r="G8" s="17">
        <f>C8*E8</f>
        <v>2900000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103</v>
      </c>
      <c r="F9" s="21"/>
      <c r="G9" s="17">
        <f t="shared" ref="G9:G16" si="0">C9*E9</f>
        <v>5150000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17</v>
      </c>
      <c r="F10" s="21"/>
      <c r="G10" s="17">
        <f t="shared" si="0"/>
        <v>340000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4</v>
      </c>
      <c r="F11" s="21"/>
      <c r="G11" s="17">
        <f t="shared" si="0"/>
        <v>40000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17</v>
      </c>
      <c r="F12" s="21"/>
      <c r="G12" s="17">
        <f>C12*E12</f>
        <v>85000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ht="15" x14ac:dyDescent="0.25">
      <c r="A13" s="8"/>
      <c r="B13" s="21"/>
      <c r="C13" s="22">
        <v>2000</v>
      </c>
      <c r="D13" s="8"/>
      <c r="E13" s="21">
        <v>0</v>
      </c>
      <c r="F13" s="21"/>
      <c r="G13" s="17">
        <f t="shared" si="0"/>
        <v>0</v>
      </c>
      <c r="H13" s="9"/>
      <c r="I13" s="17"/>
      <c r="K13" s="31">
        <v>42993</v>
      </c>
      <c r="L13" s="115">
        <v>500000</v>
      </c>
      <c r="M13" s="32">
        <v>200000</v>
      </c>
      <c r="N13" s="34"/>
      <c r="O13" s="2" t="s">
        <v>19</v>
      </c>
      <c r="P13" s="2"/>
    </row>
    <row r="14" spans="1:19" ht="15" x14ac:dyDescent="0.25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K14" s="31">
        <v>42994</v>
      </c>
      <c r="L14" s="115">
        <v>800000</v>
      </c>
      <c r="M14" s="32">
        <v>500000</v>
      </c>
      <c r="N14" s="34"/>
      <c r="O14" s="36"/>
      <c r="P14" s="37"/>
    </row>
    <row r="15" spans="1:19" ht="15" x14ac:dyDescent="0.25">
      <c r="A15" s="8"/>
      <c r="B15" s="21"/>
      <c r="C15" s="22">
        <v>500</v>
      </c>
      <c r="D15" s="8"/>
      <c r="E15" s="21">
        <v>0</v>
      </c>
      <c r="F15" s="21"/>
      <c r="G15" s="17">
        <f t="shared" si="0"/>
        <v>0</v>
      </c>
      <c r="H15" s="9"/>
      <c r="I15" s="10"/>
      <c r="K15" s="31">
        <v>42995</v>
      </c>
      <c r="L15" s="115">
        <v>600000</v>
      </c>
      <c r="M15" s="32">
        <v>600000</v>
      </c>
      <c r="N15" s="34"/>
      <c r="O15" s="36"/>
      <c r="P15" s="37"/>
    </row>
    <row r="16" spans="1:19" ht="15" x14ac:dyDescent="0.25">
      <c r="A16" s="8"/>
      <c r="B16" s="21"/>
      <c r="C16" s="22">
        <v>100</v>
      </c>
      <c r="D16" s="8"/>
      <c r="E16" s="21">
        <v>0</v>
      </c>
      <c r="F16" s="21"/>
      <c r="G16" s="17">
        <f t="shared" si="0"/>
        <v>0</v>
      </c>
      <c r="H16" s="9"/>
      <c r="I16" s="10"/>
      <c r="K16" s="31">
        <v>42996</v>
      </c>
      <c r="L16" s="115">
        <v>1200000</v>
      </c>
      <c r="M16" s="32">
        <v>300000</v>
      </c>
      <c r="N16" s="34"/>
      <c r="O16" s="36"/>
      <c r="P16" s="37"/>
    </row>
    <row r="17" spans="1:19" ht="15" x14ac:dyDescent="0.25">
      <c r="A17" s="8"/>
      <c r="B17" s="8"/>
      <c r="C17" s="19" t="s">
        <v>20</v>
      </c>
      <c r="D17" s="8"/>
      <c r="E17" s="21"/>
      <c r="F17" s="8"/>
      <c r="G17" s="8"/>
      <c r="H17" s="9">
        <f>SUM(G8:G16)</f>
        <v>8515000</v>
      </c>
      <c r="I17" s="10"/>
      <c r="K17" s="31">
        <v>42997</v>
      </c>
      <c r="L17" s="115">
        <v>800000</v>
      </c>
      <c r="M17" s="32">
        <v>500000</v>
      </c>
      <c r="N17" s="34"/>
      <c r="O17" s="36"/>
      <c r="P17" s="37"/>
    </row>
    <row r="18" spans="1:19" ht="15" x14ac:dyDescent="0.25">
      <c r="A18" s="8"/>
      <c r="B18" s="8"/>
      <c r="C18" s="8"/>
      <c r="D18" s="8"/>
      <c r="E18" s="8"/>
      <c r="F18" s="8"/>
      <c r="G18" s="8"/>
      <c r="H18" s="9"/>
      <c r="I18" s="10"/>
      <c r="K18" s="31">
        <v>42998</v>
      </c>
      <c r="L18" s="115">
        <v>550000</v>
      </c>
      <c r="M18" s="32">
        <v>2000000</v>
      </c>
      <c r="N18" s="40"/>
      <c r="O18" s="36"/>
      <c r="P18" s="41"/>
    </row>
    <row r="19" spans="1:19" ht="15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K19" s="31">
        <v>42999</v>
      </c>
      <c r="L19" s="115">
        <v>850000</v>
      </c>
      <c r="M19" s="32">
        <v>300000</v>
      </c>
      <c r="N19" s="42"/>
      <c r="O19" s="36"/>
      <c r="P19" s="41"/>
    </row>
    <row r="20" spans="1:19" ht="15" x14ac:dyDescent="0.25">
      <c r="A20" s="8"/>
      <c r="B20" s="8"/>
      <c r="C20" s="22">
        <v>1000</v>
      </c>
      <c r="D20" s="8"/>
      <c r="E20" s="8">
        <v>0</v>
      </c>
      <c r="F20" s="8"/>
      <c r="G20" s="22">
        <f>C20*E20</f>
        <v>0</v>
      </c>
      <c r="H20" s="9"/>
      <c r="I20" s="22"/>
      <c r="K20" s="31">
        <v>43000</v>
      </c>
      <c r="L20" s="115">
        <v>750000</v>
      </c>
      <c r="M20" s="32">
        <v>350000</v>
      </c>
      <c r="N20" s="42"/>
      <c r="O20" s="36"/>
      <c r="P20" s="41"/>
    </row>
    <row r="21" spans="1:19" ht="15" x14ac:dyDescent="0.25">
      <c r="A21" s="8"/>
      <c r="B21" s="8"/>
      <c r="C21" s="22">
        <v>500</v>
      </c>
      <c r="D21" s="8"/>
      <c r="E21" s="8">
        <v>5</v>
      </c>
      <c r="F21" s="8"/>
      <c r="G21" s="22">
        <f>C21*E21</f>
        <v>2500</v>
      </c>
      <c r="H21" s="9"/>
      <c r="I21" s="22"/>
      <c r="K21" s="31">
        <v>43001</v>
      </c>
      <c r="L21" s="115">
        <v>1000000</v>
      </c>
      <c r="M21" s="32">
        <v>20000</v>
      </c>
      <c r="N21" s="43"/>
      <c r="O21" s="44"/>
      <c r="P21" s="44"/>
    </row>
    <row r="22" spans="1:19" ht="15" x14ac:dyDescent="0.25">
      <c r="A22" s="8"/>
      <c r="B22" s="8"/>
      <c r="C22" s="22">
        <v>200</v>
      </c>
      <c r="D22" s="8"/>
      <c r="E22" s="8">
        <v>2</v>
      </c>
      <c r="F22" s="8"/>
      <c r="G22" s="22">
        <f>C22*E22</f>
        <v>400</v>
      </c>
      <c r="H22" s="9"/>
      <c r="I22" s="10"/>
      <c r="K22" s="31">
        <v>43002</v>
      </c>
      <c r="L22" s="115">
        <v>3000000</v>
      </c>
      <c r="M22" s="32">
        <v>600000</v>
      </c>
      <c r="N22" s="43"/>
      <c r="O22" s="9"/>
      <c r="P22" s="34"/>
      <c r="Q22" s="40"/>
      <c r="R22" s="44"/>
      <c r="S22" s="44"/>
    </row>
    <row r="23" spans="1:19" ht="15" x14ac:dyDescent="0.25">
      <c r="A23" s="8"/>
      <c r="B23" s="8"/>
      <c r="C23" s="22">
        <v>100</v>
      </c>
      <c r="D23" s="8"/>
      <c r="E23" s="8">
        <v>2</v>
      </c>
      <c r="F23" s="8"/>
      <c r="G23" s="22">
        <f>C23*E23</f>
        <v>200</v>
      </c>
      <c r="H23" s="9"/>
      <c r="I23" s="10"/>
      <c r="K23" s="31">
        <v>43003</v>
      </c>
      <c r="L23" s="115"/>
      <c r="M23" s="32">
        <v>1900000</v>
      </c>
      <c r="N23" s="42"/>
      <c r="O23" s="45"/>
      <c r="P23" s="34"/>
      <c r="Q23" s="40"/>
      <c r="R23" s="44">
        <f>SUM(R14:R22)</f>
        <v>0</v>
      </c>
      <c r="S23" s="44">
        <f>SUM(S14:S22)</f>
        <v>0</v>
      </c>
    </row>
    <row r="24" spans="1:19" ht="15" x14ac:dyDescent="0.25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1">
        <v>43004</v>
      </c>
      <c r="L24" s="115"/>
      <c r="M24" s="32">
        <v>400000</v>
      </c>
      <c r="N24" s="42"/>
      <c r="O24" s="45"/>
      <c r="P24" s="34"/>
      <c r="Q24" s="40"/>
      <c r="R24" s="46" t="s">
        <v>22</v>
      </c>
      <c r="S24" s="40"/>
    </row>
    <row r="25" spans="1:19" ht="15" x14ac:dyDescent="0.25">
      <c r="A25" s="8"/>
      <c r="B25" s="8"/>
      <c r="C25" s="22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K25" s="31">
        <v>43005</v>
      </c>
      <c r="L25" s="115"/>
      <c r="M25" s="32">
        <v>900000</v>
      </c>
      <c r="N25" s="42"/>
      <c r="O25" s="45"/>
      <c r="P25" s="34"/>
      <c r="Q25" s="40"/>
      <c r="R25" s="46"/>
      <c r="S25" s="40"/>
    </row>
    <row r="26" spans="1:19" ht="15" x14ac:dyDescent="0.25">
      <c r="A26" s="8"/>
      <c r="B26" s="8"/>
      <c r="C26" s="19" t="s">
        <v>20</v>
      </c>
      <c r="D26" s="8"/>
      <c r="E26" s="8"/>
      <c r="F26" s="8"/>
      <c r="G26" s="8"/>
      <c r="H26" s="48">
        <f>SUM(G20:G25)</f>
        <v>3100</v>
      </c>
      <c r="I26" s="9"/>
      <c r="K26" s="31">
        <v>43006</v>
      </c>
      <c r="L26" s="116"/>
      <c r="M26" s="32">
        <v>500000</v>
      </c>
      <c r="N26" s="49"/>
      <c r="O26" s="50"/>
      <c r="P26" s="34"/>
      <c r="Q26" s="40"/>
      <c r="R26" s="46"/>
      <c r="S26" s="40"/>
    </row>
    <row r="27" spans="1:19" ht="15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8518100</v>
      </c>
      <c r="J27" s="30"/>
      <c r="K27" s="31">
        <v>43007</v>
      </c>
      <c r="L27" s="116"/>
      <c r="M27" s="32"/>
      <c r="N27" s="34"/>
      <c r="O27" s="50"/>
      <c r="P27" s="34"/>
      <c r="Q27" s="40"/>
      <c r="R27" s="46"/>
      <c r="S27" s="40"/>
    </row>
    <row r="28" spans="1:19" ht="15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30"/>
      <c r="K28" s="31">
        <v>43008</v>
      </c>
      <c r="L28" s="116"/>
      <c r="M28" s="32"/>
      <c r="N28" s="34"/>
      <c r="O28" s="50"/>
      <c r="P28" s="34"/>
      <c r="Q28" s="40"/>
      <c r="R28" s="46"/>
      <c r="S28" s="40"/>
    </row>
    <row r="29" spans="1:19" ht="15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+'16 Okt 17 '!I37</f>
        <v>854404603</v>
      </c>
      <c r="J29" s="30"/>
      <c r="K29" s="31">
        <v>43009</v>
      </c>
      <c r="L29" s="116"/>
      <c r="M29" s="32"/>
      <c r="N29" s="34"/>
      <c r="O29" s="50"/>
      <c r="P29" s="34"/>
      <c r="Q29" s="40"/>
      <c r="R29" s="51"/>
      <c r="S29" s="40"/>
    </row>
    <row r="30" spans="1:19" ht="15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+'16 Okt 17 '!I52</f>
        <v>7263100</v>
      </c>
      <c r="J30" s="30"/>
      <c r="K30" s="31">
        <v>43010</v>
      </c>
      <c r="L30" s="116"/>
      <c r="M30" s="32"/>
      <c r="N30" s="34"/>
      <c r="O30" s="50"/>
      <c r="P30" s="34"/>
      <c r="Q30" s="40"/>
      <c r="R30" s="46"/>
      <c r="S30" s="40"/>
    </row>
    <row r="31" spans="1:19" ht="15" x14ac:dyDescent="0.25">
      <c r="A31" s="8"/>
      <c r="B31" s="8"/>
      <c r="C31" s="8"/>
      <c r="D31" s="8"/>
      <c r="E31" s="8"/>
      <c r="F31" s="8"/>
      <c r="G31" s="8"/>
      <c r="H31" s="9"/>
      <c r="I31" s="9"/>
      <c r="J31" s="30"/>
      <c r="K31" s="31">
        <v>43011</v>
      </c>
      <c r="L31" s="116"/>
      <c r="M31" s="32"/>
      <c r="N31" s="42"/>
      <c r="O31" s="50"/>
      <c r="P31" s="2"/>
      <c r="Q31" s="40"/>
      <c r="R31" s="2"/>
      <c r="S31" s="40"/>
    </row>
    <row r="32" spans="1:19" ht="15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0"/>
      <c r="K32" s="31">
        <v>43012</v>
      </c>
      <c r="L32" s="115"/>
      <c r="M32" s="32"/>
      <c r="N32" s="42"/>
      <c r="O32" s="50"/>
      <c r="P32" s="2"/>
      <c r="Q32" s="40"/>
      <c r="R32" s="2"/>
      <c r="S32" s="40"/>
    </row>
    <row r="33" spans="1:19" ht="15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30"/>
      <c r="K33" s="31">
        <v>43013</v>
      </c>
      <c r="L33" s="115"/>
      <c r="M33" s="32"/>
      <c r="N33" s="42"/>
      <c r="O33" s="50"/>
      <c r="P33" s="2"/>
      <c r="Q33" s="40"/>
      <c r="R33" s="2"/>
      <c r="S33" s="40"/>
    </row>
    <row r="34" spans="1:19" ht="15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0"/>
      <c r="K34" s="31">
        <v>43014</v>
      </c>
      <c r="L34" s="115"/>
      <c r="M34" s="32"/>
      <c r="N34" s="42"/>
      <c r="O34" s="50"/>
      <c r="P34" s="2"/>
      <c r="Q34" s="40"/>
      <c r="R34" s="54"/>
      <c r="S34" s="40"/>
    </row>
    <row r="35" spans="1:19" ht="15" x14ac:dyDescent="0.25">
      <c r="A35" s="8"/>
      <c r="B35" s="8"/>
      <c r="C35" s="8" t="s">
        <v>29</v>
      </c>
      <c r="D35" s="8"/>
      <c r="E35" s="8"/>
      <c r="F35" s="8"/>
      <c r="G35" s="22"/>
      <c r="H35" s="48">
        <f>O14</f>
        <v>0</v>
      </c>
      <c r="I35" s="9"/>
      <c r="J35" s="30"/>
      <c r="K35" s="31">
        <v>43015</v>
      </c>
      <c r="L35" s="115"/>
      <c r="M35" s="32"/>
      <c r="N35" s="42"/>
      <c r="O35" s="50"/>
      <c r="P35" s="40"/>
      <c r="Q35" s="40"/>
      <c r="R35" s="2"/>
      <c r="S35" s="40"/>
    </row>
    <row r="36" spans="1:19" ht="15" x14ac:dyDescent="0.25">
      <c r="A36" s="8"/>
      <c r="B36" s="8"/>
      <c r="C36" s="8" t="s">
        <v>30</v>
      </c>
      <c r="D36" s="8"/>
      <c r="E36" s="8"/>
      <c r="F36" s="8"/>
      <c r="G36" s="8"/>
      <c r="H36" s="55"/>
      <c r="I36" s="8" t="s">
        <v>7</v>
      </c>
      <c r="J36" s="30"/>
      <c r="K36" s="31">
        <v>43016</v>
      </c>
      <c r="L36" s="115"/>
      <c r="N36" s="42"/>
      <c r="O36" s="50"/>
      <c r="P36" s="10"/>
      <c r="Q36" s="40"/>
      <c r="R36" s="2"/>
      <c r="S36" s="2"/>
    </row>
    <row r="37" spans="1:19" ht="15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854404603</v>
      </c>
      <c r="J37" s="30"/>
      <c r="K37" s="31">
        <v>43017</v>
      </c>
      <c r="L37" s="115"/>
      <c r="N37" s="42"/>
      <c r="O37" s="50"/>
      <c r="Q37" s="40"/>
      <c r="R37" s="2"/>
      <c r="S37" s="2"/>
    </row>
    <row r="38" spans="1:19" ht="15" x14ac:dyDescent="0.25">
      <c r="A38" s="8"/>
      <c r="B38" s="8"/>
      <c r="C38" s="8"/>
      <c r="D38" s="8"/>
      <c r="E38" s="8"/>
      <c r="F38" s="8"/>
      <c r="G38" s="8"/>
      <c r="H38" s="9"/>
      <c r="I38" s="9"/>
      <c r="J38" s="30"/>
      <c r="L38" s="115"/>
      <c r="N38" s="42"/>
      <c r="O38" s="50"/>
      <c r="Q38" s="40"/>
      <c r="R38" s="2"/>
      <c r="S38" s="2"/>
    </row>
    <row r="39" spans="1:19" ht="15" x14ac:dyDescent="0.25">
      <c r="A39" s="8"/>
      <c r="B39" s="8"/>
      <c r="C39" s="19" t="s">
        <v>32</v>
      </c>
      <c r="D39" s="8"/>
      <c r="E39" s="8"/>
      <c r="F39" s="8"/>
      <c r="G39" s="8"/>
      <c r="H39" s="48">
        <v>4408349</v>
      </c>
      <c r="J39" s="30"/>
      <c r="L39" s="115"/>
      <c r="N39" s="42"/>
      <c r="O39" s="50"/>
      <c r="Q39" s="40"/>
      <c r="R39" s="2"/>
      <c r="S39" s="2"/>
    </row>
    <row r="40" spans="1:19" ht="15" x14ac:dyDescent="0.25">
      <c r="A40" s="8"/>
      <c r="B40" s="8"/>
      <c r="C40" s="19" t="s">
        <v>33</v>
      </c>
      <c r="D40" s="8"/>
      <c r="E40" s="8"/>
      <c r="F40" s="8"/>
      <c r="G40" s="8"/>
      <c r="H40" s="9">
        <v>118557858</v>
      </c>
      <c r="I40" s="9"/>
      <c r="J40" s="30"/>
      <c r="L40" s="115"/>
      <c r="N40" s="42"/>
      <c r="O40" s="50"/>
      <c r="Q40" s="40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v>107891826</v>
      </c>
      <c r="I41" s="9"/>
      <c r="J41" s="30"/>
      <c r="L41" s="115"/>
      <c r="N41" s="42"/>
      <c r="O41" s="50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230858033</v>
      </c>
      <c r="J42" s="30"/>
      <c r="L42" s="115"/>
      <c r="N42" s="42"/>
      <c r="O42" s="50"/>
      <c r="Q42" s="40"/>
      <c r="R42" s="2"/>
      <c r="S42" s="2"/>
    </row>
    <row r="43" spans="1:19" ht="15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1085262636</v>
      </c>
      <c r="J43" s="30"/>
      <c r="L43" s="115"/>
      <c r="N43" s="42"/>
      <c r="O43" s="50"/>
      <c r="Q43" s="40"/>
      <c r="R43" s="2"/>
      <c r="S43" s="2"/>
    </row>
    <row r="44" spans="1:19" ht="15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30"/>
      <c r="L44" s="115"/>
      <c r="N44" s="42"/>
      <c r="O44" s="50"/>
      <c r="P44" s="59"/>
      <c r="Q44" s="34"/>
      <c r="R44" s="60"/>
      <c r="S44" s="60"/>
    </row>
    <row r="45" spans="1:19" ht="15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9070000</v>
      </c>
      <c r="I45" s="9"/>
      <c r="J45" s="30"/>
      <c r="L45" s="115"/>
      <c r="N45" s="42"/>
      <c r="O45" s="50"/>
      <c r="P45" s="59"/>
      <c r="Q45" s="34"/>
      <c r="R45" s="61"/>
      <c r="S45" s="60"/>
    </row>
    <row r="46" spans="1:19" ht="15" x14ac:dyDescent="0.25">
      <c r="A46" s="8"/>
      <c r="B46" s="8"/>
      <c r="C46" s="8" t="s">
        <v>36</v>
      </c>
      <c r="D46" s="8"/>
      <c r="E46" s="8"/>
      <c r="F46" s="8"/>
      <c r="G46" s="21"/>
      <c r="H46" s="62">
        <f>+E87</f>
        <v>0</v>
      </c>
      <c r="I46" s="9" t="s">
        <v>7</v>
      </c>
      <c r="J46" s="30"/>
      <c r="L46" s="115"/>
      <c r="N46" s="42"/>
      <c r="O46" s="50"/>
      <c r="P46" s="59"/>
      <c r="Q46" s="34"/>
      <c r="R46" s="59"/>
      <c r="S46" s="60"/>
    </row>
    <row r="47" spans="1:19" ht="15" x14ac:dyDescent="0.25">
      <c r="A47" s="8"/>
      <c r="B47" s="8"/>
      <c r="C47" s="8"/>
      <c r="D47" s="8"/>
      <c r="E47" s="8"/>
      <c r="F47" s="8"/>
      <c r="G47" s="21" t="s">
        <v>7</v>
      </c>
      <c r="H47" s="63"/>
      <c r="I47" s="9">
        <f>H45+H46</f>
        <v>9070000</v>
      </c>
      <c r="J47" s="30"/>
      <c r="L47" s="115"/>
      <c r="N47" s="42"/>
      <c r="O47" s="50"/>
      <c r="P47" s="59"/>
      <c r="Q47" s="60"/>
      <c r="R47" s="59"/>
      <c r="S47" s="60"/>
    </row>
    <row r="48" spans="1:19" ht="15" x14ac:dyDescent="0.25">
      <c r="A48" s="8"/>
      <c r="B48" s="8"/>
      <c r="C48" s="8"/>
      <c r="D48" s="8"/>
      <c r="E48" s="8"/>
      <c r="F48" s="8"/>
      <c r="G48" s="21"/>
      <c r="H48" s="64"/>
      <c r="I48" s="9" t="s">
        <v>7</v>
      </c>
      <c r="J48" s="30"/>
      <c r="L48" s="115"/>
      <c r="N48" s="42"/>
      <c r="O48" s="50"/>
      <c r="P48" s="65"/>
      <c r="Q48" s="65">
        <f>SUM(Q13:Q46)</f>
        <v>0</v>
      </c>
      <c r="R48" s="59"/>
      <c r="S48" s="60"/>
    </row>
    <row r="49" spans="1:19" ht="15" x14ac:dyDescent="0.25">
      <c r="A49" s="8"/>
      <c r="B49" s="8"/>
      <c r="C49" s="8" t="s">
        <v>37</v>
      </c>
      <c r="D49" s="8"/>
      <c r="E49" s="8"/>
      <c r="F49" s="8"/>
      <c r="G49" s="17"/>
      <c r="H49" s="48">
        <f>+L114</f>
        <v>10050000</v>
      </c>
      <c r="I49" s="9">
        <v>0</v>
      </c>
      <c r="J49" s="112"/>
      <c r="L49" s="115"/>
      <c r="M49" s="53"/>
      <c r="N49" s="42"/>
      <c r="O49" s="50"/>
      <c r="Q49" s="2"/>
      <c r="S49" s="2"/>
    </row>
    <row r="50" spans="1:19" ht="15" x14ac:dyDescent="0.25">
      <c r="A50" s="8"/>
      <c r="B50" s="8"/>
      <c r="C50" s="8" t="s">
        <v>38</v>
      </c>
      <c r="D50" s="8"/>
      <c r="E50" s="8"/>
      <c r="F50" s="8"/>
      <c r="G50" s="8"/>
      <c r="H50" s="55">
        <f>A87</f>
        <v>275000</v>
      </c>
      <c r="I50" s="9"/>
      <c r="J50" s="30"/>
      <c r="L50" s="115"/>
      <c r="M50" s="53"/>
      <c r="N50" s="42"/>
      <c r="O50" s="50"/>
      <c r="P50" s="66"/>
      <c r="Q50" s="2" t="s">
        <v>39</v>
      </c>
      <c r="S50" s="2"/>
    </row>
    <row r="51" spans="1:19" ht="15" x14ac:dyDescent="0.25">
      <c r="A51" s="8"/>
      <c r="B51" s="8"/>
      <c r="C51" s="8"/>
      <c r="D51" s="8"/>
      <c r="E51" s="8"/>
      <c r="F51" s="8"/>
      <c r="G51" s="8"/>
      <c r="H51" s="17"/>
      <c r="I51" s="55">
        <f>SUM(H49:H50)</f>
        <v>10325000</v>
      </c>
      <c r="J51" s="30"/>
      <c r="L51" s="115"/>
      <c r="M51" s="53"/>
      <c r="N51" s="42"/>
      <c r="O51" s="50"/>
      <c r="P51" s="67"/>
      <c r="Q51" s="54"/>
      <c r="R51" s="67"/>
      <c r="S51" s="54"/>
    </row>
    <row r="52" spans="1:19" ht="15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8518100</v>
      </c>
      <c r="J52" s="30"/>
      <c r="L52" s="115"/>
      <c r="M52" s="68"/>
      <c r="N52" s="42"/>
      <c r="O52" s="50"/>
      <c r="P52" s="67"/>
      <c r="Q52" s="54"/>
      <c r="R52" s="67"/>
      <c r="S52" s="54"/>
    </row>
    <row r="53" spans="1:19" ht="15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8518100</v>
      </c>
      <c r="J53" s="30"/>
      <c r="L53" s="115"/>
      <c r="M53" s="68"/>
      <c r="N53" s="42"/>
      <c r="O53" s="50"/>
      <c r="P53" s="67"/>
      <c r="Q53" s="54"/>
      <c r="R53" s="67"/>
      <c r="S53" s="54"/>
    </row>
    <row r="54" spans="1:19" ht="15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5">
        <v>0</v>
      </c>
      <c r="J54" s="30"/>
      <c r="L54" s="115"/>
      <c r="M54" s="69"/>
      <c r="N54" s="42"/>
      <c r="O54" s="50"/>
      <c r="P54" s="67"/>
      <c r="Q54" s="54"/>
      <c r="R54" s="67"/>
      <c r="S54" s="70"/>
    </row>
    <row r="55" spans="1:19" ht="15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30"/>
      <c r="L55" s="115"/>
      <c r="M55" s="53"/>
      <c r="N55" s="42"/>
      <c r="O55" s="50"/>
      <c r="P55" s="67"/>
      <c r="Q55" s="54"/>
      <c r="R55" s="67"/>
      <c r="S55" s="67"/>
    </row>
    <row r="56" spans="1:19" ht="15" x14ac:dyDescent="0.25">
      <c r="A56" s="8"/>
      <c r="B56" s="8"/>
      <c r="C56" s="8"/>
      <c r="D56" s="8"/>
      <c r="E56" s="8"/>
      <c r="F56" s="8"/>
      <c r="G56" s="8"/>
      <c r="H56" s="9"/>
      <c r="I56" s="9"/>
      <c r="J56" s="30"/>
      <c r="L56" s="115"/>
      <c r="M56" s="69"/>
      <c r="N56" s="42"/>
      <c r="O56" s="50"/>
      <c r="P56" s="67"/>
      <c r="Q56" s="54"/>
      <c r="R56" s="67"/>
      <c r="S56" s="67"/>
    </row>
    <row r="57" spans="1:19" ht="15" x14ac:dyDescent="0.25">
      <c r="A57" s="8" t="s">
        <v>43</v>
      </c>
      <c r="B57" s="8"/>
      <c r="C57" s="8"/>
      <c r="D57" s="8"/>
      <c r="E57" s="8"/>
      <c r="F57" s="8"/>
      <c r="G57" s="8"/>
      <c r="H57" s="9" t="s">
        <v>55</v>
      </c>
      <c r="I57" s="52"/>
      <c r="J57" s="30"/>
      <c r="L57" s="116"/>
      <c r="M57" s="69"/>
      <c r="N57" s="42"/>
      <c r="O57" s="50"/>
      <c r="P57" s="67"/>
      <c r="Q57" s="54"/>
      <c r="R57" s="67"/>
      <c r="S57" s="67"/>
    </row>
    <row r="58" spans="1:19" ht="15" x14ac:dyDescent="0.25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30"/>
      <c r="L58" s="116"/>
      <c r="M58" s="69"/>
      <c r="N58" s="42"/>
      <c r="O58" s="50"/>
      <c r="P58" s="67"/>
      <c r="Q58" s="54"/>
      <c r="R58" s="67"/>
      <c r="S58" s="67"/>
    </row>
    <row r="59" spans="1:19" ht="15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30"/>
      <c r="L59" s="116"/>
      <c r="M59" s="69"/>
      <c r="N59" s="42"/>
      <c r="O59" s="50"/>
      <c r="Q59" s="40"/>
    </row>
    <row r="60" spans="1:19" ht="15" x14ac:dyDescent="0.25">
      <c r="A60" s="71"/>
      <c r="B60" s="72"/>
      <c r="C60" s="72"/>
      <c r="D60" s="73"/>
      <c r="E60" s="73"/>
      <c r="F60" s="73"/>
      <c r="G60" s="73"/>
      <c r="H60" s="73"/>
      <c r="J60" s="30"/>
      <c r="L60" s="116"/>
      <c r="N60" s="42"/>
      <c r="O60" s="50"/>
    </row>
    <row r="61" spans="1:19" ht="15" x14ac:dyDescent="0.25">
      <c r="A61" s="2"/>
      <c r="B61" s="2"/>
      <c r="C61" s="2"/>
      <c r="D61" s="2"/>
      <c r="E61" s="2"/>
      <c r="F61" s="2"/>
      <c r="G61" s="10"/>
      <c r="I61" s="2"/>
      <c r="J61" s="30"/>
      <c r="L61" s="116"/>
      <c r="N61" s="42"/>
      <c r="O61" s="50"/>
      <c r="Q61" s="66"/>
    </row>
    <row r="62" spans="1:19" ht="15" x14ac:dyDescent="0.25">
      <c r="A62" s="74" t="s">
        <v>46</v>
      </c>
      <c r="B62" s="72"/>
      <c r="C62" s="72"/>
      <c r="D62" s="73"/>
      <c r="E62" s="73"/>
      <c r="F62" s="73"/>
      <c r="G62" s="10" t="s">
        <v>47</v>
      </c>
      <c r="J62" s="30"/>
      <c r="L62" s="116"/>
      <c r="N62" s="42"/>
      <c r="O62" s="50"/>
      <c r="Q62" s="66"/>
    </row>
    <row r="63" spans="1:19" ht="15" x14ac:dyDescent="0.25">
      <c r="A63" s="71"/>
      <c r="B63" s="72"/>
      <c r="C63" s="72"/>
      <c r="D63" s="73"/>
      <c r="E63" s="73"/>
      <c r="F63" s="73"/>
      <c r="G63" s="73"/>
      <c r="H63" s="73"/>
      <c r="J63" s="30"/>
      <c r="L63" s="116"/>
      <c r="N63" s="42"/>
      <c r="O63" s="50"/>
    </row>
    <row r="64" spans="1:19" ht="15" x14ac:dyDescent="0.25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30"/>
      <c r="L64" s="116"/>
      <c r="N64" s="42"/>
      <c r="O64" s="50"/>
    </row>
    <row r="65" spans="1:15" ht="15" x14ac:dyDescent="0.25">
      <c r="A65" s="2"/>
      <c r="B65" s="2"/>
      <c r="C65" s="2"/>
      <c r="D65" s="2"/>
      <c r="E65" s="2"/>
      <c r="F65" s="2"/>
      <c r="G65" s="73" t="s">
        <v>50</v>
      </c>
      <c r="H65" s="2"/>
      <c r="I65" s="2"/>
      <c r="J65" s="30"/>
      <c r="L65" s="116"/>
      <c r="M65" s="69"/>
      <c r="N65" s="42"/>
      <c r="O65" s="50"/>
    </row>
    <row r="66" spans="1:15" ht="15" x14ac:dyDescent="0.25">
      <c r="A66" s="2"/>
      <c r="B66" s="2"/>
      <c r="C66" s="2"/>
      <c r="D66" s="2"/>
      <c r="E66" s="2"/>
      <c r="F66" s="2"/>
      <c r="G66" s="73"/>
      <c r="H66" s="2"/>
      <c r="I66" s="2"/>
      <c r="J66" s="30"/>
      <c r="L66" s="116"/>
      <c r="N66" s="42"/>
      <c r="O66" s="50"/>
    </row>
    <row r="67" spans="1:15" ht="15" x14ac:dyDescent="0.25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30"/>
      <c r="L67" s="116"/>
      <c r="N67" s="42"/>
      <c r="O67" s="50"/>
    </row>
    <row r="68" spans="1:15" ht="15" x14ac:dyDescent="0.25">
      <c r="A68" s="2"/>
      <c r="B68" s="2"/>
      <c r="C68" s="2"/>
      <c r="D68" s="2"/>
      <c r="E68" s="2" t="s">
        <v>51</v>
      </c>
      <c r="F68" s="2"/>
      <c r="G68" s="2"/>
      <c r="H68" s="2"/>
      <c r="I68" s="75"/>
      <c r="J68" s="30"/>
      <c r="L68" s="116"/>
      <c r="N68" s="42"/>
      <c r="O68" s="50"/>
    </row>
    <row r="69" spans="1:15" ht="15" x14ac:dyDescent="0.25">
      <c r="A69" s="73"/>
      <c r="B69" s="73"/>
      <c r="C69" s="73"/>
      <c r="D69" s="73"/>
      <c r="E69" s="73"/>
      <c r="F69" s="73"/>
      <c r="G69" s="76"/>
      <c r="H69" s="77"/>
      <c r="I69" s="73"/>
      <c r="J69" s="30"/>
      <c r="L69" s="116"/>
      <c r="N69" s="42"/>
      <c r="O69" s="78"/>
    </row>
    <row r="70" spans="1:15" ht="15" x14ac:dyDescent="0.25">
      <c r="A70" s="73"/>
      <c r="B70" s="73"/>
      <c r="C70" s="73"/>
      <c r="D70" s="73"/>
      <c r="E70" s="73"/>
      <c r="F70" s="73"/>
      <c r="G70" s="76" t="s">
        <v>52</v>
      </c>
      <c r="H70" s="79"/>
      <c r="I70" s="73"/>
      <c r="J70" s="30"/>
      <c r="L70" s="116"/>
      <c r="N70" s="42"/>
      <c r="O70" s="78"/>
    </row>
    <row r="71" spans="1:15" ht="15" x14ac:dyDescent="0.25">
      <c r="A71" s="80" t="s">
        <v>38</v>
      </c>
      <c r="B71" s="81"/>
      <c r="C71" s="81"/>
      <c r="D71" s="81"/>
      <c r="E71" s="82" t="s">
        <v>53</v>
      </c>
      <c r="F71" s="2"/>
      <c r="G71" s="2"/>
      <c r="H71" s="54"/>
      <c r="I71" s="2"/>
      <c r="J71" s="30"/>
      <c r="L71" s="116"/>
      <c r="N71" s="42"/>
      <c r="O71" s="78"/>
    </row>
    <row r="72" spans="1:15" ht="15" x14ac:dyDescent="0.25">
      <c r="A72" s="83">
        <v>275000</v>
      </c>
      <c r="B72" s="84"/>
      <c r="C72" s="85"/>
      <c r="D72" s="81"/>
      <c r="E72" s="86"/>
      <c r="F72" s="2"/>
      <c r="G72" s="2"/>
      <c r="H72" s="54"/>
      <c r="I72" s="2"/>
      <c r="J72" s="30"/>
      <c r="L72" s="116"/>
      <c r="N72" s="42"/>
      <c r="O72" s="78"/>
    </row>
    <row r="73" spans="1:15" ht="15" x14ac:dyDescent="0.25">
      <c r="A73" s="82"/>
      <c r="B73" s="81"/>
      <c r="C73" s="85"/>
      <c r="D73" s="85"/>
      <c r="E73" s="87"/>
      <c r="F73" s="66"/>
      <c r="H73" s="67"/>
      <c r="J73" s="30"/>
      <c r="L73" s="116"/>
      <c r="N73" s="42"/>
      <c r="O73" s="78"/>
    </row>
    <row r="74" spans="1:15" ht="15" x14ac:dyDescent="0.25">
      <c r="A74" s="88"/>
      <c r="B74" s="81"/>
      <c r="C74" s="89"/>
      <c r="D74" s="89"/>
      <c r="E74" s="87"/>
      <c r="H74" s="67"/>
      <c r="J74" s="30"/>
      <c r="L74" s="116"/>
      <c r="N74" s="42"/>
      <c r="O74" s="78"/>
    </row>
    <row r="75" spans="1:15" ht="15" x14ac:dyDescent="0.25">
      <c r="A75" s="90"/>
      <c r="B75" s="81"/>
      <c r="C75" s="89"/>
      <c r="D75" s="89"/>
      <c r="E75" s="87"/>
      <c r="H75" s="67"/>
      <c r="J75" s="30"/>
      <c r="L75" s="116"/>
      <c r="N75" s="42"/>
      <c r="O75" s="91"/>
    </row>
    <row r="76" spans="1:15" ht="15" x14ac:dyDescent="0.25">
      <c r="A76" s="90"/>
      <c r="B76" s="81"/>
      <c r="C76" s="89"/>
      <c r="D76" s="89"/>
      <c r="E76" s="87"/>
      <c r="H76" s="67"/>
      <c r="J76" s="30"/>
      <c r="L76" s="116"/>
      <c r="N76" s="42"/>
      <c r="O76" s="91"/>
    </row>
    <row r="77" spans="1:15" ht="15" x14ac:dyDescent="0.25">
      <c r="A77" s="80"/>
      <c r="B77" s="81"/>
      <c r="C77" s="81"/>
      <c r="D77" s="81"/>
      <c r="E77" s="82"/>
      <c r="F77" s="2"/>
      <c r="G77" s="2"/>
      <c r="H77" s="54"/>
      <c r="I77" s="2"/>
      <c r="J77" s="30"/>
      <c r="L77" s="116"/>
      <c r="N77" s="42"/>
      <c r="O77" s="91"/>
    </row>
    <row r="78" spans="1:15" ht="15" x14ac:dyDescent="0.25">
      <c r="A78" s="83"/>
      <c r="B78" s="81"/>
      <c r="C78" s="81"/>
      <c r="D78" s="81"/>
      <c r="E78" s="82"/>
      <c r="F78" s="2"/>
      <c r="G78" s="2"/>
      <c r="H78" s="54"/>
      <c r="I78" s="2"/>
      <c r="J78" s="30"/>
      <c r="L78" s="32"/>
      <c r="N78" s="42"/>
      <c r="O78" s="91"/>
    </row>
    <row r="79" spans="1:15" ht="15" x14ac:dyDescent="0.25">
      <c r="A79" s="83"/>
      <c r="B79" s="81"/>
      <c r="C79" s="85"/>
      <c r="D79" s="81"/>
      <c r="E79" s="86"/>
      <c r="F79" s="2"/>
      <c r="G79" s="2"/>
      <c r="H79" s="54"/>
      <c r="I79" s="2"/>
      <c r="J79" s="30"/>
      <c r="L79" s="32"/>
      <c r="N79" s="42"/>
      <c r="O79" s="91"/>
    </row>
    <row r="80" spans="1:15" ht="15" x14ac:dyDescent="0.25">
      <c r="A80" s="82"/>
      <c r="B80" s="81"/>
      <c r="C80" s="85"/>
      <c r="D80" s="85"/>
      <c r="E80" s="87"/>
      <c r="F80" s="66"/>
      <c r="H80" s="67"/>
      <c r="J80" s="30"/>
      <c r="L80" s="32"/>
      <c r="N80" s="42"/>
      <c r="O80" s="91"/>
    </row>
    <row r="81" spans="1:15" ht="15" x14ac:dyDescent="0.25">
      <c r="A81" s="88"/>
      <c r="B81" s="81"/>
      <c r="C81" s="89"/>
      <c r="D81" s="89"/>
      <c r="E81" s="87"/>
      <c r="H81" s="67"/>
      <c r="J81" s="30"/>
      <c r="L81" s="32"/>
      <c r="N81" s="42"/>
      <c r="O81" s="78"/>
    </row>
    <row r="82" spans="1:15" ht="15" x14ac:dyDescent="0.25">
      <c r="A82" s="90"/>
      <c r="B82" s="81"/>
      <c r="C82" s="89"/>
      <c r="D82" s="89"/>
      <c r="E82" s="87"/>
      <c r="H82" s="67"/>
      <c r="J82" s="30"/>
      <c r="L82" s="32"/>
      <c r="N82" s="42"/>
      <c r="O82" s="78"/>
    </row>
    <row r="83" spans="1:15" ht="15" x14ac:dyDescent="0.25">
      <c r="A83" s="90"/>
      <c r="B83" s="81"/>
      <c r="C83" s="89"/>
      <c r="D83" s="89"/>
      <c r="E83" s="87"/>
      <c r="H83" s="67"/>
      <c r="J83" s="30"/>
      <c r="L83" s="32"/>
      <c r="N83" s="42"/>
      <c r="O83" s="78"/>
    </row>
    <row r="84" spans="1:15" ht="15" x14ac:dyDescent="0.25">
      <c r="A84" s="80"/>
      <c r="B84" s="81"/>
      <c r="C84" s="81"/>
      <c r="D84" s="81"/>
      <c r="E84" s="82"/>
      <c r="F84" s="2"/>
      <c r="G84" s="2"/>
      <c r="H84" s="54"/>
      <c r="I84" s="2"/>
      <c r="J84" s="30"/>
      <c r="L84" s="32"/>
      <c r="N84" s="42"/>
      <c r="O84" s="78"/>
    </row>
    <row r="85" spans="1:15" ht="15" x14ac:dyDescent="0.25">
      <c r="A85" s="83"/>
      <c r="B85" s="81"/>
      <c r="C85" s="81"/>
      <c r="D85" s="81"/>
      <c r="E85" s="82"/>
      <c r="F85" s="2"/>
      <c r="G85" s="2"/>
      <c r="H85" s="54"/>
      <c r="I85" s="2"/>
      <c r="J85" s="30"/>
      <c r="L85" s="32"/>
      <c r="N85" s="42"/>
      <c r="O85" s="78"/>
    </row>
    <row r="86" spans="1:15" ht="15" x14ac:dyDescent="0.25">
      <c r="A86" s="83"/>
      <c r="B86" s="81"/>
      <c r="C86" s="85"/>
      <c r="D86" s="81"/>
      <c r="E86" s="86"/>
      <c r="F86" s="2"/>
      <c r="G86" s="2"/>
      <c r="H86" s="54"/>
      <c r="I86" s="2"/>
      <c r="J86" s="30"/>
      <c r="L86" s="32"/>
      <c r="N86" s="42"/>
      <c r="O86" s="78"/>
    </row>
    <row r="87" spans="1:15" ht="15" x14ac:dyDescent="0.25">
      <c r="A87" s="92">
        <f>SUM(A69:A86)</f>
        <v>275000</v>
      </c>
      <c r="E87" s="67">
        <f>SUM(E69:E86)</f>
        <v>0</v>
      </c>
      <c r="H87" s="67">
        <f>SUM(H69:H86)</f>
        <v>0</v>
      </c>
      <c r="J87" s="30"/>
      <c r="L87" s="32"/>
      <c r="N87" s="42"/>
      <c r="O87" s="78"/>
    </row>
    <row r="88" spans="1:15" ht="15" x14ac:dyDescent="0.25">
      <c r="J88" s="30"/>
      <c r="L88" s="32"/>
      <c r="N88" s="42"/>
      <c r="O88" s="78"/>
    </row>
    <row r="89" spans="1:15" ht="15" x14ac:dyDescent="0.25">
      <c r="J89" s="30"/>
      <c r="L89" s="32"/>
      <c r="N89" s="42"/>
      <c r="O89" s="78"/>
    </row>
    <row r="90" spans="1:15" ht="15" x14ac:dyDescent="0.25">
      <c r="J90" s="30"/>
      <c r="L90" s="32"/>
      <c r="N90" s="42"/>
      <c r="O90" s="78"/>
    </row>
    <row r="91" spans="1:15" ht="15" x14ac:dyDescent="0.25">
      <c r="J91" s="30"/>
      <c r="L91" s="32"/>
      <c r="N91" s="42"/>
      <c r="O91" s="78"/>
    </row>
    <row r="92" spans="1:15" ht="15" x14ac:dyDescent="0.25">
      <c r="J92" s="30"/>
      <c r="L92" s="32"/>
      <c r="N92" s="42"/>
      <c r="O92" s="78"/>
    </row>
    <row r="93" spans="1:15" ht="15" x14ac:dyDescent="0.25">
      <c r="J93" s="30"/>
      <c r="L93" s="32"/>
      <c r="N93" s="42"/>
      <c r="O93" s="78"/>
    </row>
    <row r="94" spans="1:15" ht="15" x14ac:dyDescent="0.25">
      <c r="L94" s="32"/>
      <c r="N94" s="42"/>
      <c r="O94" s="78"/>
    </row>
    <row r="95" spans="1:15" x14ac:dyDescent="0.2">
      <c r="K95" s="31"/>
      <c r="L95" s="93"/>
      <c r="N95" s="42"/>
      <c r="O95" s="78"/>
    </row>
    <row r="96" spans="1:15" x14ac:dyDescent="0.2">
      <c r="K96" s="31"/>
      <c r="L96" s="93"/>
      <c r="N96" s="42"/>
      <c r="O96" s="78"/>
    </row>
    <row r="97" spans="1:19" x14ac:dyDescent="0.2">
      <c r="K97" s="31"/>
      <c r="L97" s="93"/>
      <c r="N97" s="42"/>
      <c r="O97" s="78"/>
    </row>
    <row r="98" spans="1:19" x14ac:dyDescent="0.2">
      <c r="K98" s="31"/>
      <c r="L98" s="93"/>
      <c r="N98" s="42"/>
      <c r="O98" s="78"/>
    </row>
    <row r="99" spans="1:19" x14ac:dyDescent="0.2">
      <c r="K99" s="31"/>
      <c r="L99" s="93"/>
      <c r="N99" s="42"/>
      <c r="O99" s="78"/>
    </row>
    <row r="100" spans="1:19" x14ac:dyDescent="0.2">
      <c r="K100" s="31"/>
      <c r="L100" s="93"/>
      <c r="N100" s="42"/>
      <c r="O100" s="78"/>
    </row>
    <row r="101" spans="1:19" x14ac:dyDescent="0.2">
      <c r="K101" s="31"/>
      <c r="L101" s="93"/>
      <c r="O101" s="78"/>
    </row>
    <row r="102" spans="1:19" x14ac:dyDescent="0.2">
      <c r="K102" s="31"/>
      <c r="L102" s="93"/>
      <c r="O102" s="78"/>
    </row>
    <row r="103" spans="1:19" x14ac:dyDescent="0.2">
      <c r="K103" s="31"/>
      <c r="L103" s="93"/>
    </row>
    <row r="104" spans="1:19" x14ac:dyDescent="0.2">
      <c r="K104" s="31"/>
      <c r="L104" s="93"/>
    </row>
    <row r="105" spans="1:19" x14ac:dyDescent="0.2">
      <c r="K105" s="31"/>
      <c r="L105" s="93"/>
    </row>
    <row r="106" spans="1:19" x14ac:dyDescent="0.2">
      <c r="K106" s="31"/>
      <c r="L106" s="93"/>
      <c r="O106" s="69">
        <f>SUM(O13:O105)</f>
        <v>0</v>
      </c>
    </row>
    <row r="107" spans="1:19" x14ac:dyDescent="0.2">
      <c r="K107" s="31"/>
      <c r="L107" s="93"/>
    </row>
    <row r="108" spans="1:19" x14ac:dyDescent="0.2">
      <c r="K108" s="31"/>
      <c r="L108" s="93"/>
    </row>
    <row r="109" spans="1:19" s="35" customFormat="1" x14ac:dyDescent="0.2">
      <c r="A109" s="7"/>
      <c r="B109" s="7"/>
      <c r="C109" s="7"/>
      <c r="D109" s="7"/>
      <c r="E109" s="7"/>
      <c r="F109" s="7"/>
      <c r="G109" s="7"/>
      <c r="I109" s="7"/>
      <c r="J109" s="7"/>
      <c r="K109" s="31"/>
      <c r="L109" s="93"/>
      <c r="N109" s="94"/>
      <c r="O109" s="95"/>
      <c r="P109" s="7"/>
      <c r="Q109" s="7"/>
      <c r="R109" s="7"/>
      <c r="S109" s="7"/>
    </row>
    <row r="110" spans="1:19" s="35" customFormat="1" x14ac:dyDescent="0.2">
      <c r="A110" s="7"/>
      <c r="B110" s="7"/>
      <c r="C110" s="7"/>
      <c r="D110" s="7"/>
      <c r="E110" s="7"/>
      <c r="F110" s="7"/>
      <c r="G110" s="7"/>
      <c r="I110" s="7"/>
      <c r="J110" s="7"/>
      <c r="K110" s="31"/>
      <c r="L110" s="93"/>
      <c r="N110" s="94"/>
      <c r="O110" s="95"/>
      <c r="P110" s="7"/>
      <c r="Q110" s="7"/>
      <c r="R110" s="7"/>
      <c r="S110" s="7"/>
    </row>
    <row r="111" spans="1:19" s="35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1"/>
      <c r="L111" s="93"/>
      <c r="N111" s="94"/>
      <c r="O111" s="95"/>
      <c r="P111" s="7"/>
      <c r="Q111" s="7"/>
      <c r="R111" s="7"/>
      <c r="S111" s="7"/>
    </row>
    <row r="112" spans="1:19" s="35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1"/>
      <c r="L112" s="93"/>
      <c r="N112" s="94"/>
      <c r="O112" s="95"/>
      <c r="P112" s="7"/>
      <c r="Q112" s="7"/>
      <c r="R112" s="7"/>
      <c r="S112" s="7"/>
    </row>
    <row r="113" spans="1:19" s="35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1"/>
      <c r="L113" s="93"/>
      <c r="N113" s="94"/>
      <c r="O113" s="95"/>
      <c r="P113" s="7"/>
      <c r="Q113" s="7"/>
      <c r="R113" s="7"/>
      <c r="S113" s="7"/>
    </row>
    <row r="114" spans="1:19" s="35" customFormat="1" x14ac:dyDescent="0.2">
      <c r="A114" s="7"/>
      <c r="B114" s="7"/>
      <c r="C114" s="7"/>
      <c r="D114" s="7"/>
      <c r="E114" s="7"/>
      <c r="F114" s="7"/>
      <c r="I114" s="7"/>
      <c r="J114" s="7"/>
      <c r="K114" s="31"/>
      <c r="L114" s="96">
        <f>SUM(L13:L113)</f>
        <v>10050000</v>
      </c>
      <c r="M114" s="97">
        <f>SUM(M13:M113)</f>
        <v>9070000</v>
      </c>
      <c r="N114" s="94"/>
      <c r="O114" s="95"/>
      <c r="P114" s="7"/>
      <c r="Q114" s="7"/>
      <c r="R114" s="7"/>
      <c r="S114" s="7"/>
    </row>
    <row r="115" spans="1:19" s="35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96">
        <f>SUM(L13:L114)</f>
        <v>20100000</v>
      </c>
      <c r="N115" s="94"/>
      <c r="O115" s="95"/>
      <c r="P115" s="7"/>
      <c r="Q115" s="7"/>
      <c r="R115" s="7"/>
      <c r="S115" s="7"/>
    </row>
    <row r="116" spans="1:19" s="35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98"/>
      <c r="N116" s="94"/>
      <c r="O116" s="95"/>
      <c r="P116" s="7"/>
      <c r="Q116" s="7"/>
      <c r="R116" s="7"/>
      <c r="S116" s="7"/>
    </row>
    <row r="117" spans="1:19" s="35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98"/>
      <c r="N117" s="94"/>
      <c r="O117" s="95"/>
      <c r="P117" s="7"/>
      <c r="Q117" s="7"/>
      <c r="R117" s="7"/>
      <c r="S117" s="7"/>
    </row>
    <row r="118" spans="1:19" s="35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98"/>
      <c r="N118" s="94"/>
      <c r="O118" s="95"/>
      <c r="P118" s="7"/>
      <c r="Q118" s="7"/>
      <c r="R118" s="7"/>
      <c r="S118" s="7"/>
    </row>
    <row r="119" spans="1:19" s="35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98"/>
      <c r="N119" s="94"/>
      <c r="O119" s="95"/>
      <c r="P119" s="7"/>
      <c r="Q119" s="7"/>
      <c r="R119" s="7"/>
      <c r="S119" s="7"/>
    </row>
    <row r="120" spans="1:19" s="35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98"/>
      <c r="N120" s="94"/>
      <c r="O120" s="95"/>
      <c r="P120" s="7"/>
      <c r="Q120" s="7"/>
      <c r="R120" s="7"/>
      <c r="S120" s="7"/>
    </row>
    <row r="121" spans="1:19" s="35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98"/>
      <c r="N121" s="94"/>
      <c r="O121" s="95"/>
      <c r="P121" s="7"/>
      <c r="Q121" s="7"/>
      <c r="R121" s="7"/>
      <c r="S121" s="7"/>
    </row>
    <row r="122" spans="1:19" s="35" customFormat="1" x14ac:dyDescent="0.2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98"/>
      <c r="N122" s="94"/>
      <c r="O122" s="95"/>
      <c r="P122" s="7"/>
      <c r="Q122" s="7"/>
      <c r="R122" s="7"/>
      <c r="S122" s="7"/>
    </row>
    <row r="123" spans="1:19" s="35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98"/>
      <c r="N123" s="94"/>
      <c r="O123" s="95"/>
      <c r="P123" s="7"/>
      <c r="Q123" s="7"/>
      <c r="R123" s="7"/>
      <c r="S123" s="7"/>
    </row>
    <row r="124" spans="1:19" s="35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98"/>
      <c r="N124" s="94"/>
      <c r="O124" s="95"/>
      <c r="P124" s="7"/>
      <c r="Q124" s="7"/>
      <c r="R124" s="7"/>
      <c r="S124" s="7"/>
    </row>
    <row r="125" spans="1:19" s="35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98"/>
      <c r="N125" s="94"/>
      <c r="O125" s="95"/>
      <c r="P125" s="7"/>
      <c r="Q125" s="7"/>
      <c r="R125" s="7"/>
      <c r="S125" s="7"/>
    </row>
    <row r="126" spans="1:19" s="35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98"/>
      <c r="N126" s="94"/>
      <c r="O126" s="95"/>
      <c r="P126" s="7"/>
      <c r="Q126" s="7"/>
      <c r="R126" s="7"/>
      <c r="S126" s="7"/>
    </row>
    <row r="127" spans="1:19" s="35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98"/>
      <c r="N127" s="94"/>
      <c r="O127" s="95"/>
      <c r="P127" s="7"/>
      <c r="Q127" s="7"/>
      <c r="R127" s="7"/>
      <c r="S127" s="7"/>
    </row>
    <row r="128" spans="1:19" s="35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98"/>
      <c r="N128" s="94"/>
      <c r="O128" s="95"/>
      <c r="P128" s="7"/>
      <c r="Q128" s="7"/>
      <c r="R128" s="7"/>
      <c r="S128" s="7"/>
    </row>
    <row r="129" spans="1:19" s="35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98"/>
      <c r="N129" s="94"/>
      <c r="O129" s="95"/>
      <c r="P129" s="7"/>
      <c r="Q129" s="7"/>
      <c r="R129" s="7"/>
      <c r="S129" s="7"/>
    </row>
    <row r="130" spans="1:19" s="35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98"/>
      <c r="N130" s="94"/>
      <c r="O130" s="95"/>
      <c r="P130" s="7"/>
      <c r="Q130" s="7"/>
      <c r="R130" s="7"/>
      <c r="S130" s="7"/>
    </row>
    <row r="131" spans="1:19" s="35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98"/>
      <c r="N131" s="94"/>
      <c r="O131" s="95"/>
      <c r="P131" s="7"/>
      <c r="Q131" s="7"/>
      <c r="R131" s="7"/>
      <c r="S131" s="7"/>
    </row>
    <row r="132" spans="1:19" s="35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98"/>
      <c r="N132" s="94"/>
      <c r="O132" s="95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44" zoomScale="90" zoomScaleNormal="100" zoomScaleSheetLayoutView="90" workbookViewId="0">
      <selection activeCell="M81" sqref="M81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25" bestFit="1" customWidth="1"/>
    <col min="13" max="13" width="16.140625" style="35" bestFit="1" customWidth="1"/>
    <col min="14" max="14" width="15.5703125" style="94" customWidth="1"/>
    <col min="15" max="15" width="20" style="95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0" t="s">
        <v>0</v>
      </c>
      <c r="B1" s="130"/>
      <c r="C1" s="130"/>
      <c r="D1" s="130"/>
      <c r="E1" s="130"/>
      <c r="F1" s="130"/>
      <c r="G1" s="130"/>
      <c r="H1" s="130"/>
      <c r="I1" s="130"/>
      <c r="J1" s="114"/>
      <c r="K1" s="2"/>
      <c r="L1" s="117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117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72</v>
      </c>
      <c r="C3" s="10"/>
      <c r="D3" s="8"/>
      <c r="E3" s="8"/>
      <c r="F3" s="8"/>
      <c r="G3" s="8"/>
      <c r="H3" s="8" t="s">
        <v>3</v>
      </c>
      <c r="I3" s="12">
        <v>43026</v>
      </c>
      <c r="J3" s="100"/>
      <c r="K3" s="2"/>
      <c r="L3" s="118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18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18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102"/>
      <c r="C6" s="8"/>
      <c r="D6" s="8"/>
      <c r="E6" s="8"/>
      <c r="F6" s="8"/>
      <c r="G6" s="8" t="s">
        <v>7</v>
      </c>
      <c r="H6" s="9"/>
      <c r="I6" s="8"/>
      <c r="J6" s="8"/>
      <c r="K6" s="2"/>
      <c r="L6" s="118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18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1"/>
      <c r="C8" s="22">
        <v>100000</v>
      </c>
      <c r="D8" s="8"/>
      <c r="E8" s="21">
        <f>28+13</f>
        <v>41</v>
      </c>
      <c r="F8" s="21"/>
      <c r="G8" s="17">
        <f>C8*E8</f>
        <v>4100000</v>
      </c>
      <c r="H8" s="9"/>
      <c r="I8" s="17"/>
      <c r="J8" s="17"/>
      <c r="K8" s="2"/>
      <c r="L8" s="118"/>
      <c r="M8" s="4"/>
      <c r="N8" s="5"/>
      <c r="O8" s="8"/>
      <c r="P8" s="2"/>
      <c r="Q8" s="2"/>
      <c r="R8" s="2"/>
      <c r="S8" s="2"/>
    </row>
    <row r="9" spans="1:19" x14ac:dyDescent="0.25">
      <c r="A9" s="8"/>
      <c r="B9" s="21"/>
      <c r="C9" s="22">
        <v>50000</v>
      </c>
      <c r="D9" s="8"/>
      <c r="E9" s="21">
        <f>148+38</f>
        <v>186</v>
      </c>
      <c r="F9" s="21"/>
      <c r="G9" s="17">
        <f t="shared" ref="G9:G16" si="0">C9*E9</f>
        <v>9300000</v>
      </c>
      <c r="H9" s="9"/>
      <c r="I9" s="17"/>
      <c r="J9" s="17"/>
      <c r="K9" s="2"/>
      <c r="L9" s="117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1"/>
      <c r="C10" s="22">
        <v>20000</v>
      </c>
      <c r="D10" s="8"/>
      <c r="E10" s="21">
        <v>14</v>
      </c>
      <c r="F10" s="21"/>
      <c r="G10" s="17">
        <f t="shared" si="0"/>
        <v>280000</v>
      </c>
      <c r="H10" s="9"/>
      <c r="I10" s="9"/>
      <c r="J10" s="17"/>
      <c r="K10" s="23"/>
      <c r="L10" s="117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1"/>
      <c r="C11" s="22">
        <v>10000</v>
      </c>
      <c r="D11" s="8"/>
      <c r="E11" s="21">
        <v>3</v>
      </c>
      <c r="F11" s="21"/>
      <c r="G11" s="17">
        <f t="shared" si="0"/>
        <v>30000</v>
      </c>
      <c r="H11" s="9"/>
      <c r="I11" s="17"/>
      <c r="J11" s="17"/>
      <c r="K11" s="2"/>
      <c r="L11" s="117"/>
      <c r="M11" s="4"/>
      <c r="N11" s="24"/>
      <c r="O11" s="9"/>
      <c r="P11" s="2"/>
      <c r="Q11" s="2"/>
      <c r="R11" s="2" t="s">
        <v>12</v>
      </c>
      <c r="S11" s="2"/>
    </row>
    <row r="12" spans="1:19" x14ac:dyDescent="0.25">
      <c r="A12" s="8"/>
      <c r="B12" s="21"/>
      <c r="C12" s="22">
        <v>5000</v>
      </c>
      <c r="D12" s="8"/>
      <c r="E12" s="21">
        <v>13</v>
      </c>
      <c r="F12" s="21"/>
      <c r="G12" s="17">
        <f>C12*E12</f>
        <v>65000</v>
      </c>
      <c r="H12" s="9"/>
      <c r="I12" s="17"/>
      <c r="J12" s="17"/>
      <c r="K12" s="25" t="s">
        <v>7</v>
      </c>
      <c r="L12" s="119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5">
      <c r="A13" s="8"/>
      <c r="B13" s="21"/>
      <c r="C13" s="22">
        <v>2000</v>
      </c>
      <c r="D13" s="8"/>
      <c r="E13" s="21">
        <v>3</v>
      </c>
      <c r="F13" s="21"/>
      <c r="G13" s="17">
        <f t="shared" si="0"/>
        <v>6000</v>
      </c>
      <c r="H13" s="9"/>
      <c r="I13" s="17"/>
      <c r="K13" s="31">
        <v>43003</v>
      </c>
      <c r="L13" s="120">
        <v>950000</v>
      </c>
      <c r="M13" s="32">
        <v>210000</v>
      </c>
      <c r="N13" s="34"/>
      <c r="O13" s="2" t="s">
        <v>19</v>
      </c>
      <c r="P13" s="2"/>
    </row>
    <row r="14" spans="1:19" x14ac:dyDescent="0.25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K14" s="31">
        <v>43004</v>
      </c>
      <c r="L14" s="120">
        <v>1950000</v>
      </c>
      <c r="M14" s="32">
        <v>100000</v>
      </c>
      <c r="N14" s="34"/>
      <c r="O14" s="36"/>
      <c r="P14" s="37"/>
    </row>
    <row r="15" spans="1:19" x14ac:dyDescent="0.25">
      <c r="A15" s="8"/>
      <c r="B15" s="21"/>
      <c r="C15" s="22">
        <v>500</v>
      </c>
      <c r="D15" s="8"/>
      <c r="E15" s="21">
        <v>0</v>
      </c>
      <c r="F15" s="21"/>
      <c r="G15" s="17">
        <f t="shared" si="0"/>
        <v>0</v>
      </c>
      <c r="H15" s="9"/>
      <c r="I15" s="10"/>
      <c r="K15" s="31">
        <v>43005</v>
      </c>
      <c r="L15" s="120">
        <v>800000</v>
      </c>
      <c r="M15" s="32">
        <v>706000</v>
      </c>
      <c r="N15" s="34"/>
      <c r="O15" s="36"/>
      <c r="P15" s="37"/>
    </row>
    <row r="16" spans="1:19" x14ac:dyDescent="0.25">
      <c r="A16" s="8"/>
      <c r="B16" s="21"/>
      <c r="C16" s="22">
        <v>100</v>
      </c>
      <c r="D16" s="8"/>
      <c r="E16" s="21">
        <v>0</v>
      </c>
      <c r="F16" s="21"/>
      <c r="G16" s="17">
        <f t="shared" si="0"/>
        <v>0</v>
      </c>
      <c r="H16" s="9"/>
      <c r="I16" s="10"/>
      <c r="K16" s="31">
        <v>43006</v>
      </c>
      <c r="L16" s="120">
        <v>500000</v>
      </c>
      <c r="M16" s="32">
        <v>2300000</v>
      </c>
      <c r="N16" s="34"/>
      <c r="O16" s="36"/>
      <c r="P16" s="37"/>
    </row>
    <row r="17" spans="1:19" x14ac:dyDescent="0.25">
      <c r="A17" s="8"/>
      <c r="B17" s="8"/>
      <c r="C17" s="19" t="s">
        <v>20</v>
      </c>
      <c r="D17" s="8"/>
      <c r="E17" s="21"/>
      <c r="F17" s="8"/>
      <c r="G17" s="8"/>
      <c r="H17" s="9">
        <f>SUM(G8:G16)</f>
        <v>13781000</v>
      </c>
      <c r="I17" s="10"/>
      <c r="K17" s="31">
        <v>43007</v>
      </c>
      <c r="L17" s="120">
        <v>1100000</v>
      </c>
      <c r="M17" s="32">
        <v>0</v>
      </c>
      <c r="N17" s="34"/>
      <c r="O17" s="36"/>
      <c r="P17" s="37"/>
    </row>
    <row r="18" spans="1:19" x14ac:dyDescent="0.25">
      <c r="A18" s="8"/>
      <c r="B18" s="8"/>
      <c r="C18" s="8"/>
      <c r="D18" s="8"/>
      <c r="E18" s="8"/>
      <c r="F18" s="8"/>
      <c r="G18" s="8"/>
      <c r="H18" s="9"/>
      <c r="I18" s="10"/>
      <c r="K18" s="31">
        <v>43008</v>
      </c>
      <c r="L18" s="120">
        <v>950000</v>
      </c>
      <c r="M18" s="32">
        <v>810000</v>
      </c>
      <c r="N18" s="40"/>
      <c r="O18" s="36"/>
      <c r="P18" s="41"/>
    </row>
    <row r="19" spans="1:19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K19" s="31">
        <v>43009</v>
      </c>
      <c r="L19" s="120">
        <v>1000000</v>
      </c>
      <c r="M19" s="32">
        <v>28000</v>
      </c>
      <c r="N19" s="42"/>
      <c r="O19" s="36"/>
      <c r="P19" s="41"/>
    </row>
    <row r="20" spans="1:19" x14ac:dyDescent="0.25">
      <c r="A20" s="8"/>
      <c r="B20" s="8"/>
      <c r="C20" s="22">
        <v>1000</v>
      </c>
      <c r="D20" s="8"/>
      <c r="E20" s="8">
        <v>0</v>
      </c>
      <c r="F20" s="8"/>
      <c r="G20" s="22">
        <f>C20*E20</f>
        <v>0</v>
      </c>
      <c r="H20" s="9"/>
      <c r="I20" s="22"/>
      <c r="K20" s="31">
        <v>43010</v>
      </c>
      <c r="L20" s="120">
        <v>950000</v>
      </c>
      <c r="M20" s="32">
        <v>20000</v>
      </c>
      <c r="N20" s="42"/>
      <c r="O20" s="36"/>
      <c r="P20" s="41"/>
    </row>
    <row r="21" spans="1:19" x14ac:dyDescent="0.25">
      <c r="A21" s="8"/>
      <c r="B21" s="8"/>
      <c r="C21" s="22">
        <v>500</v>
      </c>
      <c r="D21" s="8"/>
      <c r="E21" s="8">
        <v>3</v>
      </c>
      <c r="F21" s="8"/>
      <c r="G21" s="22">
        <f>C21*E21</f>
        <v>1500</v>
      </c>
      <c r="H21" s="9"/>
      <c r="I21" s="22"/>
      <c r="K21" s="31">
        <v>43011</v>
      </c>
      <c r="L21" s="120"/>
      <c r="M21" s="32">
        <v>500000</v>
      </c>
      <c r="N21" s="43"/>
      <c r="O21" s="44"/>
      <c r="P21" s="44"/>
    </row>
    <row r="22" spans="1:19" x14ac:dyDescent="0.25">
      <c r="A22" s="8"/>
      <c r="B22" s="8"/>
      <c r="C22" s="22">
        <v>200</v>
      </c>
      <c r="D22" s="8"/>
      <c r="E22" s="8">
        <v>2</v>
      </c>
      <c r="F22" s="8"/>
      <c r="G22" s="22">
        <f>C22*E22</f>
        <v>400</v>
      </c>
      <c r="H22" s="9"/>
      <c r="I22" s="10"/>
      <c r="K22" s="31">
        <v>43012</v>
      </c>
      <c r="L22" s="120"/>
      <c r="M22" s="32">
        <v>400000</v>
      </c>
      <c r="N22" s="43"/>
      <c r="O22" s="9"/>
      <c r="P22" s="34"/>
      <c r="Q22" s="40"/>
      <c r="R22" s="44"/>
      <c r="S22" s="44"/>
    </row>
    <row r="23" spans="1:19" x14ac:dyDescent="0.25">
      <c r="A23" s="8"/>
      <c r="B23" s="8"/>
      <c r="C23" s="22">
        <v>100</v>
      </c>
      <c r="D23" s="8"/>
      <c r="E23" s="8">
        <v>2</v>
      </c>
      <c r="F23" s="8"/>
      <c r="G23" s="22">
        <f>C23*E23</f>
        <v>200</v>
      </c>
      <c r="H23" s="9"/>
      <c r="I23" s="10"/>
      <c r="K23" s="31">
        <v>43013</v>
      </c>
      <c r="L23" s="120"/>
      <c r="M23" s="32">
        <v>400000</v>
      </c>
      <c r="N23" s="42"/>
      <c r="O23" s="45"/>
      <c r="P23" s="34"/>
      <c r="Q23" s="40"/>
      <c r="R23" s="44">
        <f>SUM(R14:R22)</f>
        <v>0</v>
      </c>
      <c r="S23" s="44">
        <f>SUM(S14:S22)</f>
        <v>0</v>
      </c>
    </row>
    <row r="24" spans="1:19" x14ac:dyDescent="0.25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1">
        <v>43014</v>
      </c>
      <c r="L24" s="120"/>
      <c r="M24" s="32"/>
      <c r="N24" s="42"/>
      <c r="O24" s="45"/>
      <c r="P24" s="34"/>
      <c r="Q24" s="40"/>
      <c r="R24" s="46" t="s">
        <v>22</v>
      </c>
      <c r="S24" s="40"/>
    </row>
    <row r="25" spans="1:19" x14ac:dyDescent="0.25">
      <c r="A25" s="8"/>
      <c r="B25" s="8"/>
      <c r="C25" s="22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K25" s="31">
        <v>43015</v>
      </c>
      <c r="L25" s="120"/>
      <c r="M25" s="32"/>
      <c r="N25" s="42"/>
      <c r="O25" s="45"/>
      <c r="P25" s="34"/>
      <c r="Q25" s="40"/>
      <c r="R25" s="46"/>
      <c r="S25" s="40"/>
    </row>
    <row r="26" spans="1:19" x14ac:dyDescent="0.25">
      <c r="A26" s="8"/>
      <c r="B26" s="8"/>
      <c r="C26" s="19" t="s">
        <v>20</v>
      </c>
      <c r="D26" s="8"/>
      <c r="E26" s="8"/>
      <c r="F26" s="8"/>
      <c r="G26" s="8"/>
      <c r="H26" s="48">
        <f>SUM(G20:G25)</f>
        <v>2100</v>
      </c>
      <c r="I26" s="9"/>
      <c r="K26" s="31">
        <v>43016</v>
      </c>
      <c r="L26" s="121"/>
      <c r="M26" s="32"/>
      <c r="N26" s="49"/>
      <c r="O26" s="50"/>
      <c r="P26" s="34"/>
      <c r="Q26" s="40"/>
      <c r="R26" s="46"/>
      <c r="S26" s="40"/>
    </row>
    <row r="27" spans="1:19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13783100</v>
      </c>
      <c r="J27" s="30"/>
      <c r="K27" s="31">
        <v>43017</v>
      </c>
      <c r="L27" s="121"/>
      <c r="M27" s="32"/>
      <c r="N27" s="34"/>
      <c r="O27" s="50"/>
      <c r="P27" s="34"/>
      <c r="Q27" s="40"/>
      <c r="R27" s="46"/>
      <c r="S27" s="40"/>
    </row>
    <row r="28" spans="1:19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30"/>
      <c r="L28" s="121"/>
      <c r="M28" s="32"/>
      <c r="N28" s="34"/>
      <c r="O28" s="50"/>
      <c r="P28" s="34"/>
      <c r="Q28" s="40"/>
      <c r="R28" s="46"/>
      <c r="S28" s="40"/>
    </row>
    <row r="29" spans="1:19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+'16 Okt 17 '!I37</f>
        <v>854404603</v>
      </c>
      <c r="J29" s="30"/>
      <c r="L29" s="121"/>
      <c r="M29" s="32"/>
      <c r="N29" s="34"/>
      <c r="O29" s="50"/>
      <c r="P29" s="34"/>
      <c r="Q29" s="40"/>
      <c r="R29" s="51"/>
      <c r="S29" s="40"/>
    </row>
    <row r="30" spans="1:19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+'17 Okt 17'!I52</f>
        <v>8518100</v>
      </c>
      <c r="J30" s="30"/>
      <c r="L30" s="121"/>
      <c r="M30" s="32"/>
      <c r="N30" s="34"/>
      <c r="O30" s="50"/>
      <c r="P30" s="34"/>
      <c r="Q30" s="40"/>
      <c r="R30" s="46"/>
      <c r="S30" s="40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0"/>
      <c r="L31" s="121"/>
      <c r="M31" s="32"/>
      <c r="N31" s="42"/>
      <c r="O31" s="50"/>
      <c r="P31" s="2"/>
      <c r="Q31" s="40"/>
      <c r="R31" s="2"/>
      <c r="S31" s="40"/>
    </row>
    <row r="32" spans="1:19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0"/>
      <c r="L32" s="120"/>
      <c r="M32" s="32"/>
      <c r="N32" s="42"/>
      <c r="O32" s="50"/>
      <c r="P32" s="2"/>
      <c r="Q32" s="40"/>
      <c r="R32" s="2"/>
      <c r="S32" s="40"/>
    </row>
    <row r="33" spans="1:19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30"/>
      <c r="L33" s="120"/>
      <c r="M33" s="32"/>
      <c r="N33" s="42"/>
      <c r="O33" s="50"/>
      <c r="P33" s="2"/>
      <c r="Q33" s="40"/>
      <c r="R33" s="2"/>
      <c r="S33" s="40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0"/>
      <c r="L34" s="120"/>
      <c r="M34" s="32"/>
      <c r="N34" s="42"/>
      <c r="O34" s="50"/>
      <c r="P34" s="2"/>
      <c r="Q34" s="40"/>
      <c r="R34" s="54"/>
      <c r="S34" s="40"/>
    </row>
    <row r="35" spans="1:19" x14ac:dyDescent="0.25">
      <c r="A35" s="8"/>
      <c r="B35" s="8"/>
      <c r="C35" s="8" t="s">
        <v>29</v>
      </c>
      <c r="D35" s="8"/>
      <c r="E35" s="8"/>
      <c r="F35" s="8"/>
      <c r="G35" s="22"/>
      <c r="H35" s="48">
        <f>O14</f>
        <v>0</v>
      </c>
      <c r="I35" s="9"/>
      <c r="J35" s="30"/>
      <c r="L35" s="120"/>
      <c r="M35" s="32"/>
      <c r="N35" s="42"/>
      <c r="O35" s="50"/>
      <c r="P35" s="40"/>
      <c r="Q35" s="40"/>
      <c r="R35" s="2"/>
      <c r="S35" s="40"/>
    </row>
    <row r="36" spans="1:19" x14ac:dyDescent="0.25">
      <c r="A36" s="8"/>
      <c r="B36" s="8"/>
      <c r="C36" s="8" t="s">
        <v>30</v>
      </c>
      <c r="D36" s="8"/>
      <c r="E36" s="8"/>
      <c r="F36" s="8"/>
      <c r="G36" s="8"/>
      <c r="H36" s="55"/>
      <c r="I36" s="8" t="s">
        <v>7</v>
      </c>
      <c r="J36" s="30"/>
      <c r="L36" s="120"/>
      <c r="N36" s="42"/>
      <c r="O36" s="50"/>
      <c r="P36" s="10"/>
      <c r="Q36" s="40"/>
      <c r="R36" s="2"/>
      <c r="S36" s="2"/>
    </row>
    <row r="37" spans="1:19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854404603</v>
      </c>
      <c r="J37" s="30"/>
      <c r="L37" s="120"/>
      <c r="N37" s="42"/>
      <c r="O37" s="50"/>
      <c r="Q37" s="40"/>
      <c r="R37" s="2"/>
      <c r="S37" s="2"/>
    </row>
    <row r="38" spans="1:19" x14ac:dyDescent="0.25">
      <c r="A38" s="8"/>
      <c r="B38" s="8"/>
      <c r="C38" s="8"/>
      <c r="D38" s="8"/>
      <c r="E38" s="8"/>
      <c r="F38" s="8"/>
      <c r="G38" s="8"/>
      <c r="H38" s="9"/>
      <c r="I38" s="9"/>
      <c r="J38" s="30"/>
      <c r="L38" s="120"/>
      <c r="N38" s="42"/>
      <c r="O38" s="50"/>
      <c r="Q38" s="40"/>
      <c r="R38" s="2"/>
      <c r="S38" s="2"/>
    </row>
    <row r="39" spans="1:19" x14ac:dyDescent="0.25">
      <c r="A39" s="8"/>
      <c r="B39" s="8"/>
      <c r="C39" s="19" t="s">
        <v>32</v>
      </c>
      <c r="D39" s="8"/>
      <c r="E39" s="8"/>
      <c r="F39" s="8"/>
      <c r="G39" s="8"/>
      <c r="H39" s="48">
        <v>4408349</v>
      </c>
      <c r="J39" s="30"/>
      <c r="L39" s="120"/>
      <c r="N39" s="42"/>
      <c r="O39" s="50"/>
      <c r="Q39" s="40"/>
      <c r="R39" s="2"/>
      <c r="S39" s="2"/>
    </row>
    <row r="40" spans="1:19" x14ac:dyDescent="0.25">
      <c r="A40" s="8"/>
      <c r="B40" s="8"/>
      <c r="C40" s="19" t="s">
        <v>33</v>
      </c>
      <c r="D40" s="8"/>
      <c r="E40" s="8"/>
      <c r="F40" s="8"/>
      <c r="G40" s="8"/>
      <c r="H40" s="9">
        <v>118557858</v>
      </c>
      <c r="I40" s="9"/>
      <c r="J40" s="30"/>
      <c r="L40" s="120"/>
      <c r="N40" s="42"/>
      <c r="O40" s="50"/>
      <c r="Q40" s="40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v>107891826</v>
      </c>
      <c r="I41" s="9"/>
      <c r="J41" s="30"/>
      <c r="L41" s="120"/>
      <c r="N41" s="42"/>
      <c r="O41" s="50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230858033</v>
      </c>
      <c r="J42" s="30"/>
      <c r="L42" s="120"/>
      <c r="N42" s="42"/>
      <c r="O42" s="50"/>
      <c r="Q42" s="40"/>
      <c r="R42" s="2"/>
      <c r="S42" s="2"/>
    </row>
    <row r="43" spans="1:19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1085262636</v>
      </c>
      <c r="J43" s="30"/>
      <c r="L43" s="120"/>
      <c r="N43" s="42"/>
      <c r="O43" s="50"/>
      <c r="Q43" s="40"/>
      <c r="R43" s="2"/>
      <c r="S43" s="2"/>
    </row>
    <row r="44" spans="1:19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30"/>
      <c r="L44" s="120"/>
      <c r="N44" s="42"/>
      <c r="O44" s="50"/>
      <c r="P44" s="59"/>
      <c r="Q44" s="34"/>
      <c r="R44" s="60"/>
      <c r="S44" s="60"/>
    </row>
    <row r="45" spans="1:19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5474000</v>
      </c>
      <c r="I45" s="9"/>
      <c r="J45" s="30"/>
      <c r="L45" s="120"/>
      <c r="N45" s="42"/>
      <c r="O45" s="50"/>
      <c r="P45" s="59"/>
      <c r="Q45" s="34"/>
      <c r="R45" s="61"/>
      <c r="S45" s="60"/>
    </row>
    <row r="46" spans="1:19" x14ac:dyDescent="0.25">
      <c r="A46" s="8"/>
      <c r="B46" s="8"/>
      <c r="C46" s="8" t="s">
        <v>36</v>
      </c>
      <c r="D46" s="8"/>
      <c r="E46" s="8"/>
      <c r="F46" s="8"/>
      <c r="G46" s="21"/>
      <c r="H46" s="62">
        <f>+E87</f>
        <v>0</v>
      </c>
      <c r="I46" s="9" t="s">
        <v>7</v>
      </c>
      <c r="J46" s="30"/>
      <c r="L46" s="120"/>
      <c r="N46" s="42"/>
      <c r="O46" s="50"/>
      <c r="P46" s="59"/>
      <c r="Q46" s="34"/>
      <c r="R46" s="59"/>
      <c r="S46" s="60"/>
    </row>
    <row r="47" spans="1:19" x14ac:dyDescent="0.25">
      <c r="A47" s="8"/>
      <c r="B47" s="8"/>
      <c r="C47" s="8"/>
      <c r="D47" s="8"/>
      <c r="E47" s="8"/>
      <c r="F47" s="8"/>
      <c r="G47" s="21" t="s">
        <v>7</v>
      </c>
      <c r="H47" s="63"/>
      <c r="I47" s="9">
        <f>H45+H46</f>
        <v>5474000</v>
      </c>
      <c r="J47" s="30"/>
      <c r="L47" s="120"/>
      <c r="N47" s="42"/>
      <c r="O47" s="50"/>
      <c r="P47" s="59"/>
      <c r="Q47" s="60"/>
      <c r="R47" s="59"/>
      <c r="S47" s="60"/>
    </row>
    <row r="48" spans="1:19" x14ac:dyDescent="0.25">
      <c r="A48" s="8"/>
      <c r="B48" s="8"/>
      <c r="C48" s="8"/>
      <c r="D48" s="8"/>
      <c r="E48" s="8"/>
      <c r="F48" s="8"/>
      <c r="G48" s="21"/>
      <c r="H48" s="64"/>
      <c r="I48" s="9" t="s">
        <v>7</v>
      </c>
      <c r="J48" s="30"/>
      <c r="L48" s="120"/>
      <c r="N48" s="42"/>
      <c r="O48" s="50"/>
      <c r="P48" s="65"/>
      <c r="Q48" s="65">
        <f>SUM(Q13:Q46)</f>
        <v>0</v>
      </c>
      <c r="R48" s="59"/>
      <c r="S48" s="60"/>
    </row>
    <row r="49" spans="1:19" x14ac:dyDescent="0.25">
      <c r="A49" s="8"/>
      <c r="B49" s="8"/>
      <c r="C49" s="8" t="s">
        <v>37</v>
      </c>
      <c r="D49" s="8"/>
      <c r="E49" s="8"/>
      <c r="F49" s="8"/>
      <c r="G49" s="17"/>
      <c r="H49" s="48">
        <f>+L114</f>
        <v>8200000</v>
      </c>
      <c r="I49" s="9">
        <v>0</v>
      </c>
      <c r="J49" s="112"/>
      <c r="L49" s="120"/>
      <c r="M49" s="53"/>
      <c r="N49" s="42"/>
      <c r="O49" s="50"/>
      <c r="Q49" s="2"/>
      <c r="S49" s="2"/>
    </row>
    <row r="50" spans="1:19" x14ac:dyDescent="0.25">
      <c r="A50" s="8"/>
      <c r="B50" s="8"/>
      <c r="C50" s="8" t="s">
        <v>38</v>
      </c>
      <c r="D50" s="8"/>
      <c r="E50" s="8"/>
      <c r="F50" s="8"/>
      <c r="G50" s="8"/>
      <c r="H50" s="55">
        <f>A87</f>
        <v>2539000</v>
      </c>
      <c r="I50" s="9"/>
      <c r="J50" s="30"/>
      <c r="L50" s="120"/>
      <c r="M50" s="53"/>
      <c r="N50" s="42"/>
      <c r="O50" s="50"/>
      <c r="P50" s="66"/>
      <c r="Q50" s="2" t="s">
        <v>39</v>
      </c>
      <c r="S50" s="2"/>
    </row>
    <row r="51" spans="1:19" x14ac:dyDescent="0.25">
      <c r="A51" s="8"/>
      <c r="B51" s="8"/>
      <c r="C51" s="8"/>
      <c r="D51" s="8"/>
      <c r="E51" s="8"/>
      <c r="F51" s="8"/>
      <c r="G51" s="8"/>
      <c r="H51" s="17"/>
      <c r="I51" s="55">
        <f>SUM(H49:H50)</f>
        <v>10739000</v>
      </c>
      <c r="J51" s="30"/>
      <c r="L51" s="120"/>
      <c r="M51" s="53"/>
      <c r="N51" s="42"/>
      <c r="O51" s="50"/>
      <c r="P51" s="67"/>
      <c r="Q51" s="54"/>
      <c r="R51" s="67"/>
      <c r="S51" s="54"/>
    </row>
    <row r="52" spans="1:19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13783100</v>
      </c>
      <c r="J52" s="30"/>
      <c r="L52" s="120"/>
      <c r="M52" s="68"/>
      <c r="N52" s="42"/>
      <c r="O52" s="50"/>
      <c r="P52" s="67"/>
      <c r="Q52" s="54"/>
      <c r="R52" s="67"/>
      <c r="S52" s="54"/>
    </row>
    <row r="53" spans="1:19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13783100</v>
      </c>
      <c r="J53" s="30"/>
      <c r="L53" s="120"/>
      <c r="M53" s="68"/>
      <c r="N53" s="42"/>
      <c r="O53" s="50"/>
      <c r="P53" s="67"/>
      <c r="Q53" s="54"/>
      <c r="R53" s="67"/>
      <c r="S53" s="54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5">
        <v>0</v>
      </c>
      <c r="J54" s="30"/>
      <c r="L54" s="120"/>
      <c r="M54" s="69"/>
      <c r="N54" s="42"/>
      <c r="O54" s="50"/>
      <c r="P54" s="67"/>
      <c r="Q54" s="54"/>
      <c r="R54" s="67"/>
      <c r="S54" s="70"/>
    </row>
    <row r="55" spans="1:19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30"/>
      <c r="L55" s="120"/>
      <c r="M55" s="53"/>
      <c r="N55" s="42"/>
      <c r="O55" s="50"/>
      <c r="P55" s="67"/>
      <c r="Q55" s="54"/>
      <c r="R55" s="67"/>
      <c r="S55" s="67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30"/>
      <c r="L56" s="120"/>
      <c r="M56" s="69"/>
      <c r="N56" s="42"/>
      <c r="O56" s="50"/>
      <c r="P56" s="67"/>
      <c r="Q56" s="54"/>
      <c r="R56" s="67"/>
      <c r="S56" s="67"/>
    </row>
    <row r="57" spans="1:19" x14ac:dyDescent="0.25">
      <c r="A57" s="8" t="s">
        <v>43</v>
      </c>
      <c r="B57" s="8"/>
      <c r="C57" s="8"/>
      <c r="D57" s="8"/>
      <c r="E57" s="8"/>
      <c r="F57" s="8"/>
      <c r="G57" s="8"/>
      <c r="H57" s="9" t="s">
        <v>55</v>
      </c>
      <c r="I57" s="52"/>
      <c r="J57" s="30"/>
      <c r="L57" s="121"/>
      <c r="M57" s="69"/>
      <c r="N57" s="42"/>
      <c r="O57" s="50"/>
      <c r="P57" s="67"/>
      <c r="Q57" s="54"/>
      <c r="R57" s="67"/>
      <c r="S57" s="67"/>
    </row>
    <row r="58" spans="1:19" x14ac:dyDescent="0.25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30"/>
      <c r="L58" s="121"/>
      <c r="M58" s="69"/>
      <c r="N58" s="42"/>
      <c r="O58" s="50"/>
      <c r="P58" s="67"/>
      <c r="Q58" s="54"/>
      <c r="R58" s="67"/>
      <c r="S58" s="67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30"/>
      <c r="L59" s="121"/>
      <c r="M59" s="69"/>
      <c r="N59" s="42"/>
      <c r="O59" s="50"/>
      <c r="Q59" s="40"/>
    </row>
    <row r="60" spans="1:19" x14ac:dyDescent="0.25">
      <c r="A60" s="71"/>
      <c r="B60" s="72"/>
      <c r="C60" s="72"/>
      <c r="D60" s="73"/>
      <c r="E60" s="73"/>
      <c r="F60" s="73"/>
      <c r="G60" s="73"/>
      <c r="H60" s="73"/>
      <c r="J60" s="30"/>
      <c r="L60" s="121"/>
      <c r="N60" s="42"/>
      <c r="O60" s="50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30"/>
      <c r="L61" s="121"/>
      <c r="N61" s="42"/>
      <c r="O61" s="50"/>
      <c r="Q61" s="66"/>
    </row>
    <row r="62" spans="1:19" x14ac:dyDescent="0.25">
      <c r="A62" s="74" t="s">
        <v>46</v>
      </c>
      <c r="B62" s="72"/>
      <c r="C62" s="72"/>
      <c r="D62" s="73"/>
      <c r="E62" s="73"/>
      <c r="F62" s="73"/>
      <c r="G62" s="10" t="s">
        <v>47</v>
      </c>
      <c r="J62" s="30"/>
      <c r="L62" s="121"/>
      <c r="N62" s="42"/>
      <c r="O62" s="50"/>
      <c r="Q62" s="66"/>
    </row>
    <row r="63" spans="1:19" x14ac:dyDescent="0.25">
      <c r="A63" s="71"/>
      <c r="B63" s="72"/>
      <c r="C63" s="72"/>
      <c r="D63" s="73"/>
      <c r="E63" s="73"/>
      <c r="F63" s="73"/>
      <c r="G63" s="73"/>
      <c r="H63" s="73"/>
      <c r="J63" s="30"/>
      <c r="L63" s="121"/>
      <c r="N63" s="42"/>
      <c r="O63" s="50"/>
    </row>
    <row r="64" spans="1:19" x14ac:dyDescent="0.25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30"/>
      <c r="L64" s="121"/>
      <c r="N64" s="42"/>
      <c r="O64" s="50"/>
    </row>
    <row r="65" spans="1:15" x14ac:dyDescent="0.25">
      <c r="A65" s="2"/>
      <c r="B65" s="2"/>
      <c r="C65" s="2"/>
      <c r="D65" s="2"/>
      <c r="E65" s="2"/>
      <c r="F65" s="2"/>
      <c r="G65" s="73" t="s">
        <v>50</v>
      </c>
      <c r="H65" s="2"/>
      <c r="I65" s="2"/>
      <c r="J65" s="30"/>
      <c r="L65" s="121"/>
      <c r="M65" s="69"/>
      <c r="N65" s="42"/>
      <c r="O65" s="50"/>
    </row>
    <row r="66" spans="1:15" x14ac:dyDescent="0.25">
      <c r="A66" s="2"/>
      <c r="B66" s="2"/>
      <c r="C66" s="2"/>
      <c r="D66" s="2"/>
      <c r="E66" s="2"/>
      <c r="F66" s="2"/>
      <c r="G66" s="73"/>
      <c r="H66" s="2"/>
      <c r="I66" s="2"/>
      <c r="J66" s="30"/>
      <c r="L66" s="121"/>
      <c r="N66" s="42"/>
      <c r="O66" s="50"/>
    </row>
    <row r="67" spans="1:15" x14ac:dyDescent="0.25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30"/>
      <c r="L67" s="121"/>
      <c r="N67" s="42"/>
      <c r="O67" s="50"/>
    </row>
    <row r="68" spans="1:15" x14ac:dyDescent="0.25">
      <c r="A68" s="2"/>
      <c r="B68" s="2"/>
      <c r="C68" s="2"/>
      <c r="D68" s="2"/>
      <c r="E68" s="2" t="s">
        <v>51</v>
      </c>
      <c r="F68" s="2"/>
      <c r="G68" s="2"/>
      <c r="H68" s="2"/>
      <c r="I68" s="75"/>
      <c r="J68" s="30"/>
      <c r="L68" s="121"/>
      <c r="N68" s="42"/>
      <c r="O68" s="50"/>
    </row>
    <row r="69" spans="1:15" x14ac:dyDescent="0.25">
      <c r="A69" s="73"/>
      <c r="B69" s="73"/>
      <c r="C69" s="73"/>
      <c r="D69" s="73"/>
      <c r="E69" s="73"/>
      <c r="F69" s="73"/>
      <c r="G69" s="76"/>
      <c r="H69" s="77"/>
      <c r="I69" s="73"/>
      <c r="J69" s="30"/>
      <c r="L69" s="121"/>
      <c r="N69" s="42"/>
      <c r="O69" s="78"/>
    </row>
    <row r="70" spans="1:15" x14ac:dyDescent="0.25">
      <c r="A70" s="73"/>
      <c r="B70" s="73"/>
      <c r="C70" s="73"/>
      <c r="D70" s="73"/>
      <c r="E70" s="73"/>
      <c r="F70" s="73"/>
      <c r="G70" s="76" t="s">
        <v>52</v>
      </c>
      <c r="H70" s="79"/>
      <c r="I70" s="73"/>
      <c r="J70" s="30"/>
      <c r="L70" s="121"/>
      <c r="N70" s="42"/>
      <c r="O70" s="78"/>
    </row>
    <row r="71" spans="1:15" x14ac:dyDescent="0.25">
      <c r="A71" s="80" t="s">
        <v>38</v>
      </c>
      <c r="B71" s="81"/>
      <c r="C71" s="81"/>
      <c r="D71" s="81"/>
      <c r="E71" s="82" t="s">
        <v>53</v>
      </c>
      <c r="F71" s="2"/>
      <c r="G71" s="2"/>
      <c r="H71" s="54"/>
      <c r="I71" s="2"/>
      <c r="J71" s="30"/>
      <c r="L71" s="121"/>
      <c r="N71" s="42"/>
      <c r="O71" s="78"/>
    </row>
    <row r="72" spans="1:15" x14ac:dyDescent="0.25">
      <c r="A72" s="83">
        <v>39000</v>
      </c>
      <c r="B72" s="84"/>
      <c r="C72" s="85"/>
      <c r="D72" s="81"/>
      <c r="E72" s="86"/>
      <c r="F72" s="2"/>
      <c r="G72" s="2"/>
      <c r="H72" s="54"/>
      <c r="I72" s="2"/>
      <c r="J72" s="30"/>
      <c r="L72" s="121"/>
      <c r="N72" s="42"/>
      <c r="O72" s="78"/>
    </row>
    <row r="73" spans="1:15" x14ac:dyDescent="0.25">
      <c r="A73" s="82">
        <v>2000000</v>
      </c>
      <c r="B73" s="81"/>
      <c r="C73" s="85"/>
      <c r="D73" s="85"/>
      <c r="E73" s="87"/>
      <c r="F73" s="66"/>
      <c r="H73" s="67"/>
      <c r="J73" s="30"/>
      <c r="L73" s="121"/>
      <c r="N73" s="42"/>
      <c r="O73" s="78"/>
    </row>
    <row r="74" spans="1:15" x14ac:dyDescent="0.25">
      <c r="A74" s="88">
        <v>500000</v>
      </c>
      <c r="B74" s="81"/>
      <c r="C74" s="89"/>
      <c r="D74" s="89"/>
      <c r="E74" s="87"/>
      <c r="H74" s="67"/>
      <c r="J74" s="30"/>
      <c r="L74" s="121"/>
      <c r="N74" s="42"/>
      <c r="O74" s="78"/>
    </row>
    <row r="75" spans="1:15" x14ac:dyDescent="0.25">
      <c r="A75" s="90"/>
      <c r="B75" s="81"/>
      <c r="C75" s="89"/>
      <c r="D75" s="89"/>
      <c r="E75" s="87"/>
      <c r="H75" s="67"/>
      <c r="J75" s="30"/>
      <c r="L75" s="121"/>
      <c r="N75" s="42"/>
      <c r="O75" s="91"/>
    </row>
    <row r="76" spans="1:15" x14ac:dyDescent="0.25">
      <c r="A76" s="90"/>
      <c r="B76" s="81"/>
      <c r="C76" s="89"/>
      <c r="D76" s="89"/>
      <c r="E76" s="87"/>
      <c r="H76" s="67"/>
      <c r="J76" s="30"/>
      <c r="L76" s="121"/>
      <c r="N76" s="42"/>
      <c r="O76" s="91"/>
    </row>
    <row r="77" spans="1:15" x14ac:dyDescent="0.25">
      <c r="A77" s="80"/>
      <c r="B77" s="81"/>
      <c r="C77" s="81"/>
      <c r="D77" s="81"/>
      <c r="E77" s="82"/>
      <c r="F77" s="2"/>
      <c r="G77" s="2"/>
      <c r="H77" s="54"/>
      <c r="I77" s="2"/>
      <c r="J77" s="30"/>
      <c r="L77" s="121"/>
      <c r="N77" s="42"/>
      <c r="O77" s="91"/>
    </row>
    <row r="78" spans="1:15" x14ac:dyDescent="0.25">
      <c r="A78" s="83"/>
      <c r="B78" s="81"/>
      <c r="C78" s="81"/>
      <c r="D78" s="81"/>
      <c r="E78" s="82"/>
      <c r="F78" s="2"/>
      <c r="G78" s="2"/>
      <c r="H78" s="54"/>
      <c r="I78" s="2"/>
      <c r="J78" s="30"/>
      <c r="L78" s="122"/>
      <c r="N78" s="42"/>
      <c r="O78" s="91"/>
    </row>
    <row r="79" spans="1:15" x14ac:dyDescent="0.25">
      <c r="A79" s="83"/>
      <c r="B79" s="81"/>
      <c r="C79" s="85"/>
      <c r="D79" s="81"/>
      <c r="E79" s="86"/>
      <c r="F79" s="2"/>
      <c r="G79" s="2"/>
      <c r="H79" s="54"/>
      <c r="I79" s="2"/>
      <c r="J79" s="30"/>
      <c r="L79" s="122"/>
      <c r="N79" s="42"/>
      <c r="O79" s="91"/>
    </row>
    <row r="80" spans="1:15" x14ac:dyDescent="0.25">
      <c r="A80" s="82"/>
      <c r="B80" s="81"/>
      <c r="C80" s="85"/>
      <c r="D80" s="85"/>
      <c r="E80" s="87"/>
      <c r="F80" s="66"/>
      <c r="H80" s="67"/>
      <c r="J80" s="30"/>
      <c r="L80" s="122"/>
      <c r="N80" s="42"/>
      <c r="O80" s="91"/>
    </row>
    <row r="81" spans="1:15" x14ac:dyDescent="0.25">
      <c r="A81" s="88"/>
      <c r="B81" s="81"/>
      <c r="C81" s="89"/>
      <c r="D81" s="89"/>
      <c r="E81" s="87"/>
      <c r="H81" s="67"/>
      <c r="J81" s="30"/>
      <c r="L81" s="122"/>
      <c r="N81" s="42"/>
      <c r="O81" s="78"/>
    </row>
    <row r="82" spans="1:15" x14ac:dyDescent="0.25">
      <c r="A82" s="90"/>
      <c r="B82" s="81"/>
      <c r="C82" s="89"/>
      <c r="D82" s="89"/>
      <c r="E82" s="87"/>
      <c r="H82" s="67"/>
      <c r="J82" s="30"/>
      <c r="L82" s="122"/>
      <c r="N82" s="42"/>
      <c r="O82" s="78"/>
    </row>
    <row r="83" spans="1:15" x14ac:dyDescent="0.25">
      <c r="A83" s="90"/>
      <c r="B83" s="81"/>
      <c r="C83" s="89"/>
      <c r="D83" s="89"/>
      <c r="E83" s="87"/>
      <c r="H83" s="67"/>
      <c r="J83" s="30"/>
      <c r="L83" s="122"/>
      <c r="N83" s="42"/>
      <c r="O83" s="78"/>
    </row>
    <row r="84" spans="1:15" x14ac:dyDescent="0.25">
      <c r="A84" s="80"/>
      <c r="B84" s="81"/>
      <c r="C84" s="81"/>
      <c r="D84" s="81"/>
      <c r="E84" s="82"/>
      <c r="F84" s="2"/>
      <c r="G84" s="2"/>
      <c r="H84" s="54"/>
      <c r="I84" s="2"/>
      <c r="J84" s="30"/>
      <c r="L84" s="122"/>
      <c r="N84" s="42"/>
      <c r="O84" s="78"/>
    </row>
    <row r="85" spans="1:15" x14ac:dyDescent="0.25">
      <c r="A85" s="83"/>
      <c r="B85" s="81"/>
      <c r="C85" s="81"/>
      <c r="D85" s="81"/>
      <c r="E85" s="82"/>
      <c r="F85" s="2"/>
      <c r="G85" s="2"/>
      <c r="H85" s="54"/>
      <c r="I85" s="2"/>
      <c r="J85" s="30"/>
      <c r="L85" s="122"/>
      <c r="N85" s="42"/>
      <c r="O85" s="78"/>
    </row>
    <row r="86" spans="1:15" x14ac:dyDescent="0.25">
      <c r="A86" s="83"/>
      <c r="B86" s="81"/>
      <c r="C86" s="85"/>
      <c r="D86" s="81"/>
      <c r="E86" s="86"/>
      <c r="F86" s="2"/>
      <c r="G86" s="2"/>
      <c r="H86" s="54"/>
      <c r="I86" s="2"/>
      <c r="J86" s="30"/>
      <c r="L86" s="122"/>
      <c r="N86" s="42"/>
      <c r="O86" s="78"/>
    </row>
    <row r="87" spans="1:15" x14ac:dyDescent="0.25">
      <c r="A87" s="92">
        <f>SUM(A69:A86)</f>
        <v>2539000</v>
      </c>
      <c r="E87" s="67">
        <f>SUM(E69:E86)</f>
        <v>0</v>
      </c>
      <c r="H87" s="67">
        <f>SUM(H69:H86)</f>
        <v>0</v>
      </c>
      <c r="J87" s="30"/>
      <c r="L87" s="122"/>
      <c r="N87" s="42"/>
      <c r="O87" s="78"/>
    </row>
    <row r="88" spans="1:15" x14ac:dyDescent="0.25">
      <c r="J88" s="30"/>
      <c r="L88" s="122"/>
      <c r="N88" s="42"/>
      <c r="O88" s="78"/>
    </row>
    <row r="89" spans="1:15" x14ac:dyDescent="0.25">
      <c r="J89" s="30"/>
      <c r="L89" s="122"/>
      <c r="N89" s="42"/>
      <c r="O89" s="78"/>
    </row>
    <row r="90" spans="1:15" x14ac:dyDescent="0.25">
      <c r="J90" s="30"/>
      <c r="L90" s="122"/>
      <c r="N90" s="42"/>
      <c r="O90" s="78"/>
    </row>
    <row r="91" spans="1:15" x14ac:dyDescent="0.25">
      <c r="J91" s="30"/>
      <c r="L91" s="122"/>
      <c r="N91" s="42"/>
      <c r="O91" s="78"/>
    </row>
    <row r="92" spans="1:15" x14ac:dyDescent="0.25">
      <c r="J92" s="30"/>
      <c r="L92" s="122"/>
      <c r="N92" s="42"/>
      <c r="O92" s="78"/>
    </row>
    <row r="93" spans="1:15" x14ac:dyDescent="0.25">
      <c r="J93" s="30"/>
      <c r="L93" s="122"/>
      <c r="N93" s="42"/>
      <c r="O93" s="78"/>
    </row>
    <row r="94" spans="1:15" x14ac:dyDescent="0.25">
      <c r="L94" s="122"/>
      <c r="N94" s="42"/>
      <c r="O94" s="78"/>
    </row>
    <row r="95" spans="1:15" x14ac:dyDescent="0.25">
      <c r="K95" s="31"/>
      <c r="L95" s="123"/>
      <c r="N95" s="42"/>
      <c r="O95" s="78"/>
    </row>
    <row r="96" spans="1:15" x14ac:dyDescent="0.25">
      <c r="K96" s="31"/>
      <c r="L96" s="123"/>
      <c r="N96" s="42"/>
      <c r="O96" s="78"/>
    </row>
    <row r="97" spans="1:19" x14ac:dyDescent="0.25">
      <c r="K97" s="31"/>
      <c r="L97" s="123"/>
      <c r="N97" s="42"/>
      <c r="O97" s="78"/>
    </row>
    <row r="98" spans="1:19" x14ac:dyDescent="0.25">
      <c r="K98" s="31"/>
      <c r="L98" s="123"/>
      <c r="N98" s="42"/>
      <c r="O98" s="78"/>
    </row>
    <row r="99" spans="1:19" x14ac:dyDescent="0.25">
      <c r="K99" s="31"/>
      <c r="L99" s="123"/>
      <c r="N99" s="42"/>
      <c r="O99" s="78"/>
    </row>
    <row r="100" spans="1:19" x14ac:dyDescent="0.25">
      <c r="K100" s="31"/>
      <c r="L100" s="123"/>
      <c r="N100" s="42"/>
      <c r="O100" s="78"/>
    </row>
    <row r="101" spans="1:19" x14ac:dyDescent="0.25">
      <c r="K101" s="31"/>
      <c r="L101" s="123"/>
      <c r="O101" s="78"/>
    </row>
    <row r="102" spans="1:19" x14ac:dyDescent="0.25">
      <c r="K102" s="31"/>
      <c r="L102" s="123"/>
      <c r="O102" s="78"/>
    </row>
    <row r="103" spans="1:19" x14ac:dyDescent="0.25">
      <c r="K103" s="31"/>
      <c r="L103" s="123"/>
    </row>
    <row r="104" spans="1:19" x14ac:dyDescent="0.25">
      <c r="K104" s="31"/>
      <c r="L104" s="123"/>
    </row>
    <row r="105" spans="1:19" x14ac:dyDescent="0.25">
      <c r="K105" s="31"/>
      <c r="L105" s="123"/>
    </row>
    <row r="106" spans="1:19" x14ac:dyDescent="0.25">
      <c r="K106" s="31"/>
      <c r="L106" s="123"/>
      <c r="O106" s="69">
        <f>SUM(O13:O105)</f>
        <v>0</v>
      </c>
    </row>
    <row r="107" spans="1:19" x14ac:dyDescent="0.25">
      <c r="K107" s="31"/>
      <c r="L107" s="123"/>
    </row>
    <row r="108" spans="1:19" x14ac:dyDescent="0.25">
      <c r="K108" s="31"/>
      <c r="L108" s="123"/>
    </row>
    <row r="109" spans="1:19" s="35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1"/>
      <c r="L109" s="123"/>
      <c r="N109" s="94"/>
      <c r="O109" s="95"/>
      <c r="P109" s="7"/>
      <c r="Q109" s="7"/>
      <c r="R109" s="7"/>
      <c r="S109" s="7"/>
    </row>
    <row r="110" spans="1:19" s="35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1"/>
      <c r="L110" s="123"/>
      <c r="N110" s="94"/>
      <c r="O110" s="95"/>
      <c r="P110" s="7"/>
      <c r="Q110" s="7"/>
      <c r="R110" s="7"/>
      <c r="S110" s="7"/>
    </row>
    <row r="111" spans="1:19" s="35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1"/>
      <c r="L111" s="123"/>
      <c r="N111" s="94"/>
      <c r="O111" s="95"/>
      <c r="P111" s="7"/>
      <c r="Q111" s="7"/>
      <c r="R111" s="7"/>
      <c r="S111" s="7"/>
    </row>
    <row r="112" spans="1:19" s="35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1"/>
      <c r="L112" s="123"/>
      <c r="N112" s="94"/>
      <c r="O112" s="95"/>
      <c r="P112" s="7"/>
      <c r="Q112" s="7"/>
      <c r="R112" s="7"/>
      <c r="S112" s="7"/>
    </row>
    <row r="113" spans="1:19" s="35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1"/>
      <c r="L113" s="123"/>
      <c r="N113" s="94"/>
      <c r="O113" s="95"/>
      <c r="P113" s="7"/>
      <c r="Q113" s="7"/>
      <c r="R113" s="7"/>
      <c r="S113" s="7"/>
    </row>
    <row r="114" spans="1:19" s="35" customFormat="1" x14ac:dyDescent="0.25">
      <c r="A114" s="7"/>
      <c r="B114" s="7"/>
      <c r="C114" s="7"/>
      <c r="D114" s="7"/>
      <c r="E114" s="7"/>
      <c r="F114" s="7"/>
      <c r="I114" s="7"/>
      <c r="J114" s="7"/>
      <c r="K114" s="31"/>
      <c r="L114" s="124">
        <f>SUM(L13:L113)</f>
        <v>8200000</v>
      </c>
      <c r="M114" s="97">
        <f>SUM(M13:M113)</f>
        <v>5474000</v>
      </c>
      <c r="N114" s="94"/>
      <c r="O114" s="95"/>
      <c r="P114" s="7"/>
      <c r="Q114" s="7"/>
      <c r="R114" s="7"/>
      <c r="S114" s="7"/>
    </row>
    <row r="115" spans="1:19" s="35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24">
        <f>SUM(L13:L114)</f>
        <v>16400000</v>
      </c>
      <c r="N115" s="94"/>
      <c r="O115" s="95"/>
      <c r="P115" s="7"/>
      <c r="Q115" s="7"/>
      <c r="R115" s="7"/>
      <c r="S115" s="7"/>
    </row>
    <row r="116" spans="1:19" s="35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25"/>
      <c r="N116" s="94"/>
      <c r="O116" s="95"/>
      <c r="P116" s="7"/>
      <c r="Q116" s="7"/>
      <c r="R116" s="7"/>
      <c r="S116" s="7"/>
    </row>
    <row r="117" spans="1:19" s="35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25"/>
      <c r="N117" s="94"/>
      <c r="O117" s="95"/>
      <c r="P117" s="7"/>
      <c r="Q117" s="7"/>
      <c r="R117" s="7"/>
      <c r="S117" s="7"/>
    </row>
    <row r="118" spans="1:19" s="35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25"/>
      <c r="N118" s="94"/>
      <c r="O118" s="95"/>
      <c r="P118" s="7"/>
      <c r="Q118" s="7"/>
      <c r="R118" s="7"/>
      <c r="S118" s="7"/>
    </row>
    <row r="119" spans="1:19" s="35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25"/>
      <c r="N119" s="94"/>
      <c r="O119" s="95"/>
      <c r="P119" s="7"/>
      <c r="Q119" s="7"/>
      <c r="R119" s="7"/>
      <c r="S119" s="7"/>
    </row>
    <row r="120" spans="1:19" s="35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25"/>
      <c r="N120" s="94"/>
      <c r="O120" s="95"/>
      <c r="P120" s="7"/>
      <c r="Q120" s="7"/>
      <c r="R120" s="7"/>
      <c r="S120" s="7"/>
    </row>
    <row r="121" spans="1:19" s="35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25"/>
      <c r="N121" s="94"/>
      <c r="O121" s="95"/>
      <c r="P121" s="7"/>
      <c r="Q121" s="7"/>
      <c r="R121" s="7"/>
      <c r="S121" s="7"/>
    </row>
    <row r="122" spans="1:19" s="35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25"/>
      <c r="N122" s="94"/>
      <c r="O122" s="95"/>
      <c r="P122" s="7"/>
      <c r="Q122" s="7"/>
      <c r="R122" s="7"/>
      <c r="S122" s="7"/>
    </row>
    <row r="123" spans="1:19" s="35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25"/>
      <c r="N123" s="94"/>
      <c r="O123" s="95"/>
      <c r="P123" s="7"/>
      <c r="Q123" s="7"/>
      <c r="R123" s="7"/>
      <c r="S123" s="7"/>
    </row>
    <row r="124" spans="1:19" s="35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25"/>
      <c r="N124" s="94"/>
      <c r="O124" s="95"/>
      <c r="P124" s="7"/>
      <c r="Q124" s="7"/>
      <c r="R124" s="7"/>
      <c r="S124" s="7"/>
    </row>
    <row r="125" spans="1:19" s="35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25"/>
      <c r="N125" s="94"/>
      <c r="O125" s="95"/>
      <c r="P125" s="7"/>
      <c r="Q125" s="7"/>
      <c r="R125" s="7"/>
      <c r="S125" s="7"/>
    </row>
    <row r="126" spans="1:19" s="35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25"/>
      <c r="N126" s="94"/>
      <c r="O126" s="95"/>
      <c r="P126" s="7"/>
      <c r="Q126" s="7"/>
      <c r="R126" s="7"/>
      <c r="S126" s="7"/>
    </row>
    <row r="127" spans="1:19" s="35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25"/>
      <c r="N127" s="94"/>
      <c r="O127" s="95"/>
      <c r="P127" s="7"/>
      <c r="Q127" s="7"/>
      <c r="R127" s="7"/>
      <c r="S127" s="7"/>
    </row>
    <row r="128" spans="1:19" s="35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25"/>
      <c r="N128" s="94"/>
      <c r="O128" s="95"/>
      <c r="P128" s="7"/>
      <c r="Q128" s="7"/>
      <c r="R128" s="7"/>
      <c r="S128" s="7"/>
    </row>
    <row r="129" spans="1:19" s="35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25"/>
      <c r="N129" s="94"/>
      <c r="O129" s="95"/>
      <c r="P129" s="7"/>
      <c r="Q129" s="7"/>
      <c r="R129" s="7"/>
      <c r="S129" s="7"/>
    </row>
    <row r="130" spans="1:19" s="35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25"/>
      <c r="N130" s="94"/>
      <c r="O130" s="95"/>
      <c r="P130" s="7"/>
      <c r="Q130" s="7"/>
      <c r="R130" s="7"/>
      <c r="S130" s="7"/>
    </row>
    <row r="131" spans="1:19" s="35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25"/>
      <c r="N131" s="94"/>
      <c r="O131" s="95"/>
      <c r="P131" s="7"/>
      <c r="Q131" s="7"/>
      <c r="R131" s="7"/>
      <c r="S131" s="7"/>
    </row>
    <row r="132" spans="1:19" s="35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25"/>
      <c r="N132" s="94"/>
      <c r="O132" s="95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tabSelected="1" view="pageBreakPreview" topLeftCell="A22" zoomScale="59" zoomScaleNormal="100" zoomScaleSheetLayoutView="59" workbookViewId="0">
      <selection activeCell="G52" sqref="G52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25" bestFit="1" customWidth="1"/>
    <col min="13" max="13" width="16.140625" style="35" bestFit="1" customWidth="1"/>
    <col min="14" max="14" width="15.5703125" style="94" customWidth="1"/>
    <col min="15" max="15" width="20" style="95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0" t="s">
        <v>0</v>
      </c>
      <c r="B1" s="130"/>
      <c r="C1" s="130"/>
      <c r="D1" s="130"/>
      <c r="E1" s="130"/>
      <c r="F1" s="130"/>
      <c r="G1" s="130"/>
      <c r="H1" s="130"/>
      <c r="I1" s="130"/>
      <c r="J1" s="126"/>
      <c r="K1" s="2"/>
      <c r="L1" s="117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117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54</v>
      </c>
      <c r="C3" s="10"/>
      <c r="D3" s="8"/>
      <c r="E3" s="8"/>
      <c r="F3" s="8"/>
      <c r="G3" s="8"/>
      <c r="H3" s="8" t="s">
        <v>3</v>
      </c>
      <c r="I3" s="12">
        <v>43027</v>
      </c>
      <c r="J3" s="100"/>
      <c r="K3" s="2"/>
      <c r="L3" s="118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18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18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102"/>
      <c r="C6" s="8"/>
      <c r="D6" s="8"/>
      <c r="E6" s="8"/>
      <c r="F6" s="8"/>
      <c r="G6" s="8" t="s">
        <v>7</v>
      </c>
      <c r="H6" s="9"/>
      <c r="I6" s="8"/>
      <c r="J6" s="8"/>
      <c r="K6" s="2"/>
      <c r="L6" s="118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18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1"/>
      <c r="C8" s="22">
        <v>100000</v>
      </c>
      <c r="D8" s="8"/>
      <c r="E8" s="21">
        <f>26+89+22</f>
        <v>137</v>
      </c>
      <c r="F8" s="21"/>
      <c r="G8" s="17">
        <f>C8*E8</f>
        <v>13700000</v>
      </c>
      <c r="H8" s="9"/>
      <c r="I8" s="17"/>
      <c r="J8" s="17"/>
      <c r="K8" s="2"/>
      <c r="L8" s="118"/>
      <c r="M8" s="4"/>
      <c r="N8" s="5"/>
      <c r="O8" s="8"/>
      <c r="P8" s="2"/>
      <c r="Q8" s="2"/>
      <c r="R8" s="2"/>
      <c r="S8" s="2"/>
    </row>
    <row r="9" spans="1:19" x14ac:dyDescent="0.25">
      <c r="A9" s="8"/>
      <c r="B9" s="21"/>
      <c r="C9" s="22">
        <v>50000</v>
      </c>
      <c r="D9" s="8"/>
      <c r="E9" s="21">
        <f>185+28+22</f>
        <v>235</v>
      </c>
      <c r="F9" s="21"/>
      <c r="G9" s="17">
        <f t="shared" ref="G9:G16" si="0">C9*E9</f>
        <v>11750000</v>
      </c>
      <c r="H9" s="9"/>
      <c r="I9" s="17"/>
      <c r="J9" s="17"/>
      <c r="K9" s="2"/>
      <c r="L9" s="117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1"/>
      <c r="C10" s="22">
        <v>20000</v>
      </c>
      <c r="D10" s="8"/>
      <c r="E10" s="21">
        <f>12+3</f>
        <v>15</v>
      </c>
      <c r="F10" s="21"/>
      <c r="G10" s="17">
        <f t="shared" si="0"/>
        <v>300000</v>
      </c>
      <c r="H10" s="9"/>
      <c r="I10" s="9"/>
      <c r="J10" s="17"/>
      <c r="K10" s="23"/>
      <c r="L10" s="117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1"/>
      <c r="C11" s="22">
        <v>10000</v>
      </c>
      <c r="D11" s="8"/>
      <c r="E11" s="21">
        <f>2</f>
        <v>2</v>
      </c>
      <c r="F11" s="21"/>
      <c r="G11" s="17">
        <f t="shared" si="0"/>
        <v>20000</v>
      </c>
      <c r="H11" s="9"/>
      <c r="I11" s="17"/>
      <c r="J11" s="17"/>
      <c r="K11" s="2"/>
      <c r="L11" s="117"/>
      <c r="M11" s="4"/>
      <c r="N11" s="24"/>
      <c r="O11" s="9"/>
      <c r="P11" s="2"/>
      <c r="Q11" s="2"/>
      <c r="R11" s="2" t="s">
        <v>12</v>
      </c>
      <c r="S11" s="2"/>
    </row>
    <row r="12" spans="1:19" x14ac:dyDescent="0.25">
      <c r="A12" s="8"/>
      <c r="B12" s="21"/>
      <c r="C12" s="22">
        <v>5000</v>
      </c>
      <c r="D12" s="8"/>
      <c r="E12" s="21">
        <v>15</v>
      </c>
      <c r="F12" s="21"/>
      <c r="G12" s="17">
        <f>C12*E12</f>
        <v>75000</v>
      </c>
      <c r="H12" s="9"/>
      <c r="I12" s="17"/>
      <c r="J12" s="17"/>
      <c r="K12" s="25" t="s">
        <v>7</v>
      </c>
      <c r="L12" s="119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x14ac:dyDescent="0.25">
      <c r="A13" s="8"/>
      <c r="B13" s="21"/>
      <c r="C13" s="22">
        <v>2000</v>
      </c>
      <c r="D13" s="8"/>
      <c r="E13" s="21">
        <v>2</v>
      </c>
      <c r="F13" s="21"/>
      <c r="G13" s="17">
        <f t="shared" si="0"/>
        <v>4000</v>
      </c>
      <c r="H13" s="9"/>
      <c r="I13" s="17"/>
      <c r="K13" s="31">
        <v>43011</v>
      </c>
      <c r="L13" s="120">
        <v>900000</v>
      </c>
      <c r="M13" s="32">
        <v>230000</v>
      </c>
      <c r="N13" s="34"/>
      <c r="O13" s="2" t="s">
        <v>19</v>
      </c>
      <c r="P13" s="2"/>
    </row>
    <row r="14" spans="1:19" x14ac:dyDescent="0.25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K14" s="31">
        <v>43012</v>
      </c>
      <c r="L14" s="128"/>
      <c r="M14" s="32">
        <v>500000</v>
      </c>
      <c r="N14" s="34"/>
      <c r="O14" s="36"/>
      <c r="P14" s="37"/>
    </row>
    <row r="15" spans="1:19" x14ac:dyDescent="0.25">
      <c r="A15" s="8"/>
      <c r="B15" s="21"/>
      <c r="C15" s="22">
        <v>500</v>
      </c>
      <c r="D15" s="8"/>
      <c r="E15" s="21">
        <v>0</v>
      </c>
      <c r="F15" s="21"/>
      <c r="G15" s="17">
        <f t="shared" si="0"/>
        <v>0</v>
      </c>
      <c r="H15" s="9"/>
      <c r="I15" s="10"/>
      <c r="K15" s="31">
        <v>43013</v>
      </c>
      <c r="L15" s="129">
        <v>600000</v>
      </c>
      <c r="M15" s="32">
        <v>210000</v>
      </c>
      <c r="N15" s="34"/>
      <c r="O15" s="36"/>
      <c r="P15" s="37"/>
    </row>
    <row r="16" spans="1:19" x14ac:dyDescent="0.25">
      <c r="A16" s="8"/>
      <c r="B16" s="21"/>
      <c r="C16" s="22">
        <v>100</v>
      </c>
      <c r="D16" s="8"/>
      <c r="E16" s="21">
        <v>0</v>
      </c>
      <c r="F16" s="21"/>
      <c r="G16" s="17">
        <f t="shared" si="0"/>
        <v>0</v>
      </c>
      <c r="H16" s="9"/>
      <c r="I16" s="10"/>
      <c r="K16" s="31">
        <v>43014</v>
      </c>
      <c r="L16" s="129">
        <v>900000</v>
      </c>
      <c r="M16" s="32">
        <v>310000</v>
      </c>
      <c r="N16" s="34"/>
      <c r="O16" s="36"/>
      <c r="P16" s="37"/>
    </row>
    <row r="17" spans="1:19" x14ac:dyDescent="0.25">
      <c r="A17" s="8"/>
      <c r="B17" s="8"/>
      <c r="C17" s="19" t="s">
        <v>20</v>
      </c>
      <c r="D17" s="8"/>
      <c r="E17" s="21"/>
      <c r="F17" s="8"/>
      <c r="G17" s="8"/>
      <c r="H17" s="9">
        <f>SUM(G8:G16)</f>
        <v>25849000</v>
      </c>
      <c r="I17" s="10"/>
      <c r="K17" s="31">
        <v>43015</v>
      </c>
      <c r="L17" s="129">
        <v>1000000</v>
      </c>
      <c r="M17" s="32">
        <v>350000</v>
      </c>
      <c r="N17" s="34"/>
      <c r="O17" s="36"/>
      <c r="P17" s="37"/>
    </row>
    <row r="18" spans="1:19" x14ac:dyDescent="0.25">
      <c r="A18" s="8"/>
      <c r="B18" s="8"/>
      <c r="C18" s="8"/>
      <c r="D18" s="8"/>
      <c r="E18" s="8"/>
      <c r="F18" s="8"/>
      <c r="G18" s="8"/>
      <c r="H18" s="9"/>
      <c r="I18" s="10"/>
      <c r="K18" s="31">
        <v>43016</v>
      </c>
      <c r="L18" s="129">
        <v>800000</v>
      </c>
      <c r="M18" s="127">
        <v>50000</v>
      </c>
      <c r="N18" s="40" t="s">
        <v>77</v>
      </c>
      <c r="O18" s="36"/>
      <c r="P18" s="41"/>
    </row>
    <row r="19" spans="1:19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K19" s="31">
        <v>43017</v>
      </c>
      <c r="L19" s="120">
        <v>900000</v>
      </c>
      <c r="M19" s="32">
        <v>850000</v>
      </c>
      <c r="N19" s="42"/>
      <c r="O19" s="36"/>
      <c r="P19" s="41"/>
    </row>
    <row r="20" spans="1:19" x14ac:dyDescent="0.25">
      <c r="A20" s="8"/>
      <c r="B20" s="8"/>
      <c r="C20" s="22">
        <v>1000</v>
      </c>
      <c r="D20" s="8"/>
      <c r="E20" s="8">
        <v>0</v>
      </c>
      <c r="F20" s="8"/>
      <c r="G20" s="22">
        <f>C20*E20</f>
        <v>0</v>
      </c>
      <c r="H20" s="9"/>
      <c r="I20" s="22"/>
      <c r="K20" s="31">
        <v>43018</v>
      </c>
      <c r="L20" s="120">
        <v>800000</v>
      </c>
      <c r="M20" s="32">
        <v>500000</v>
      </c>
      <c r="N20" s="42"/>
      <c r="O20" s="36"/>
      <c r="P20" s="41"/>
    </row>
    <row r="21" spans="1:19" x14ac:dyDescent="0.25">
      <c r="A21" s="8"/>
      <c r="B21" s="8"/>
      <c r="C21" s="22">
        <v>500</v>
      </c>
      <c r="D21" s="8"/>
      <c r="E21" s="8">
        <v>3</v>
      </c>
      <c r="F21" s="8"/>
      <c r="G21" s="22">
        <f>C21*E21</f>
        <v>1500</v>
      </c>
      <c r="H21" s="9"/>
      <c r="I21" s="22"/>
      <c r="K21" s="31">
        <v>43019</v>
      </c>
      <c r="L21" s="120">
        <v>900000</v>
      </c>
      <c r="M21" s="32"/>
      <c r="N21" s="43"/>
      <c r="O21" s="44"/>
      <c r="P21" s="44"/>
    </row>
    <row r="22" spans="1:19" x14ac:dyDescent="0.25">
      <c r="A22" s="8"/>
      <c r="B22" s="8"/>
      <c r="C22" s="22">
        <v>200</v>
      </c>
      <c r="D22" s="8"/>
      <c r="E22" s="8">
        <v>2</v>
      </c>
      <c r="F22" s="8"/>
      <c r="G22" s="22">
        <f>C22*E22</f>
        <v>400</v>
      </c>
      <c r="H22" s="9"/>
      <c r="I22" s="10"/>
      <c r="K22" s="31">
        <v>43020</v>
      </c>
      <c r="L22" s="120">
        <v>900000</v>
      </c>
      <c r="M22" s="32"/>
      <c r="N22" s="43"/>
      <c r="O22" s="9"/>
      <c r="P22" s="34"/>
      <c r="Q22" s="40"/>
      <c r="R22" s="44"/>
      <c r="S22" s="44"/>
    </row>
    <row r="23" spans="1:19" x14ac:dyDescent="0.25">
      <c r="A23" s="8"/>
      <c r="B23" s="8"/>
      <c r="C23" s="22">
        <v>100</v>
      </c>
      <c r="D23" s="8"/>
      <c r="E23" s="8">
        <v>2</v>
      </c>
      <c r="F23" s="8"/>
      <c r="G23" s="22">
        <f>C23*E23</f>
        <v>200</v>
      </c>
      <c r="H23" s="9"/>
      <c r="I23" s="10"/>
      <c r="K23" s="31">
        <v>43021</v>
      </c>
      <c r="L23" s="120">
        <v>655000</v>
      </c>
      <c r="M23" s="32"/>
      <c r="N23" s="42"/>
      <c r="O23" s="45"/>
      <c r="P23" s="34"/>
      <c r="Q23" s="40"/>
      <c r="R23" s="44">
        <f>SUM(R14:R22)</f>
        <v>0</v>
      </c>
      <c r="S23" s="44">
        <f>SUM(S14:S22)</f>
        <v>0</v>
      </c>
    </row>
    <row r="24" spans="1:19" x14ac:dyDescent="0.25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1">
        <v>43022</v>
      </c>
      <c r="L24" s="120">
        <v>1000000</v>
      </c>
      <c r="M24" s="32"/>
      <c r="N24" s="42"/>
      <c r="O24" s="45"/>
      <c r="P24" s="34"/>
      <c r="Q24" s="40"/>
      <c r="R24" s="46" t="s">
        <v>22</v>
      </c>
      <c r="S24" s="40"/>
    </row>
    <row r="25" spans="1:19" x14ac:dyDescent="0.25">
      <c r="A25" s="8"/>
      <c r="B25" s="8"/>
      <c r="C25" s="22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K25" s="31">
        <v>43023</v>
      </c>
      <c r="L25" s="120">
        <v>1900000</v>
      </c>
      <c r="M25" s="32"/>
      <c r="N25" s="42"/>
      <c r="O25" s="45"/>
      <c r="P25" s="34"/>
      <c r="Q25" s="40"/>
      <c r="R25" s="46"/>
      <c r="S25" s="40"/>
    </row>
    <row r="26" spans="1:19" x14ac:dyDescent="0.25">
      <c r="A26" s="8"/>
      <c r="B26" s="8"/>
      <c r="C26" s="19" t="s">
        <v>20</v>
      </c>
      <c r="D26" s="8"/>
      <c r="E26" s="8"/>
      <c r="F26" s="8"/>
      <c r="G26" s="8"/>
      <c r="H26" s="48">
        <f>SUM(G20:G25)</f>
        <v>2100</v>
      </c>
      <c r="I26" s="9"/>
      <c r="K26" s="31">
        <v>43024</v>
      </c>
      <c r="L26" s="121">
        <v>1150000</v>
      </c>
      <c r="M26" s="32"/>
      <c r="N26" s="49"/>
      <c r="O26" s="50"/>
      <c r="P26" s="34"/>
      <c r="Q26" s="40"/>
      <c r="R26" s="46"/>
      <c r="S26" s="40"/>
    </row>
    <row r="27" spans="1:19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25851100</v>
      </c>
      <c r="J27" s="30"/>
      <c r="K27" s="31">
        <v>43025</v>
      </c>
      <c r="L27" s="121">
        <v>625000</v>
      </c>
      <c r="M27" s="32"/>
      <c r="N27" s="34"/>
      <c r="O27" s="50"/>
      <c r="P27" s="34"/>
      <c r="Q27" s="40"/>
      <c r="R27" s="46"/>
      <c r="S27" s="40"/>
    </row>
    <row r="28" spans="1:19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30"/>
      <c r="K28" s="31">
        <v>43026</v>
      </c>
      <c r="L28" s="121">
        <v>2000000</v>
      </c>
      <c r="M28" s="32"/>
      <c r="N28" s="34"/>
      <c r="O28" s="50"/>
      <c r="P28" s="34"/>
      <c r="Q28" s="40"/>
      <c r="R28" s="46"/>
      <c r="S28" s="40"/>
    </row>
    <row r="29" spans="1:19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+'16 Okt 17 '!I37</f>
        <v>854404603</v>
      </c>
      <c r="J29" s="30"/>
      <c r="L29" s="121"/>
      <c r="M29" s="32"/>
      <c r="N29" s="34"/>
      <c r="O29" s="50"/>
      <c r="P29" s="34"/>
      <c r="Q29" s="40"/>
      <c r="R29" s="51"/>
      <c r="S29" s="40"/>
    </row>
    <row r="30" spans="1:19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+'18 Okt 17'!I52</f>
        <v>13783100</v>
      </c>
      <c r="J30" s="30"/>
      <c r="L30" s="121"/>
      <c r="M30" s="32"/>
      <c r="N30" s="34"/>
      <c r="O30" s="50"/>
      <c r="P30" s="34"/>
      <c r="Q30" s="40"/>
      <c r="R30" s="46"/>
      <c r="S30" s="40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0"/>
      <c r="L31" s="121"/>
      <c r="M31" s="32"/>
      <c r="N31" s="42"/>
      <c r="O31" s="50"/>
      <c r="P31" s="2"/>
      <c r="Q31" s="40"/>
      <c r="R31" s="2"/>
      <c r="S31" s="40"/>
    </row>
    <row r="32" spans="1:19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0"/>
      <c r="L32" s="120"/>
      <c r="M32" s="32"/>
      <c r="N32" s="42"/>
      <c r="O32" s="50"/>
      <c r="P32" s="2"/>
      <c r="Q32" s="40"/>
      <c r="R32" s="2"/>
      <c r="S32" s="40"/>
    </row>
    <row r="33" spans="1:19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30"/>
      <c r="L33" s="120"/>
      <c r="M33" s="32"/>
      <c r="N33" s="42"/>
      <c r="O33" s="50"/>
      <c r="P33" s="2"/>
      <c r="Q33" s="40"/>
      <c r="R33" s="2"/>
      <c r="S33" s="40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0"/>
      <c r="L34" s="120"/>
      <c r="M34" s="32"/>
      <c r="N34" s="42"/>
      <c r="O34" s="50"/>
      <c r="P34" s="2"/>
      <c r="Q34" s="40"/>
      <c r="R34" s="54"/>
      <c r="S34" s="40"/>
    </row>
    <row r="35" spans="1:19" x14ac:dyDescent="0.25">
      <c r="A35" s="8"/>
      <c r="B35" s="8"/>
      <c r="C35" s="8" t="s">
        <v>29</v>
      </c>
      <c r="D35" s="8"/>
      <c r="E35" s="8"/>
      <c r="F35" s="8"/>
      <c r="G35" s="22"/>
      <c r="H35" s="48">
        <f>O14</f>
        <v>0</v>
      </c>
      <c r="I35" s="9"/>
      <c r="J35" s="30"/>
      <c r="L35" s="120"/>
      <c r="M35" s="32"/>
      <c r="N35" s="42"/>
      <c r="O35" s="50"/>
      <c r="P35" s="40"/>
      <c r="Q35" s="40"/>
      <c r="R35" s="2"/>
      <c r="S35" s="40"/>
    </row>
    <row r="36" spans="1:19" x14ac:dyDescent="0.25">
      <c r="A36" s="8"/>
      <c r="B36" s="8"/>
      <c r="C36" s="8" t="s">
        <v>30</v>
      </c>
      <c r="D36" s="8"/>
      <c r="E36" s="8"/>
      <c r="F36" s="8"/>
      <c r="G36" s="8"/>
      <c r="H36" s="55"/>
      <c r="I36" s="8" t="s">
        <v>7</v>
      </c>
      <c r="J36" s="30"/>
      <c r="L36" s="120"/>
      <c r="N36" s="42"/>
      <c r="O36" s="50"/>
      <c r="P36" s="10"/>
      <c r="Q36" s="40"/>
      <c r="R36" s="2"/>
      <c r="S36" s="2"/>
    </row>
    <row r="37" spans="1:19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854404603</v>
      </c>
      <c r="J37" s="30"/>
      <c r="L37" s="120"/>
      <c r="N37" s="42"/>
      <c r="O37" s="50"/>
      <c r="Q37" s="40"/>
      <c r="R37" s="2"/>
      <c r="S37" s="2"/>
    </row>
    <row r="38" spans="1:19" x14ac:dyDescent="0.25">
      <c r="A38" s="8"/>
      <c r="B38" s="8"/>
      <c r="C38" s="8"/>
      <c r="D38" s="8"/>
      <c r="E38" s="8"/>
      <c r="F38" s="8"/>
      <c r="G38" s="8"/>
      <c r="H38" s="9"/>
      <c r="I38" s="9"/>
      <c r="J38" s="30"/>
      <c r="L38" s="120"/>
      <c r="N38" s="42"/>
      <c r="O38" s="50"/>
      <c r="Q38" s="40"/>
      <c r="R38" s="2"/>
      <c r="S38" s="2"/>
    </row>
    <row r="39" spans="1:19" x14ac:dyDescent="0.25">
      <c r="A39" s="8"/>
      <c r="B39" s="8"/>
      <c r="C39" s="19" t="s">
        <v>32</v>
      </c>
      <c r="D39" s="8"/>
      <c r="E39" s="8"/>
      <c r="F39" s="8"/>
      <c r="G39" s="8"/>
      <c r="H39" s="48">
        <v>4408349</v>
      </c>
      <c r="J39" s="30"/>
      <c r="L39" s="120"/>
      <c r="N39" s="42"/>
      <c r="O39" s="50"/>
      <c r="Q39" s="40"/>
      <c r="R39" s="2"/>
      <c r="S39" s="2"/>
    </row>
    <row r="40" spans="1:19" x14ac:dyDescent="0.25">
      <c r="A40" s="8"/>
      <c r="B40" s="8"/>
      <c r="C40" s="19" t="s">
        <v>33</v>
      </c>
      <c r="D40" s="8"/>
      <c r="E40" s="8"/>
      <c r="F40" s="8"/>
      <c r="G40" s="8"/>
      <c r="H40" s="9">
        <v>118557858</v>
      </c>
      <c r="I40" s="9"/>
      <c r="J40" s="30"/>
      <c r="L40" s="120"/>
      <c r="N40" s="42"/>
      <c r="O40" s="50"/>
      <c r="Q40" s="40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v>107891826</v>
      </c>
      <c r="I41" s="9"/>
      <c r="J41" s="30"/>
      <c r="L41" s="120"/>
      <c r="N41" s="42"/>
      <c r="O41" s="50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230858033</v>
      </c>
      <c r="J42" s="30"/>
      <c r="L42" s="120"/>
      <c r="N42" s="42"/>
      <c r="O42" s="50"/>
      <c r="Q42" s="40"/>
      <c r="R42" s="2"/>
      <c r="S42" s="2"/>
    </row>
    <row r="43" spans="1:19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1085262636</v>
      </c>
      <c r="J43" s="30"/>
      <c r="L43" s="120"/>
      <c r="N43" s="42"/>
      <c r="O43" s="50"/>
      <c r="Q43" s="40"/>
      <c r="R43" s="2"/>
      <c r="S43" s="2"/>
    </row>
    <row r="44" spans="1:19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30"/>
      <c r="L44" s="120"/>
      <c r="N44" s="42"/>
      <c r="O44" s="50"/>
      <c r="P44" s="59"/>
      <c r="Q44" s="34"/>
      <c r="R44" s="60"/>
      <c r="S44" s="60"/>
    </row>
    <row r="45" spans="1:19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3000000</v>
      </c>
      <c r="I45" s="9"/>
      <c r="J45" s="30"/>
      <c r="L45" s="120"/>
      <c r="N45" s="42"/>
      <c r="O45" s="50"/>
      <c r="P45" s="59"/>
      <c r="Q45" s="34"/>
      <c r="R45" s="61"/>
      <c r="S45" s="60"/>
    </row>
    <row r="46" spans="1:19" x14ac:dyDescent="0.25">
      <c r="A46" s="8"/>
      <c r="B46" s="8"/>
      <c r="C46" s="8" t="s">
        <v>36</v>
      </c>
      <c r="D46" s="8"/>
      <c r="E46" s="8"/>
      <c r="F46" s="8"/>
      <c r="G46" s="21"/>
      <c r="H46" s="62">
        <f>+E87</f>
        <v>20000</v>
      </c>
      <c r="I46" s="9" t="s">
        <v>7</v>
      </c>
      <c r="J46" s="30"/>
      <c r="L46" s="120"/>
      <c r="N46" s="42"/>
      <c r="O46" s="50"/>
      <c r="P46" s="59"/>
      <c r="Q46" s="34"/>
      <c r="R46" s="59"/>
      <c r="S46" s="60"/>
    </row>
    <row r="47" spans="1:19" x14ac:dyDescent="0.25">
      <c r="A47" s="8"/>
      <c r="B47" s="8"/>
      <c r="C47" s="8"/>
      <c r="D47" s="8"/>
      <c r="E47" s="8"/>
      <c r="F47" s="8"/>
      <c r="G47" s="21" t="s">
        <v>7</v>
      </c>
      <c r="H47" s="63"/>
      <c r="I47" s="9">
        <f>H45+H46</f>
        <v>3020000</v>
      </c>
      <c r="J47" s="30"/>
      <c r="L47" s="120"/>
      <c r="N47" s="42"/>
      <c r="O47" s="50"/>
      <c r="P47" s="59"/>
      <c r="Q47" s="60"/>
      <c r="R47" s="59"/>
      <c r="S47" s="60"/>
    </row>
    <row r="48" spans="1:19" x14ac:dyDescent="0.25">
      <c r="A48" s="8"/>
      <c r="B48" s="8"/>
      <c r="C48" s="8"/>
      <c r="D48" s="8"/>
      <c r="E48" s="8"/>
      <c r="F48" s="8"/>
      <c r="G48" s="21"/>
      <c r="H48" s="64"/>
      <c r="I48" s="9" t="s">
        <v>7</v>
      </c>
      <c r="J48" s="30"/>
      <c r="L48" s="120"/>
      <c r="N48" s="42"/>
      <c r="O48" s="50"/>
      <c r="P48" s="65"/>
      <c r="Q48" s="65">
        <f>SUM(Q13:Q46)</f>
        <v>0</v>
      </c>
      <c r="R48" s="59"/>
      <c r="S48" s="60"/>
    </row>
    <row r="49" spans="1:19" x14ac:dyDescent="0.25">
      <c r="A49" s="8"/>
      <c r="B49" s="8"/>
      <c r="C49" s="8" t="s">
        <v>37</v>
      </c>
      <c r="D49" s="8"/>
      <c r="E49" s="8"/>
      <c r="F49" s="8"/>
      <c r="G49" s="17"/>
      <c r="H49" s="48">
        <f>+L114</f>
        <v>15030000</v>
      </c>
      <c r="I49" s="9">
        <v>0</v>
      </c>
      <c r="J49" s="112"/>
      <c r="L49" s="120"/>
      <c r="M49" s="53"/>
      <c r="N49" s="42"/>
      <c r="O49" s="50"/>
      <c r="Q49" s="2"/>
      <c r="S49" s="2"/>
    </row>
    <row r="50" spans="1:19" x14ac:dyDescent="0.25">
      <c r="A50" s="8"/>
      <c r="B50" s="8"/>
      <c r="C50" s="8" t="s">
        <v>38</v>
      </c>
      <c r="D50" s="8"/>
      <c r="E50" s="8"/>
      <c r="F50" s="8"/>
      <c r="G50" s="8"/>
      <c r="H50" s="55">
        <f>A87</f>
        <v>58000</v>
      </c>
      <c r="I50" s="9"/>
      <c r="J50" s="30"/>
      <c r="L50" s="120"/>
      <c r="M50" s="53"/>
      <c r="N50" s="42"/>
      <c r="O50" s="50"/>
      <c r="P50" s="66"/>
      <c r="Q50" s="2" t="s">
        <v>39</v>
      </c>
      <c r="S50" s="2"/>
    </row>
    <row r="51" spans="1:19" x14ac:dyDescent="0.25">
      <c r="A51" s="8"/>
      <c r="B51" s="8"/>
      <c r="C51" s="8"/>
      <c r="D51" s="8"/>
      <c r="E51" s="8"/>
      <c r="F51" s="8"/>
      <c r="G51" s="8"/>
      <c r="H51" s="17"/>
      <c r="I51" s="55">
        <f>SUM(H49:H50)</f>
        <v>15088000</v>
      </c>
      <c r="J51" s="30"/>
      <c r="L51" s="120"/>
      <c r="M51" s="53"/>
      <c r="N51" s="42"/>
      <c r="O51" s="50"/>
      <c r="P51" s="67"/>
      <c r="Q51" s="54"/>
      <c r="R51" s="67"/>
      <c r="S51" s="54"/>
    </row>
    <row r="52" spans="1:19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25851100</v>
      </c>
      <c r="J52" s="30"/>
      <c r="L52" s="120"/>
      <c r="M52" s="68"/>
      <c r="N52" s="42"/>
      <c r="O52" s="50"/>
      <c r="P52" s="67"/>
      <c r="Q52" s="54"/>
      <c r="R52" s="67"/>
      <c r="S52" s="54"/>
    </row>
    <row r="53" spans="1:19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25851100</v>
      </c>
      <c r="J53" s="30"/>
      <c r="L53" s="120"/>
      <c r="M53" s="68"/>
      <c r="N53" s="42"/>
      <c r="O53" s="50"/>
      <c r="P53" s="67"/>
      <c r="Q53" s="54"/>
      <c r="R53" s="67"/>
      <c r="S53" s="54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5">
        <v>0</v>
      </c>
      <c r="J54" s="30"/>
      <c r="L54" s="120"/>
      <c r="M54" s="69"/>
      <c r="N54" s="42"/>
      <c r="O54" s="50"/>
      <c r="P54" s="67"/>
      <c r="Q54" s="54"/>
      <c r="R54" s="67"/>
      <c r="S54" s="70"/>
    </row>
    <row r="55" spans="1:19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30"/>
      <c r="L55" s="120"/>
      <c r="M55" s="53"/>
      <c r="N55" s="42"/>
      <c r="O55" s="50"/>
      <c r="P55" s="67"/>
      <c r="Q55" s="54"/>
      <c r="R55" s="67"/>
      <c r="S55" s="67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30"/>
      <c r="L56" s="120"/>
      <c r="M56" s="69"/>
      <c r="N56" s="42"/>
      <c r="O56" s="50"/>
      <c r="P56" s="67"/>
      <c r="Q56" s="54"/>
      <c r="R56" s="67"/>
      <c r="S56" s="67"/>
    </row>
    <row r="57" spans="1:19" x14ac:dyDescent="0.25">
      <c r="A57" s="8" t="s">
        <v>43</v>
      </c>
      <c r="B57" s="8"/>
      <c r="C57" s="8"/>
      <c r="D57" s="8"/>
      <c r="E57" s="8"/>
      <c r="F57" s="8"/>
      <c r="G57" s="8"/>
      <c r="H57" s="9" t="s">
        <v>55</v>
      </c>
      <c r="I57" s="52"/>
      <c r="J57" s="30"/>
      <c r="L57" s="121"/>
      <c r="M57" s="69"/>
      <c r="N57" s="42"/>
      <c r="O57" s="50"/>
      <c r="P57" s="67"/>
      <c r="Q57" s="54"/>
      <c r="R57" s="67"/>
      <c r="S57" s="67"/>
    </row>
    <row r="58" spans="1:19" x14ac:dyDescent="0.25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30"/>
      <c r="L58" s="121"/>
      <c r="M58" s="69"/>
      <c r="N58" s="42"/>
      <c r="O58" s="50"/>
      <c r="P58" s="67"/>
      <c r="Q58" s="54"/>
      <c r="R58" s="67"/>
      <c r="S58" s="67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30"/>
      <c r="L59" s="121"/>
      <c r="M59" s="69"/>
      <c r="N59" s="42"/>
      <c r="O59" s="50"/>
      <c r="Q59" s="40"/>
    </row>
    <row r="60" spans="1:19" x14ac:dyDescent="0.25">
      <c r="A60" s="71"/>
      <c r="B60" s="72"/>
      <c r="C60" s="72"/>
      <c r="D60" s="73"/>
      <c r="E60" s="73"/>
      <c r="F60" s="73"/>
      <c r="G60" s="73"/>
      <c r="H60" s="73"/>
      <c r="J60" s="30"/>
      <c r="L60" s="121"/>
      <c r="N60" s="42"/>
      <c r="O60" s="50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30"/>
      <c r="L61" s="121"/>
      <c r="N61" s="42"/>
      <c r="O61" s="50"/>
      <c r="Q61" s="66"/>
    </row>
    <row r="62" spans="1:19" x14ac:dyDescent="0.25">
      <c r="A62" s="74" t="s">
        <v>76</v>
      </c>
      <c r="B62" s="72"/>
      <c r="C62" s="72"/>
      <c r="D62" s="73"/>
      <c r="E62" s="73"/>
      <c r="F62" s="73"/>
      <c r="G62" s="10" t="s">
        <v>47</v>
      </c>
      <c r="J62" s="30"/>
      <c r="L62" s="121"/>
      <c r="N62" s="42"/>
      <c r="O62" s="50"/>
      <c r="Q62" s="66"/>
    </row>
    <row r="63" spans="1:19" x14ac:dyDescent="0.25">
      <c r="A63" s="71"/>
      <c r="B63" s="72"/>
      <c r="C63" s="72"/>
      <c r="D63" s="73"/>
      <c r="E63" s="73"/>
      <c r="F63" s="73"/>
      <c r="G63" s="73"/>
      <c r="H63" s="73"/>
      <c r="J63" s="30"/>
      <c r="L63" s="121"/>
      <c r="N63" s="42"/>
      <c r="O63" s="50"/>
    </row>
    <row r="64" spans="1:19" x14ac:dyDescent="0.25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30"/>
      <c r="L64" s="121"/>
      <c r="N64" s="42"/>
      <c r="O64" s="50"/>
    </row>
    <row r="65" spans="1:15" x14ac:dyDescent="0.25">
      <c r="A65" s="2"/>
      <c r="B65" s="2"/>
      <c r="C65" s="2"/>
      <c r="D65" s="2"/>
      <c r="E65" s="2"/>
      <c r="F65" s="2"/>
      <c r="G65" s="73" t="s">
        <v>50</v>
      </c>
      <c r="H65" s="2"/>
      <c r="I65" s="2"/>
      <c r="J65" s="30"/>
      <c r="L65" s="121"/>
      <c r="M65" s="69"/>
      <c r="N65" s="42"/>
      <c r="O65" s="50"/>
    </row>
    <row r="66" spans="1:15" x14ac:dyDescent="0.25">
      <c r="A66" s="2"/>
      <c r="B66" s="2"/>
      <c r="C66" s="2"/>
      <c r="D66" s="2"/>
      <c r="E66" s="2"/>
      <c r="F66" s="2"/>
      <c r="G66" s="73"/>
      <c r="H66" s="2"/>
      <c r="I66" s="2"/>
      <c r="J66" s="30"/>
      <c r="L66" s="121"/>
      <c r="N66" s="42"/>
      <c r="O66" s="50"/>
    </row>
    <row r="67" spans="1:15" x14ac:dyDescent="0.25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30"/>
      <c r="L67" s="121"/>
      <c r="N67" s="42"/>
      <c r="O67" s="50"/>
    </row>
    <row r="68" spans="1:15" x14ac:dyDescent="0.25">
      <c r="A68" s="2"/>
      <c r="B68" s="2"/>
      <c r="C68" s="2"/>
      <c r="D68" s="2"/>
      <c r="E68" s="2" t="s">
        <v>51</v>
      </c>
      <c r="F68" s="2"/>
      <c r="G68" s="2"/>
      <c r="H68" s="2"/>
      <c r="I68" s="75"/>
      <c r="J68" s="30"/>
      <c r="L68" s="121"/>
      <c r="N68" s="42"/>
      <c r="O68" s="50"/>
    </row>
    <row r="69" spans="1:15" x14ac:dyDescent="0.25">
      <c r="A69" s="73"/>
      <c r="B69" s="73"/>
      <c r="C69" s="73"/>
      <c r="D69" s="73"/>
      <c r="E69" s="73"/>
      <c r="F69" s="73"/>
      <c r="G69" s="76"/>
      <c r="H69" s="77"/>
      <c r="I69" s="73"/>
      <c r="J69" s="30"/>
      <c r="L69" s="121"/>
      <c r="N69" s="42"/>
      <c r="O69" s="78"/>
    </row>
    <row r="70" spans="1:15" x14ac:dyDescent="0.25">
      <c r="A70" s="73"/>
      <c r="B70" s="73"/>
      <c r="C70" s="73"/>
      <c r="D70" s="73"/>
      <c r="E70" s="73"/>
      <c r="F70" s="73"/>
      <c r="G70" s="76" t="s">
        <v>52</v>
      </c>
      <c r="H70" s="79"/>
      <c r="I70" s="73"/>
      <c r="J70" s="30"/>
      <c r="L70" s="121"/>
      <c r="N70" s="42"/>
      <c r="O70" s="78"/>
    </row>
    <row r="71" spans="1:15" x14ac:dyDescent="0.25">
      <c r="A71" s="80" t="s">
        <v>38</v>
      </c>
      <c r="B71" s="81"/>
      <c r="C71" s="81"/>
      <c r="D71" s="81"/>
      <c r="E71" s="82" t="s">
        <v>53</v>
      </c>
      <c r="F71" s="2"/>
      <c r="G71" s="2"/>
      <c r="H71" s="54"/>
      <c r="I71" s="2"/>
      <c r="J71" s="30"/>
      <c r="L71" s="121"/>
      <c r="N71" s="42"/>
      <c r="O71" s="78"/>
    </row>
    <row r="72" spans="1:15" x14ac:dyDescent="0.25">
      <c r="A72" s="83">
        <v>58000</v>
      </c>
      <c r="B72" s="84" t="s">
        <v>75</v>
      </c>
      <c r="C72" s="85"/>
      <c r="D72" s="81"/>
      <c r="E72" s="86">
        <v>20000</v>
      </c>
      <c r="F72" s="2"/>
      <c r="G72" s="2"/>
      <c r="H72" s="54"/>
      <c r="I72" s="2"/>
      <c r="J72" s="30"/>
      <c r="L72" s="121"/>
      <c r="N72" s="42"/>
      <c r="O72" s="78"/>
    </row>
    <row r="73" spans="1:15" x14ac:dyDescent="0.25">
      <c r="A73" s="82"/>
      <c r="B73" s="81"/>
      <c r="C73" s="85"/>
      <c r="D73" s="85"/>
      <c r="E73" s="87"/>
      <c r="F73" s="66"/>
      <c r="H73" s="67"/>
      <c r="J73" s="30"/>
      <c r="L73" s="121"/>
      <c r="N73" s="42"/>
      <c r="O73" s="78"/>
    </row>
    <row r="74" spans="1:15" x14ac:dyDescent="0.25">
      <c r="A74" s="88"/>
      <c r="B74" s="81"/>
      <c r="C74" s="89"/>
      <c r="D74" s="89"/>
      <c r="E74" s="87"/>
      <c r="H74" s="67"/>
      <c r="J74" s="30"/>
      <c r="L74" s="121"/>
      <c r="N74" s="42"/>
      <c r="O74" s="78"/>
    </row>
    <row r="75" spans="1:15" x14ac:dyDescent="0.25">
      <c r="A75" s="90"/>
      <c r="B75" s="81"/>
      <c r="C75" s="89"/>
      <c r="D75" s="89"/>
      <c r="E75" s="87"/>
      <c r="H75" s="67"/>
      <c r="J75" s="30"/>
      <c r="L75" s="121"/>
      <c r="N75" s="42"/>
      <c r="O75" s="91"/>
    </row>
    <row r="76" spans="1:15" x14ac:dyDescent="0.25">
      <c r="A76" s="90"/>
      <c r="B76" s="81"/>
      <c r="C76" s="89"/>
      <c r="D76" s="89"/>
      <c r="E76" s="87"/>
      <c r="H76" s="67"/>
      <c r="J76" s="30"/>
      <c r="L76" s="121"/>
      <c r="N76" s="42"/>
      <c r="O76" s="91"/>
    </row>
    <row r="77" spans="1:15" x14ac:dyDescent="0.25">
      <c r="A77" s="80"/>
      <c r="B77" s="81"/>
      <c r="C77" s="81"/>
      <c r="D77" s="81"/>
      <c r="E77" s="82"/>
      <c r="F77" s="2"/>
      <c r="G77" s="2"/>
      <c r="H77" s="54"/>
      <c r="I77" s="2"/>
      <c r="J77" s="30"/>
      <c r="L77" s="121"/>
      <c r="N77" s="42"/>
      <c r="O77" s="91"/>
    </row>
    <row r="78" spans="1:15" x14ac:dyDescent="0.25">
      <c r="A78" s="83"/>
      <c r="B78" s="81"/>
      <c r="C78" s="81"/>
      <c r="D78" s="81"/>
      <c r="E78" s="82"/>
      <c r="F78" s="2"/>
      <c r="G78" s="2"/>
      <c r="H78" s="54"/>
      <c r="I78" s="2"/>
      <c r="J78" s="30"/>
      <c r="L78" s="122"/>
      <c r="N78" s="42"/>
      <c r="O78" s="91"/>
    </row>
    <row r="79" spans="1:15" x14ac:dyDescent="0.25">
      <c r="A79" s="83"/>
      <c r="B79" s="81"/>
      <c r="C79" s="85"/>
      <c r="D79" s="81"/>
      <c r="E79" s="86"/>
      <c r="F79" s="2"/>
      <c r="G79" s="2"/>
      <c r="H79" s="54"/>
      <c r="I79" s="2"/>
      <c r="J79" s="30"/>
      <c r="L79" s="122"/>
      <c r="N79" s="42"/>
      <c r="O79" s="91"/>
    </row>
    <row r="80" spans="1:15" x14ac:dyDescent="0.25">
      <c r="A80" s="82"/>
      <c r="B80" s="81"/>
      <c r="C80" s="85"/>
      <c r="D80" s="85"/>
      <c r="E80" s="87"/>
      <c r="F80" s="66"/>
      <c r="H80" s="67"/>
      <c r="J80" s="30"/>
      <c r="L80" s="122"/>
      <c r="N80" s="42"/>
      <c r="O80" s="91"/>
    </row>
    <row r="81" spans="1:15" x14ac:dyDescent="0.25">
      <c r="A81" s="88"/>
      <c r="B81" s="81"/>
      <c r="C81" s="89"/>
      <c r="D81" s="89"/>
      <c r="E81" s="87"/>
      <c r="H81" s="67"/>
      <c r="J81" s="30"/>
      <c r="L81" s="122"/>
      <c r="N81" s="42"/>
      <c r="O81" s="78"/>
    </row>
    <row r="82" spans="1:15" x14ac:dyDescent="0.25">
      <c r="A82" s="90"/>
      <c r="B82" s="81"/>
      <c r="C82" s="89"/>
      <c r="D82" s="89"/>
      <c r="E82" s="87"/>
      <c r="H82" s="67"/>
      <c r="J82" s="30"/>
      <c r="L82" s="122"/>
      <c r="N82" s="42"/>
      <c r="O82" s="78"/>
    </row>
    <row r="83" spans="1:15" x14ac:dyDescent="0.25">
      <c r="A83" s="90"/>
      <c r="B83" s="81"/>
      <c r="C83" s="89"/>
      <c r="D83" s="89"/>
      <c r="E83" s="87"/>
      <c r="H83" s="67"/>
      <c r="J83" s="30"/>
      <c r="L83" s="122"/>
      <c r="N83" s="42"/>
      <c r="O83" s="78"/>
    </row>
    <row r="84" spans="1:15" x14ac:dyDescent="0.25">
      <c r="A84" s="80"/>
      <c r="B84" s="81"/>
      <c r="C84" s="81"/>
      <c r="D84" s="81"/>
      <c r="E84" s="82"/>
      <c r="F84" s="2"/>
      <c r="G84" s="2"/>
      <c r="H84" s="54"/>
      <c r="I84" s="2"/>
      <c r="J84" s="30"/>
      <c r="L84" s="122"/>
      <c r="N84" s="42"/>
      <c r="O84" s="78"/>
    </row>
    <row r="85" spans="1:15" x14ac:dyDescent="0.25">
      <c r="A85" s="83"/>
      <c r="B85" s="81"/>
      <c r="C85" s="81"/>
      <c r="D85" s="81"/>
      <c r="E85" s="82"/>
      <c r="F85" s="2"/>
      <c r="G85" s="2"/>
      <c r="H85" s="54"/>
      <c r="I85" s="2"/>
      <c r="J85" s="30"/>
      <c r="L85" s="122"/>
      <c r="N85" s="42"/>
      <c r="O85" s="78"/>
    </row>
    <row r="86" spans="1:15" x14ac:dyDescent="0.25">
      <c r="A86" s="83"/>
      <c r="B86" s="81"/>
      <c r="C86" s="85"/>
      <c r="D86" s="81"/>
      <c r="E86" s="86"/>
      <c r="F86" s="2"/>
      <c r="G86" s="2"/>
      <c r="H86" s="54"/>
      <c r="I86" s="2"/>
      <c r="J86" s="30"/>
      <c r="L86" s="122"/>
      <c r="N86" s="42"/>
      <c r="O86" s="78"/>
    </row>
    <row r="87" spans="1:15" x14ac:dyDescent="0.25">
      <c r="A87" s="92">
        <f>SUM(A69:A86)</f>
        <v>58000</v>
      </c>
      <c r="E87" s="67">
        <f>SUM(E69:E86)</f>
        <v>20000</v>
      </c>
      <c r="H87" s="67">
        <f>SUM(H69:H86)</f>
        <v>0</v>
      </c>
      <c r="J87" s="30"/>
      <c r="L87" s="122"/>
      <c r="N87" s="42"/>
      <c r="O87" s="78"/>
    </row>
    <row r="88" spans="1:15" x14ac:dyDescent="0.25">
      <c r="J88" s="30"/>
      <c r="L88" s="122"/>
      <c r="N88" s="42"/>
      <c r="O88" s="78"/>
    </row>
    <row r="89" spans="1:15" x14ac:dyDescent="0.25">
      <c r="J89" s="30"/>
      <c r="L89" s="122"/>
      <c r="N89" s="42"/>
      <c r="O89" s="78"/>
    </row>
    <row r="90" spans="1:15" x14ac:dyDescent="0.25">
      <c r="H90" s="7">
        <v>2</v>
      </c>
      <c r="J90" s="30"/>
      <c r="L90" s="122"/>
      <c r="N90" s="42"/>
      <c r="O90" s="78"/>
    </row>
    <row r="91" spans="1:15" x14ac:dyDescent="0.25">
      <c r="J91" s="30"/>
      <c r="L91" s="122"/>
      <c r="N91" s="42"/>
      <c r="O91" s="78"/>
    </row>
    <row r="92" spans="1:15" x14ac:dyDescent="0.25">
      <c r="J92" s="30"/>
      <c r="L92" s="122"/>
      <c r="N92" s="42"/>
      <c r="O92" s="78"/>
    </row>
    <row r="93" spans="1:15" x14ac:dyDescent="0.25">
      <c r="J93" s="30"/>
      <c r="L93" s="122"/>
      <c r="N93" s="42"/>
      <c r="O93" s="78"/>
    </row>
    <row r="94" spans="1:15" x14ac:dyDescent="0.25">
      <c r="L94" s="122"/>
      <c r="N94" s="42"/>
      <c r="O94" s="78"/>
    </row>
    <row r="95" spans="1:15" x14ac:dyDescent="0.25">
      <c r="K95" s="31"/>
      <c r="L95" s="123"/>
      <c r="N95" s="42"/>
      <c r="O95" s="78"/>
    </row>
    <row r="96" spans="1:15" x14ac:dyDescent="0.25">
      <c r="K96" s="31"/>
      <c r="L96" s="123"/>
      <c r="N96" s="42"/>
      <c r="O96" s="78"/>
    </row>
    <row r="97" spans="1:19" x14ac:dyDescent="0.25">
      <c r="K97" s="31"/>
      <c r="L97" s="123"/>
      <c r="N97" s="42"/>
      <c r="O97" s="78"/>
    </row>
    <row r="98" spans="1:19" x14ac:dyDescent="0.25">
      <c r="K98" s="31"/>
      <c r="L98" s="123"/>
      <c r="N98" s="42"/>
      <c r="O98" s="78"/>
    </row>
    <row r="99" spans="1:19" x14ac:dyDescent="0.25">
      <c r="K99" s="31"/>
      <c r="L99" s="123"/>
      <c r="N99" s="42"/>
      <c r="O99" s="78"/>
    </row>
    <row r="100" spans="1:19" x14ac:dyDescent="0.25">
      <c r="K100" s="31"/>
      <c r="L100" s="123"/>
      <c r="N100" s="42"/>
      <c r="O100" s="78"/>
    </row>
    <row r="101" spans="1:19" x14ac:dyDescent="0.25">
      <c r="K101" s="31"/>
      <c r="L101" s="123"/>
      <c r="O101" s="78"/>
    </row>
    <row r="102" spans="1:19" x14ac:dyDescent="0.25">
      <c r="K102" s="31"/>
      <c r="L102" s="123"/>
      <c r="O102" s="78"/>
    </row>
    <row r="103" spans="1:19" x14ac:dyDescent="0.25">
      <c r="K103" s="31"/>
      <c r="L103" s="123"/>
    </row>
    <row r="104" spans="1:19" x14ac:dyDescent="0.25">
      <c r="K104" s="31"/>
      <c r="L104" s="123"/>
    </row>
    <row r="105" spans="1:19" x14ac:dyDescent="0.25">
      <c r="K105" s="31"/>
      <c r="L105" s="123"/>
    </row>
    <row r="106" spans="1:19" x14ac:dyDescent="0.25">
      <c r="K106" s="31"/>
      <c r="L106" s="123"/>
      <c r="O106" s="69">
        <f>SUM(O13:O105)</f>
        <v>0</v>
      </c>
    </row>
    <row r="107" spans="1:19" x14ac:dyDescent="0.25">
      <c r="K107" s="31"/>
      <c r="L107" s="123"/>
    </row>
    <row r="108" spans="1:19" x14ac:dyDescent="0.25">
      <c r="K108" s="31"/>
      <c r="L108" s="123"/>
    </row>
    <row r="109" spans="1:19" s="35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1"/>
      <c r="L109" s="123"/>
      <c r="N109" s="94"/>
      <c r="O109" s="95"/>
      <c r="P109" s="7"/>
      <c r="Q109" s="7"/>
      <c r="R109" s="7"/>
      <c r="S109" s="7"/>
    </row>
    <row r="110" spans="1:19" s="35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1"/>
      <c r="L110" s="123"/>
      <c r="N110" s="94"/>
      <c r="O110" s="95"/>
      <c r="P110" s="7"/>
      <c r="Q110" s="7"/>
      <c r="R110" s="7"/>
      <c r="S110" s="7"/>
    </row>
    <row r="111" spans="1:19" s="35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1"/>
      <c r="L111" s="123"/>
      <c r="N111" s="94"/>
      <c r="O111" s="95"/>
      <c r="P111" s="7"/>
      <c r="Q111" s="7"/>
      <c r="R111" s="7"/>
      <c r="S111" s="7"/>
    </row>
    <row r="112" spans="1:19" s="35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1"/>
      <c r="L112" s="123"/>
      <c r="N112" s="94"/>
      <c r="O112" s="95"/>
      <c r="P112" s="7"/>
      <c r="Q112" s="7"/>
      <c r="R112" s="7"/>
      <c r="S112" s="7"/>
    </row>
    <row r="113" spans="1:19" s="35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1"/>
      <c r="L113" s="123"/>
      <c r="N113" s="94"/>
      <c r="O113" s="95"/>
      <c r="P113" s="7"/>
      <c r="Q113" s="7"/>
      <c r="R113" s="7"/>
      <c r="S113" s="7"/>
    </row>
    <row r="114" spans="1:19" s="35" customFormat="1" x14ac:dyDescent="0.25">
      <c r="A114" s="7"/>
      <c r="B114" s="7"/>
      <c r="C114" s="7"/>
      <c r="D114" s="7"/>
      <c r="E114" s="7"/>
      <c r="F114" s="7"/>
      <c r="I114" s="7"/>
      <c r="J114" s="7"/>
      <c r="K114" s="31"/>
      <c r="L114" s="124">
        <f>SUM(L13:L113)</f>
        <v>15030000</v>
      </c>
      <c r="M114" s="97">
        <f>SUM(M13:M113)</f>
        <v>3000000</v>
      </c>
      <c r="N114" s="94"/>
      <c r="O114" s="95"/>
      <c r="P114" s="7"/>
      <c r="Q114" s="7"/>
      <c r="R114" s="7"/>
      <c r="S114" s="7"/>
    </row>
    <row r="115" spans="1:19" s="35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24">
        <f>SUM(L13:L114)</f>
        <v>30060000</v>
      </c>
      <c r="N115" s="94"/>
      <c r="O115" s="95"/>
      <c r="P115" s="7"/>
      <c r="Q115" s="7"/>
      <c r="R115" s="7"/>
      <c r="S115" s="7"/>
    </row>
    <row r="116" spans="1:19" s="35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25"/>
      <c r="N116" s="94"/>
      <c r="O116" s="95"/>
      <c r="P116" s="7"/>
      <c r="Q116" s="7"/>
      <c r="R116" s="7"/>
      <c r="S116" s="7"/>
    </row>
    <row r="117" spans="1:19" s="35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25"/>
      <c r="N117" s="94"/>
      <c r="O117" s="95"/>
      <c r="P117" s="7"/>
      <c r="Q117" s="7"/>
      <c r="R117" s="7"/>
      <c r="S117" s="7"/>
    </row>
    <row r="118" spans="1:19" s="35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25"/>
      <c r="N118" s="94"/>
      <c r="O118" s="95"/>
      <c r="P118" s="7"/>
      <c r="Q118" s="7"/>
      <c r="R118" s="7"/>
      <c r="S118" s="7"/>
    </row>
    <row r="119" spans="1:19" s="35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25"/>
      <c r="N119" s="94"/>
      <c r="O119" s="95"/>
      <c r="P119" s="7"/>
      <c r="Q119" s="7"/>
      <c r="R119" s="7"/>
      <c r="S119" s="7"/>
    </row>
    <row r="120" spans="1:19" s="35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25"/>
      <c r="N120" s="94"/>
      <c r="O120" s="95"/>
      <c r="P120" s="7"/>
      <c r="Q120" s="7"/>
      <c r="R120" s="7"/>
      <c r="S120" s="7"/>
    </row>
    <row r="121" spans="1:19" s="35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25"/>
      <c r="N121" s="94"/>
      <c r="O121" s="95"/>
      <c r="P121" s="7"/>
      <c r="Q121" s="7"/>
      <c r="R121" s="7"/>
      <c r="S121" s="7"/>
    </row>
    <row r="122" spans="1:19" s="35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25"/>
      <c r="N122" s="94"/>
      <c r="O122" s="95"/>
      <c r="P122" s="7"/>
      <c r="Q122" s="7"/>
      <c r="R122" s="7"/>
      <c r="S122" s="7"/>
    </row>
    <row r="123" spans="1:19" s="35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25"/>
      <c r="N123" s="94"/>
      <c r="O123" s="95"/>
      <c r="P123" s="7"/>
      <c r="Q123" s="7"/>
      <c r="R123" s="7"/>
      <c r="S123" s="7"/>
    </row>
    <row r="124" spans="1:19" s="35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25"/>
      <c r="N124" s="94"/>
      <c r="O124" s="95"/>
      <c r="P124" s="7"/>
      <c r="Q124" s="7"/>
      <c r="R124" s="7"/>
      <c r="S124" s="7"/>
    </row>
    <row r="125" spans="1:19" s="35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25"/>
      <c r="N125" s="94"/>
      <c r="O125" s="95"/>
      <c r="P125" s="7"/>
      <c r="Q125" s="7"/>
      <c r="R125" s="7"/>
      <c r="S125" s="7"/>
    </row>
    <row r="126" spans="1:19" s="35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25"/>
      <c r="N126" s="94"/>
      <c r="O126" s="95"/>
      <c r="P126" s="7"/>
      <c r="Q126" s="7"/>
      <c r="R126" s="7"/>
      <c r="S126" s="7"/>
    </row>
    <row r="127" spans="1:19" s="35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25"/>
      <c r="N127" s="94"/>
      <c r="O127" s="95"/>
      <c r="P127" s="7"/>
      <c r="Q127" s="7"/>
      <c r="R127" s="7"/>
      <c r="S127" s="7"/>
    </row>
    <row r="128" spans="1:19" s="35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25"/>
      <c r="N128" s="94"/>
      <c r="O128" s="95"/>
      <c r="P128" s="7"/>
      <c r="Q128" s="7"/>
      <c r="R128" s="7"/>
      <c r="S128" s="7"/>
    </row>
    <row r="129" spans="1:19" s="35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25"/>
      <c r="N129" s="94"/>
      <c r="O129" s="95"/>
      <c r="P129" s="7"/>
      <c r="Q129" s="7"/>
      <c r="R129" s="7"/>
      <c r="S129" s="7"/>
    </row>
    <row r="130" spans="1:19" s="35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25"/>
      <c r="N130" s="94"/>
      <c r="O130" s="95"/>
      <c r="P130" s="7"/>
      <c r="Q130" s="7"/>
      <c r="R130" s="7"/>
      <c r="S130" s="7"/>
    </row>
    <row r="131" spans="1:19" s="35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25"/>
      <c r="N131" s="94"/>
      <c r="O131" s="95"/>
      <c r="P131" s="7"/>
      <c r="Q131" s="7"/>
      <c r="R131" s="7"/>
      <c r="S131" s="7"/>
    </row>
    <row r="132" spans="1:19" s="35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25"/>
      <c r="N132" s="94"/>
      <c r="O132" s="95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10" zoomScale="90" zoomScaleNormal="100" zoomScaleSheetLayoutView="90" workbookViewId="0">
      <selection activeCell="C45" sqref="C45"/>
    </sheetView>
  </sheetViews>
  <sheetFormatPr defaultRowHeight="14.25" x14ac:dyDescent="0.2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98" bestFit="1" customWidth="1"/>
    <col min="13" max="13" width="16.140625" style="35" bestFit="1" customWidth="1"/>
    <col min="14" max="14" width="15.5703125" style="94" customWidth="1"/>
    <col min="15" max="15" width="20" style="95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0" t="s">
        <v>0</v>
      </c>
      <c r="B1" s="130"/>
      <c r="C1" s="130"/>
      <c r="D1" s="130"/>
      <c r="E1" s="130"/>
      <c r="F1" s="130"/>
      <c r="G1" s="130"/>
      <c r="H1" s="130"/>
      <c r="I1" s="130"/>
      <c r="J1" s="1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1" t="s">
        <v>2</v>
      </c>
      <c r="C3" s="10"/>
      <c r="D3" s="8"/>
      <c r="E3" s="8"/>
      <c r="F3" s="8"/>
      <c r="G3" s="8"/>
      <c r="H3" s="8" t="s">
        <v>3</v>
      </c>
      <c r="I3" s="12">
        <v>43010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8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39</v>
      </c>
      <c r="F8" s="21"/>
      <c r="G8" s="17">
        <f>C8*E8</f>
        <v>3900000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35</v>
      </c>
      <c r="F9" s="21"/>
      <c r="G9" s="17">
        <f t="shared" ref="G9:G16" si="0">C9*E9</f>
        <v>1750000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2</v>
      </c>
      <c r="F10" s="21"/>
      <c r="G10" s="17">
        <f t="shared" si="0"/>
        <v>40000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0</v>
      </c>
      <c r="F11" s="21"/>
      <c r="G11" s="17">
        <f t="shared" si="0"/>
        <v>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0</v>
      </c>
      <c r="F12" s="21"/>
      <c r="G12" s="17">
        <f>C12*E12</f>
        <v>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ht="15" x14ac:dyDescent="0.25">
      <c r="A13" s="8"/>
      <c r="B13" s="21"/>
      <c r="C13" s="22">
        <v>2000</v>
      </c>
      <c r="D13" s="8"/>
      <c r="E13" s="21">
        <v>2</v>
      </c>
      <c r="F13" s="21"/>
      <c r="G13" s="17">
        <f t="shared" si="0"/>
        <v>4000</v>
      </c>
      <c r="H13" s="9"/>
      <c r="I13" s="17"/>
      <c r="J13" s="30"/>
      <c r="K13" s="31">
        <v>42780</v>
      </c>
      <c r="L13" s="32">
        <v>900000</v>
      </c>
      <c r="M13" s="32">
        <v>230000</v>
      </c>
      <c r="N13" s="34"/>
      <c r="O13" s="2" t="s">
        <v>19</v>
      </c>
      <c r="P13" s="2" t="s">
        <v>17</v>
      </c>
    </row>
    <row r="14" spans="1:19" ht="15" x14ac:dyDescent="0.25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30"/>
      <c r="K14" s="31">
        <v>42781</v>
      </c>
      <c r="L14" s="32">
        <v>350000</v>
      </c>
      <c r="M14" s="32">
        <v>20000</v>
      </c>
      <c r="N14" s="34"/>
      <c r="O14" s="36"/>
      <c r="P14" s="37"/>
    </row>
    <row r="15" spans="1:19" ht="15" x14ac:dyDescent="0.25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J15" s="30"/>
      <c r="K15" s="31">
        <v>42782</v>
      </c>
      <c r="L15" s="32">
        <v>700000</v>
      </c>
      <c r="M15" s="32">
        <v>4000000</v>
      </c>
      <c r="N15" s="34"/>
      <c r="O15" s="36"/>
      <c r="P15" s="37"/>
    </row>
    <row r="16" spans="1:19" ht="15" x14ac:dyDescent="0.25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0"/>
      <c r="K16" s="31">
        <v>42783</v>
      </c>
      <c r="L16" s="32">
        <v>1000000</v>
      </c>
      <c r="M16" s="32">
        <v>766000</v>
      </c>
      <c r="N16" s="34"/>
      <c r="O16" s="36"/>
      <c r="P16" s="37"/>
    </row>
    <row r="17" spans="1:19" ht="15" x14ac:dyDescent="0.25">
      <c r="A17" s="8"/>
      <c r="B17" s="8"/>
      <c r="C17" s="19" t="s">
        <v>20</v>
      </c>
      <c r="D17" s="8"/>
      <c r="E17" s="21"/>
      <c r="F17" s="8"/>
      <c r="G17" s="8"/>
      <c r="H17" s="9">
        <f>SUM(G8:G16)</f>
        <v>5694000</v>
      </c>
      <c r="I17" s="10"/>
      <c r="J17" s="30"/>
      <c r="K17" s="31">
        <v>42784</v>
      </c>
      <c r="L17" s="32">
        <v>1020000</v>
      </c>
      <c r="M17" s="32">
        <v>30000</v>
      </c>
      <c r="N17" s="34"/>
      <c r="O17" s="36"/>
      <c r="P17" s="37"/>
    </row>
    <row r="18" spans="1:19" ht="15" x14ac:dyDescent="0.25">
      <c r="A18" s="8"/>
      <c r="B18" s="8"/>
      <c r="C18" s="8"/>
      <c r="D18" s="8"/>
      <c r="E18" s="8"/>
      <c r="F18" s="8"/>
      <c r="G18" s="8"/>
      <c r="H18" s="9"/>
      <c r="I18" s="10"/>
      <c r="J18" s="30"/>
      <c r="K18" s="31">
        <v>42785</v>
      </c>
      <c r="L18" s="32">
        <v>950000</v>
      </c>
      <c r="M18" s="32">
        <v>108500</v>
      </c>
      <c r="N18" s="40"/>
      <c r="O18" s="36"/>
      <c r="P18" s="41"/>
    </row>
    <row r="19" spans="1:19" ht="15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0"/>
      <c r="K19" s="31">
        <v>42786</v>
      </c>
      <c r="L19" s="32">
        <v>1000000</v>
      </c>
      <c r="M19" s="32">
        <v>35000000</v>
      </c>
      <c r="N19" s="42"/>
      <c r="O19" s="36"/>
      <c r="P19" s="41"/>
    </row>
    <row r="20" spans="1:19" ht="15" x14ac:dyDescent="0.25">
      <c r="A20" s="8"/>
      <c r="B20" s="8"/>
      <c r="C20" s="22">
        <v>1000</v>
      </c>
      <c r="D20" s="8"/>
      <c r="E20" s="8">
        <v>2</v>
      </c>
      <c r="F20" s="8"/>
      <c r="G20" s="22">
        <f>C20*E20</f>
        <v>2000</v>
      </c>
      <c r="H20" s="9"/>
      <c r="I20" s="22"/>
      <c r="J20" s="30"/>
      <c r="K20" s="31">
        <v>42787</v>
      </c>
      <c r="L20" s="32">
        <v>1000000</v>
      </c>
      <c r="M20" s="32">
        <v>260000</v>
      </c>
      <c r="N20" s="42"/>
      <c r="O20" s="36"/>
      <c r="P20" s="41"/>
    </row>
    <row r="21" spans="1:19" ht="15" x14ac:dyDescent="0.25">
      <c r="A21" s="8"/>
      <c r="B21" s="8"/>
      <c r="C21" s="22">
        <v>500</v>
      </c>
      <c r="D21" s="8"/>
      <c r="E21" s="8">
        <v>3</v>
      </c>
      <c r="F21" s="8"/>
      <c r="G21" s="22">
        <f>C21*E21</f>
        <v>1500</v>
      </c>
      <c r="H21" s="9"/>
      <c r="I21" s="22"/>
      <c r="J21" s="30"/>
      <c r="K21" s="31">
        <v>42788</v>
      </c>
      <c r="L21" s="32">
        <v>1000000</v>
      </c>
      <c r="M21" s="32">
        <v>20000</v>
      </c>
      <c r="N21" s="43"/>
      <c r="O21" s="44"/>
      <c r="P21" s="44"/>
    </row>
    <row r="22" spans="1:19" ht="15" x14ac:dyDescent="0.25">
      <c r="A22" s="8"/>
      <c r="B22" s="8"/>
      <c r="C22" s="22">
        <v>200</v>
      </c>
      <c r="D22" s="8"/>
      <c r="E22" s="8">
        <v>2</v>
      </c>
      <c r="F22" s="8"/>
      <c r="G22" s="22">
        <f>C22*E22</f>
        <v>400</v>
      </c>
      <c r="H22" s="9"/>
      <c r="I22" s="10"/>
      <c r="J22" s="30"/>
      <c r="K22" s="31">
        <v>42789</v>
      </c>
      <c r="L22" s="32">
        <v>5400000</v>
      </c>
      <c r="M22" s="32"/>
      <c r="N22" s="43"/>
      <c r="O22" s="9"/>
      <c r="P22" s="34"/>
      <c r="Q22" s="40"/>
      <c r="R22" s="44"/>
      <c r="S22" s="44"/>
    </row>
    <row r="23" spans="1:19" ht="15" x14ac:dyDescent="0.25">
      <c r="A23" s="8"/>
      <c r="B23" s="8"/>
      <c r="C23" s="22">
        <v>100</v>
      </c>
      <c r="D23" s="8"/>
      <c r="E23" s="8">
        <v>17</v>
      </c>
      <c r="F23" s="8"/>
      <c r="G23" s="22">
        <f>C23*E23</f>
        <v>1700</v>
      </c>
      <c r="H23" s="9"/>
      <c r="I23" s="10"/>
      <c r="J23" s="30"/>
      <c r="K23" s="31">
        <v>42790</v>
      </c>
      <c r="L23" s="32">
        <v>540000</v>
      </c>
      <c r="M23" s="32"/>
      <c r="N23" s="42"/>
      <c r="O23" s="45"/>
      <c r="P23" s="34"/>
      <c r="Q23" s="40"/>
      <c r="R23" s="44">
        <f>SUM(R14:R22)</f>
        <v>0</v>
      </c>
      <c r="S23" s="44">
        <f>SUM(S14:S22)</f>
        <v>0</v>
      </c>
    </row>
    <row r="24" spans="1:19" ht="15" x14ac:dyDescent="0.25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J24" s="30"/>
      <c r="K24" s="31">
        <v>42791</v>
      </c>
      <c r="L24" s="32">
        <v>300000</v>
      </c>
      <c r="M24" s="32"/>
      <c r="N24" s="42"/>
      <c r="O24" s="45"/>
      <c r="P24" s="34"/>
      <c r="Q24" s="40"/>
      <c r="R24" s="46" t="s">
        <v>22</v>
      </c>
      <c r="S24" s="40"/>
    </row>
    <row r="25" spans="1:19" ht="15" x14ac:dyDescent="0.25">
      <c r="A25" s="8"/>
      <c r="B25" s="8"/>
      <c r="C25" s="22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J25" s="30"/>
      <c r="K25" s="31">
        <v>42792</v>
      </c>
      <c r="L25" s="32">
        <v>1000000</v>
      </c>
      <c r="M25" s="32"/>
      <c r="N25" s="42"/>
      <c r="O25" s="45"/>
      <c r="P25" s="34"/>
      <c r="Q25" s="40"/>
      <c r="R25" s="46"/>
      <c r="S25" s="40"/>
    </row>
    <row r="26" spans="1:19" ht="15" x14ac:dyDescent="0.25">
      <c r="A26" s="8"/>
      <c r="B26" s="8"/>
      <c r="C26" s="19" t="s">
        <v>20</v>
      </c>
      <c r="D26" s="8"/>
      <c r="E26" s="8"/>
      <c r="F26" s="8"/>
      <c r="G26" s="8"/>
      <c r="H26" s="48">
        <f>SUM(G20:G25)</f>
        <v>5600</v>
      </c>
      <c r="I26" s="9"/>
      <c r="J26" s="30"/>
      <c r="K26" s="31">
        <v>42793</v>
      </c>
      <c r="L26" s="32">
        <v>2850000</v>
      </c>
      <c r="M26" s="32"/>
      <c r="N26" s="49"/>
      <c r="O26" s="50"/>
      <c r="P26" s="34"/>
      <c r="Q26" s="40"/>
      <c r="R26" s="46"/>
      <c r="S26" s="40"/>
    </row>
    <row r="27" spans="1:19" ht="15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5699600</v>
      </c>
      <c r="J27" s="30"/>
      <c r="K27" s="31">
        <v>42794</v>
      </c>
      <c r="L27" s="32">
        <v>550000</v>
      </c>
      <c r="M27" s="32"/>
      <c r="N27" s="34"/>
      <c r="O27" s="50"/>
      <c r="P27" s="34"/>
      <c r="Q27" s="40"/>
      <c r="R27" s="46"/>
      <c r="S27" s="40"/>
    </row>
    <row r="28" spans="1:19" ht="15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30"/>
      <c r="K28" s="31">
        <v>42795</v>
      </c>
      <c r="L28" s="32">
        <v>950000</v>
      </c>
      <c r="M28" s="32"/>
      <c r="N28" s="34"/>
      <c r="O28" s="50"/>
      <c r="P28" s="34"/>
      <c r="Q28" s="40"/>
      <c r="R28" s="46"/>
      <c r="S28" s="40"/>
    </row>
    <row r="29" spans="1:19" ht="15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+'02 Okt 17'!I37</f>
        <v>981914603</v>
      </c>
      <c r="J29" s="30"/>
      <c r="K29" s="31">
        <v>42796</v>
      </c>
      <c r="L29" s="32">
        <v>250000</v>
      </c>
      <c r="M29" s="32"/>
      <c r="N29" s="34"/>
      <c r="O29" s="50"/>
      <c r="P29" s="34"/>
      <c r="Q29" s="40"/>
      <c r="R29" s="51"/>
      <c r="S29" s="40"/>
    </row>
    <row r="30" spans="1:19" ht="15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'02 Okt 17'!I52</f>
        <v>18636100</v>
      </c>
      <c r="J30" s="30"/>
      <c r="K30" s="31">
        <v>42797</v>
      </c>
      <c r="L30" s="32">
        <v>585000</v>
      </c>
      <c r="M30" s="32"/>
      <c r="N30" s="34"/>
      <c r="O30" s="50"/>
      <c r="P30" s="34"/>
      <c r="Q30" s="40"/>
      <c r="R30" s="46"/>
      <c r="S30" s="40"/>
    </row>
    <row r="31" spans="1:19" ht="15" x14ac:dyDescent="0.25">
      <c r="A31" s="8"/>
      <c r="B31" s="8"/>
      <c r="C31" s="8"/>
      <c r="D31" s="8"/>
      <c r="E31" s="8"/>
      <c r="F31" s="8"/>
      <c r="G31" s="8"/>
      <c r="H31" s="9"/>
      <c r="I31" s="9"/>
      <c r="J31" s="30"/>
      <c r="K31" s="31">
        <v>42798</v>
      </c>
      <c r="L31" s="32">
        <v>850000</v>
      </c>
      <c r="M31" s="32"/>
      <c r="N31" s="42"/>
      <c r="O31" s="50"/>
      <c r="P31" s="2"/>
      <c r="Q31" s="40"/>
      <c r="R31" s="2"/>
      <c r="S31" s="40"/>
    </row>
    <row r="32" spans="1:19" ht="15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0"/>
      <c r="K32" s="31">
        <v>42799</v>
      </c>
      <c r="L32" s="32">
        <v>700000</v>
      </c>
      <c r="M32" s="32"/>
      <c r="N32" s="42"/>
      <c r="O32" s="50"/>
      <c r="P32" s="2"/>
      <c r="Q32" s="40"/>
      <c r="R32" s="2"/>
      <c r="S32" s="40"/>
    </row>
    <row r="33" spans="1:19" ht="15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30"/>
      <c r="K33" s="31">
        <v>42800</v>
      </c>
      <c r="L33" s="32">
        <v>1000000</v>
      </c>
      <c r="M33" s="32"/>
      <c r="N33" s="42"/>
      <c r="O33" s="50"/>
      <c r="P33" s="2"/>
      <c r="Q33" s="40"/>
      <c r="R33" s="2"/>
      <c r="S33" s="40"/>
    </row>
    <row r="34" spans="1:19" ht="15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0"/>
      <c r="K34" s="31">
        <v>42801</v>
      </c>
      <c r="L34" s="32">
        <v>3000000</v>
      </c>
      <c r="M34" s="32"/>
      <c r="N34" s="42"/>
      <c r="O34" s="50"/>
      <c r="P34" s="2"/>
      <c r="Q34" s="40"/>
      <c r="R34" s="54"/>
      <c r="S34" s="40"/>
    </row>
    <row r="35" spans="1:19" ht="15" x14ac:dyDescent="0.25">
      <c r="A35" s="8"/>
      <c r="B35" s="8"/>
      <c r="C35" s="8" t="s">
        <v>29</v>
      </c>
      <c r="D35" s="8"/>
      <c r="E35" s="8"/>
      <c r="F35" s="8"/>
      <c r="G35" s="22"/>
      <c r="H35" s="48">
        <f>O14</f>
        <v>0</v>
      </c>
      <c r="I35" s="9"/>
      <c r="J35" s="30"/>
      <c r="K35" s="31">
        <v>42802</v>
      </c>
      <c r="L35" s="32">
        <v>1000000</v>
      </c>
      <c r="M35" s="32"/>
      <c r="N35" s="42"/>
      <c r="O35" s="50"/>
      <c r="P35" s="40"/>
      <c r="Q35" s="40"/>
      <c r="R35" s="2"/>
      <c r="S35" s="40"/>
    </row>
    <row r="36" spans="1:19" ht="15" x14ac:dyDescent="0.25">
      <c r="A36" s="8"/>
      <c r="B36" s="8"/>
      <c r="C36" s="8" t="s">
        <v>30</v>
      </c>
      <c r="D36" s="8"/>
      <c r="E36" s="8"/>
      <c r="F36" s="8"/>
      <c r="G36" s="8"/>
      <c r="H36" s="55">
        <f>+P14</f>
        <v>0</v>
      </c>
      <c r="I36" s="8" t="s">
        <v>7</v>
      </c>
      <c r="J36" s="30"/>
      <c r="K36" s="31">
        <v>42803</v>
      </c>
      <c r="L36" s="32"/>
      <c r="N36" s="42"/>
      <c r="O36" s="50"/>
      <c r="P36" s="10"/>
      <c r="Q36" s="40"/>
      <c r="R36" s="2"/>
      <c r="S36" s="2"/>
    </row>
    <row r="37" spans="1:19" ht="15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981914603</v>
      </c>
      <c r="J37" s="30"/>
      <c r="K37" s="31">
        <v>42804</v>
      </c>
      <c r="L37" s="32"/>
      <c r="N37" s="42"/>
      <c r="O37" s="50"/>
      <c r="Q37" s="40"/>
      <c r="R37" s="2"/>
      <c r="S37" s="2"/>
    </row>
    <row r="38" spans="1:19" ht="15" x14ac:dyDescent="0.25">
      <c r="A38" s="8"/>
      <c r="B38" s="8"/>
      <c r="C38" s="8"/>
      <c r="D38" s="8"/>
      <c r="E38" s="8"/>
      <c r="F38" s="8"/>
      <c r="G38" s="8"/>
      <c r="H38" s="9"/>
      <c r="I38" s="9"/>
      <c r="J38" s="30"/>
      <c r="K38" s="31">
        <v>42805</v>
      </c>
      <c r="L38" s="32"/>
      <c r="N38" s="42"/>
      <c r="O38" s="50"/>
      <c r="Q38" s="40"/>
      <c r="R38" s="2"/>
      <c r="S38" s="2"/>
    </row>
    <row r="39" spans="1:19" ht="15" x14ac:dyDescent="0.25">
      <c r="A39" s="8"/>
      <c r="B39" s="8"/>
      <c r="C39" s="19" t="s">
        <v>32</v>
      </c>
      <c r="D39" s="8"/>
      <c r="E39" s="8"/>
      <c r="F39" s="8"/>
      <c r="G39" s="8"/>
      <c r="H39" s="48">
        <v>4408349</v>
      </c>
      <c r="J39" s="30"/>
      <c r="K39" s="31">
        <v>42806</v>
      </c>
      <c r="L39" s="32"/>
      <c r="N39" s="42"/>
      <c r="O39" s="50"/>
      <c r="Q39" s="40"/>
      <c r="R39" s="2"/>
      <c r="S39" s="2"/>
    </row>
    <row r="40" spans="1:19" ht="15" x14ac:dyDescent="0.25">
      <c r="A40" s="8"/>
      <c r="B40" s="8"/>
      <c r="C40" s="19" t="s">
        <v>33</v>
      </c>
      <c r="D40" s="8"/>
      <c r="E40" s="8"/>
      <c r="F40" s="8"/>
      <c r="G40" s="8"/>
      <c r="H40" s="9">
        <v>118557858</v>
      </c>
      <c r="I40" s="9"/>
      <c r="J40" s="30"/>
      <c r="K40" s="31">
        <v>42807</v>
      </c>
      <c r="L40" s="32"/>
      <c r="N40" s="42"/>
      <c r="O40" s="50"/>
      <c r="Q40" s="40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v>124729661</v>
      </c>
      <c r="I41" s="9"/>
      <c r="J41" s="30"/>
      <c r="K41" s="31">
        <v>42808</v>
      </c>
      <c r="L41" s="32"/>
      <c r="N41" s="42"/>
      <c r="O41" s="50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247695868</v>
      </c>
      <c r="J42" s="30"/>
      <c r="K42" s="31">
        <v>42809</v>
      </c>
      <c r="L42" s="32"/>
      <c r="N42" s="42"/>
      <c r="O42" s="50"/>
      <c r="Q42" s="40"/>
      <c r="R42" s="2"/>
      <c r="S42" s="2"/>
    </row>
    <row r="43" spans="1:19" ht="15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1229610471</v>
      </c>
      <c r="J43" s="30"/>
      <c r="K43" s="31">
        <v>42810</v>
      </c>
      <c r="L43" s="32"/>
      <c r="N43" s="42"/>
      <c r="O43" s="50"/>
      <c r="Q43" s="40"/>
      <c r="R43" s="2"/>
      <c r="S43" s="2"/>
    </row>
    <row r="44" spans="1:19" ht="15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30"/>
      <c r="K44" s="31">
        <v>42811</v>
      </c>
      <c r="L44" s="32"/>
      <c r="N44" s="42"/>
      <c r="O44" s="50"/>
      <c r="P44" s="59"/>
      <c r="Q44" s="34"/>
      <c r="R44" s="60"/>
      <c r="S44" s="60"/>
    </row>
    <row r="45" spans="1:19" ht="15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40434500</v>
      </c>
      <c r="I45" s="9"/>
      <c r="J45" s="30"/>
      <c r="K45" s="31">
        <v>42812</v>
      </c>
      <c r="L45" s="32"/>
      <c r="N45" s="42"/>
      <c r="O45" s="50"/>
      <c r="P45" s="59"/>
      <c r="Q45" s="34"/>
      <c r="R45" s="61"/>
      <c r="S45" s="60"/>
    </row>
    <row r="46" spans="1:19" ht="15" x14ac:dyDescent="0.25">
      <c r="A46" s="8"/>
      <c r="B46" s="8"/>
      <c r="C46" s="8" t="s">
        <v>36</v>
      </c>
      <c r="D46" s="8"/>
      <c r="E46" s="8"/>
      <c r="F46" s="8"/>
      <c r="G46" s="21"/>
      <c r="H46" s="62">
        <f>+E87</f>
        <v>0</v>
      </c>
      <c r="I46" s="9" t="s">
        <v>7</v>
      </c>
      <c r="J46" s="30"/>
      <c r="K46" s="31">
        <v>42813</v>
      </c>
      <c r="L46" s="32"/>
      <c r="N46" s="42"/>
      <c r="O46" s="50"/>
      <c r="P46" s="59"/>
      <c r="Q46" s="34"/>
      <c r="R46" s="59"/>
      <c r="S46" s="60"/>
    </row>
    <row r="47" spans="1:19" ht="15" x14ac:dyDescent="0.25">
      <c r="A47" s="8"/>
      <c r="B47" s="8"/>
      <c r="C47" s="8"/>
      <c r="D47" s="8"/>
      <c r="E47" s="8"/>
      <c r="F47" s="8"/>
      <c r="G47" s="21" t="s">
        <v>7</v>
      </c>
      <c r="H47" s="63"/>
      <c r="I47" s="9">
        <f>H45+H46</f>
        <v>40434500</v>
      </c>
      <c r="J47" s="30"/>
      <c r="K47" s="31">
        <v>42814</v>
      </c>
      <c r="L47" s="32"/>
      <c r="N47" s="42"/>
      <c r="O47" s="50"/>
      <c r="P47" s="59"/>
      <c r="Q47" s="60"/>
      <c r="R47" s="59"/>
      <c r="S47" s="60"/>
    </row>
    <row r="48" spans="1:19" ht="15" x14ac:dyDescent="0.25">
      <c r="A48" s="8"/>
      <c r="B48" s="8"/>
      <c r="C48" s="8"/>
      <c r="D48" s="8"/>
      <c r="E48" s="8"/>
      <c r="F48" s="8"/>
      <c r="G48" s="21"/>
      <c r="H48" s="64"/>
      <c r="I48" s="9" t="s">
        <v>7</v>
      </c>
      <c r="J48" s="30"/>
      <c r="K48" s="31">
        <v>42815</v>
      </c>
      <c r="L48" s="32"/>
      <c r="N48" s="42"/>
      <c r="O48" s="50"/>
      <c r="P48" s="65"/>
      <c r="Q48" s="65">
        <f>SUM(Q13:Q46)</f>
        <v>0</v>
      </c>
      <c r="R48" s="59"/>
      <c r="S48" s="60"/>
    </row>
    <row r="49" spans="1:19" ht="15" x14ac:dyDescent="0.25">
      <c r="A49" s="8"/>
      <c r="B49" s="8"/>
      <c r="C49" s="8" t="s">
        <v>37</v>
      </c>
      <c r="D49" s="8"/>
      <c r="E49" s="8"/>
      <c r="F49" s="8"/>
      <c r="G49" s="17"/>
      <c r="H49" s="48">
        <f>+L114</f>
        <v>26895000</v>
      </c>
      <c r="I49" s="9">
        <v>0</v>
      </c>
      <c r="J49" s="30"/>
      <c r="K49" s="31">
        <v>42816</v>
      </c>
      <c r="L49" s="32"/>
      <c r="M49" s="53"/>
      <c r="N49" s="42"/>
      <c r="O49" s="50"/>
      <c r="Q49" s="2"/>
      <c r="S49" s="2"/>
    </row>
    <row r="50" spans="1:19" ht="15" x14ac:dyDescent="0.25">
      <c r="A50" s="8"/>
      <c r="B50" s="8"/>
      <c r="C50" s="8" t="s">
        <v>38</v>
      </c>
      <c r="D50" s="8"/>
      <c r="E50" s="8"/>
      <c r="F50" s="8"/>
      <c r="G50" s="8"/>
      <c r="H50" s="55">
        <f>A87</f>
        <v>603000</v>
      </c>
      <c r="I50" s="9"/>
      <c r="J50" s="30"/>
      <c r="K50" s="31">
        <v>42817</v>
      </c>
      <c r="L50" s="32"/>
      <c r="M50" s="53"/>
      <c r="N50" s="42"/>
      <c r="O50" s="50"/>
      <c r="P50" s="66"/>
      <c r="Q50" s="2" t="s">
        <v>39</v>
      </c>
      <c r="S50" s="2"/>
    </row>
    <row r="51" spans="1:19" ht="15" x14ac:dyDescent="0.25">
      <c r="A51" s="8"/>
      <c r="B51" s="8"/>
      <c r="C51" s="8"/>
      <c r="D51" s="8"/>
      <c r="E51" s="8"/>
      <c r="F51" s="8"/>
      <c r="G51" s="8"/>
      <c r="H51" s="17"/>
      <c r="I51" s="55">
        <f>SUM(H49:H50)</f>
        <v>27498000</v>
      </c>
      <c r="J51" s="30"/>
      <c r="K51" s="31">
        <v>42818</v>
      </c>
      <c r="L51" s="32"/>
      <c r="M51" s="53"/>
      <c r="N51" s="42"/>
      <c r="O51" s="50"/>
      <c r="P51" s="67"/>
      <c r="Q51" s="54"/>
      <c r="R51" s="67"/>
      <c r="S51" s="54"/>
    </row>
    <row r="52" spans="1:19" ht="15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5699600</v>
      </c>
      <c r="J52" s="30"/>
      <c r="K52" s="31">
        <v>42819</v>
      </c>
      <c r="L52" s="32"/>
      <c r="M52" s="68"/>
      <c r="N52" s="42"/>
      <c r="O52" s="50"/>
      <c r="P52" s="67"/>
      <c r="Q52" s="54"/>
      <c r="R52" s="67"/>
      <c r="S52" s="54"/>
    </row>
    <row r="53" spans="1:19" ht="15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5699600</v>
      </c>
      <c r="J53" s="30"/>
      <c r="K53" s="31">
        <v>42820</v>
      </c>
      <c r="L53" s="32"/>
      <c r="M53" s="68"/>
      <c r="N53" s="42"/>
      <c r="O53" s="50"/>
      <c r="P53" s="67"/>
      <c r="Q53" s="54"/>
      <c r="R53" s="67"/>
      <c r="S53" s="54"/>
    </row>
    <row r="54" spans="1:19" ht="15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5">
        <v>0</v>
      </c>
      <c r="J54" s="30"/>
      <c r="K54" s="31">
        <v>42821</v>
      </c>
      <c r="L54" s="32"/>
      <c r="M54" s="69"/>
      <c r="N54" s="42"/>
      <c r="O54" s="50"/>
      <c r="P54" s="67"/>
      <c r="Q54" s="54"/>
      <c r="R54" s="67"/>
      <c r="S54" s="70"/>
    </row>
    <row r="55" spans="1:19" ht="15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30"/>
      <c r="K55" s="31">
        <v>42822</v>
      </c>
      <c r="L55" s="32"/>
      <c r="M55" s="53"/>
      <c r="N55" s="42"/>
      <c r="O55" s="50"/>
      <c r="P55" s="67"/>
      <c r="Q55" s="54"/>
      <c r="R55" s="67"/>
      <c r="S55" s="67"/>
    </row>
    <row r="56" spans="1:19" ht="15" x14ac:dyDescent="0.25">
      <c r="A56" s="8"/>
      <c r="B56" s="8"/>
      <c r="C56" s="8"/>
      <c r="D56" s="8"/>
      <c r="E56" s="8"/>
      <c r="F56" s="8"/>
      <c r="G56" s="8"/>
      <c r="H56" s="9"/>
      <c r="I56" s="9"/>
      <c r="J56" s="30"/>
      <c r="K56" s="31">
        <v>42823</v>
      </c>
      <c r="L56" s="32"/>
      <c r="M56" s="69"/>
      <c r="N56" s="42"/>
      <c r="O56" s="50"/>
      <c r="P56" s="67"/>
      <c r="Q56" s="54"/>
      <c r="R56" s="67"/>
      <c r="S56" s="67"/>
    </row>
    <row r="57" spans="1:19" ht="15" x14ac:dyDescent="0.25">
      <c r="A57" s="8" t="s">
        <v>43</v>
      </c>
      <c r="B57" s="8"/>
      <c r="C57" s="8"/>
      <c r="D57" s="8"/>
      <c r="E57" s="8"/>
      <c r="F57" s="8"/>
      <c r="G57" s="8"/>
      <c r="H57" s="9"/>
      <c r="I57" s="52"/>
      <c r="J57" s="30"/>
      <c r="K57" s="31">
        <v>42824</v>
      </c>
      <c r="L57" s="32"/>
      <c r="M57" s="69"/>
      <c r="N57" s="42"/>
      <c r="O57" s="50"/>
      <c r="P57" s="67"/>
      <c r="Q57" s="54"/>
      <c r="R57" s="67"/>
      <c r="S57" s="67"/>
    </row>
    <row r="58" spans="1:19" ht="15" x14ac:dyDescent="0.25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30"/>
      <c r="K58" s="31">
        <v>42825</v>
      </c>
      <c r="L58" s="32"/>
      <c r="M58" s="69"/>
      <c r="N58" s="42"/>
      <c r="O58" s="50"/>
      <c r="P58" s="67"/>
      <c r="Q58" s="54"/>
      <c r="R58" s="67"/>
      <c r="S58" s="67"/>
    </row>
    <row r="59" spans="1:19" ht="15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30"/>
      <c r="K59" s="31">
        <v>42826</v>
      </c>
      <c r="L59" s="32"/>
      <c r="M59" s="69"/>
      <c r="N59" s="42"/>
      <c r="O59" s="50"/>
      <c r="Q59" s="40"/>
    </row>
    <row r="60" spans="1:19" ht="15" x14ac:dyDescent="0.25">
      <c r="A60" s="71"/>
      <c r="B60" s="72"/>
      <c r="C60" s="72"/>
      <c r="D60" s="73"/>
      <c r="E60" s="73"/>
      <c r="F60" s="73"/>
      <c r="G60" s="73"/>
      <c r="H60" s="73"/>
      <c r="J60" s="30"/>
      <c r="K60" s="31">
        <v>42827</v>
      </c>
      <c r="L60" s="32"/>
      <c r="N60" s="42"/>
      <c r="O60" s="50"/>
    </row>
    <row r="61" spans="1:19" ht="15" x14ac:dyDescent="0.25">
      <c r="A61" s="2"/>
      <c r="B61" s="2"/>
      <c r="C61" s="2"/>
      <c r="D61" s="2"/>
      <c r="E61" s="2"/>
      <c r="F61" s="2"/>
      <c r="G61" s="10"/>
      <c r="I61" s="2"/>
      <c r="J61" s="30"/>
      <c r="K61" s="31">
        <v>42828</v>
      </c>
      <c r="L61" s="32"/>
      <c r="N61" s="42"/>
      <c r="O61" s="50"/>
      <c r="Q61" s="66"/>
    </row>
    <row r="62" spans="1:19" ht="15" x14ac:dyDescent="0.25">
      <c r="A62" s="74" t="s">
        <v>46</v>
      </c>
      <c r="B62" s="72"/>
      <c r="C62" s="72"/>
      <c r="D62" s="73"/>
      <c r="E62" s="73"/>
      <c r="F62" s="73"/>
      <c r="G62" s="10" t="s">
        <v>47</v>
      </c>
      <c r="J62" s="30"/>
      <c r="K62" s="31">
        <v>42829</v>
      </c>
      <c r="L62" s="32"/>
      <c r="N62" s="42"/>
      <c r="O62" s="50"/>
      <c r="Q62" s="66"/>
    </row>
    <row r="63" spans="1:19" ht="15" x14ac:dyDescent="0.25">
      <c r="A63" s="71"/>
      <c r="B63" s="72"/>
      <c r="C63" s="72"/>
      <c r="D63" s="73"/>
      <c r="E63" s="73"/>
      <c r="F63" s="73"/>
      <c r="G63" s="73"/>
      <c r="H63" s="73"/>
      <c r="J63" s="30"/>
      <c r="K63" s="31">
        <v>42830</v>
      </c>
      <c r="L63" s="32"/>
      <c r="N63" s="42"/>
      <c r="O63" s="50"/>
    </row>
    <row r="64" spans="1:19" ht="15" x14ac:dyDescent="0.25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30"/>
      <c r="K64" s="31">
        <v>42831</v>
      </c>
      <c r="L64" s="32"/>
      <c r="N64" s="42"/>
      <c r="O64" s="50"/>
    </row>
    <row r="65" spans="1:15" ht="15" x14ac:dyDescent="0.25">
      <c r="A65" s="2"/>
      <c r="B65" s="2"/>
      <c r="C65" s="2"/>
      <c r="D65" s="2"/>
      <c r="E65" s="2"/>
      <c r="F65" s="2"/>
      <c r="G65" s="73" t="s">
        <v>50</v>
      </c>
      <c r="H65" s="2"/>
      <c r="I65" s="2"/>
      <c r="J65" s="30"/>
      <c r="K65" s="31">
        <v>42832</v>
      </c>
      <c r="L65" s="32"/>
      <c r="M65" s="69"/>
      <c r="N65" s="42"/>
      <c r="O65" s="50"/>
    </row>
    <row r="66" spans="1:15" ht="15" x14ac:dyDescent="0.25">
      <c r="A66" s="2"/>
      <c r="B66" s="2"/>
      <c r="C66" s="2"/>
      <c r="D66" s="2"/>
      <c r="E66" s="2"/>
      <c r="F66" s="2"/>
      <c r="G66" s="73"/>
      <c r="H66" s="2"/>
      <c r="I66" s="2"/>
      <c r="J66" s="30"/>
      <c r="K66" s="31">
        <v>42833</v>
      </c>
      <c r="L66" s="32"/>
      <c r="N66" s="42"/>
      <c r="O66" s="50"/>
    </row>
    <row r="67" spans="1:15" ht="15" x14ac:dyDescent="0.25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30"/>
      <c r="K67" s="31">
        <v>42834</v>
      </c>
      <c r="L67" s="32"/>
      <c r="N67" s="42"/>
      <c r="O67" s="50"/>
    </row>
    <row r="68" spans="1:15" ht="15" x14ac:dyDescent="0.25">
      <c r="A68" s="2"/>
      <c r="B68" s="2"/>
      <c r="C68" s="2"/>
      <c r="D68" s="2"/>
      <c r="E68" s="2" t="s">
        <v>51</v>
      </c>
      <c r="F68" s="2"/>
      <c r="G68" s="2"/>
      <c r="H68" s="2"/>
      <c r="I68" s="75"/>
      <c r="J68" s="30"/>
      <c r="K68" s="31">
        <v>42835</v>
      </c>
      <c r="L68" s="32"/>
      <c r="N68" s="42"/>
      <c r="O68" s="50"/>
    </row>
    <row r="69" spans="1:15" ht="15" x14ac:dyDescent="0.25">
      <c r="A69" s="73"/>
      <c r="B69" s="73"/>
      <c r="C69" s="73"/>
      <c r="D69" s="73"/>
      <c r="E69" s="73"/>
      <c r="F69" s="73"/>
      <c r="G69" s="76"/>
      <c r="H69" s="77"/>
      <c r="I69" s="73"/>
      <c r="J69" s="30"/>
      <c r="K69" s="31">
        <v>42836</v>
      </c>
      <c r="L69" s="32"/>
      <c r="N69" s="42"/>
      <c r="O69" s="78"/>
    </row>
    <row r="70" spans="1:15" ht="15" x14ac:dyDescent="0.25">
      <c r="A70" s="73"/>
      <c r="B70" s="73"/>
      <c r="C70" s="73"/>
      <c r="D70" s="73"/>
      <c r="E70" s="73"/>
      <c r="F70" s="73"/>
      <c r="G70" s="76" t="s">
        <v>52</v>
      </c>
      <c r="H70" s="79"/>
      <c r="I70" s="73"/>
      <c r="J70" s="30"/>
      <c r="K70" s="31">
        <v>42837</v>
      </c>
      <c r="L70" s="32"/>
      <c r="N70" s="42"/>
      <c r="O70" s="78"/>
    </row>
    <row r="71" spans="1:15" ht="15" x14ac:dyDescent="0.25">
      <c r="A71" s="80" t="s">
        <v>38</v>
      </c>
      <c r="B71" s="81"/>
      <c r="C71" s="81"/>
      <c r="D71" s="81"/>
      <c r="E71" s="82" t="s">
        <v>53</v>
      </c>
      <c r="F71" s="2"/>
      <c r="G71" s="2"/>
      <c r="H71" s="54"/>
      <c r="I71" s="2"/>
      <c r="J71" s="30"/>
      <c r="K71" s="31">
        <v>42838</v>
      </c>
      <c r="L71" s="32"/>
      <c r="N71" s="42"/>
      <c r="O71" s="78"/>
    </row>
    <row r="72" spans="1:15" ht="15" x14ac:dyDescent="0.25">
      <c r="A72" s="83">
        <v>350000</v>
      </c>
      <c r="B72" s="84"/>
      <c r="C72" s="85"/>
      <c r="D72" s="81"/>
      <c r="E72" s="86"/>
      <c r="F72" s="2"/>
      <c r="G72" s="2"/>
      <c r="H72" s="54"/>
      <c r="I72" s="2"/>
      <c r="J72" s="30"/>
      <c r="K72" s="31">
        <v>42839</v>
      </c>
      <c r="L72" s="32"/>
      <c r="N72" s="42"/>
      <c r="O72" s="78"/>
    </row>
    <row r="73" spans="1:15" ht="15" x14ac:dyDescent="0.25">
      <c r="A73" s="82">
        <v>250000</v>
      </c>
      <c r="B73" s="81"/>
      <c r="C73" s="85"/>
      <c r="D73" s="85"/>
      <c r="E73" s="87"/>
      <c r="F73" s="66"/>
      <c r="H73" s="67"/>
      <c r="J73" s="30"/>
      <c r="K73" s="31">
        <v>42840</v>
      </c>
      <c r="L73" s="32"/>
      <c r="N73" s="42"/>
      <c r="O73" s="78"/>
    </row>
    <row r="74" spans="1:15" ht="15" x14ac:dyDescent="0.25">
      <c r="A74" s="88">
        <v>3000</v>
      </c>
      <c r="B74" s="81"/>
      <c r="C74" s="89"/>
      <c r="D74" s="89"/>
      <c r="E74" s="87"/>
      <c r="H74" s="67"/>
      <c r="J74" s="30"/>
      <c r="K74" s="31">
        <v>42841</v>
      </c>
      <c r="L74" s="32"/>
      <c r="N74" s="42"/>
      <c r="O74" s="78"/>
    </row>
    <row r="75" spans="1:15" ht="15" x14ac:dyDescent="0.25">
      <c r="A75" s="90"/>
      <c r="B75" s="81"/>
      <c r="C75" s="89"/>
      <c r="D75" s="89"/>
      <c r="E75" s="87"/>
      <c r="H75" s="67"/>
      <c r="J75" s="30"/>
      <c r="K75" s="31">
        <v>42842</v>
      </c>
      <c r="L75" s="32"/>
      <c r="N75" s="42"/>
      <c r="O75" s="91"/>
    </row>
    <row r="76" spans="1:15" ht="15" x14ac:dyDescent="0.25">
      <c r="A76" s="90"/>
      <c r="B76" s="81"/>
      <c r="C76" s="89"/>
      <c r="D76" s="89"/>
      <c r="E76" s="87"/>
      <c r="H76" s="67"/>
      <c r="J76" s="30"/>
      <c r="K76" s="31">
        <v>42843</v>
      </c>
      <c r="L76" s="32"/>
      <c r="N76" s="42"/>
      <c r="O76" s="91"/>
    </row>
    <row r="77" spans="1:15" ht="15" x14ac:dyDescent="0.25">
      <c r="A77" s="80"/>
      <c r="B77" s="81"/>
      <c r="C77" s="81"/>
      <c r="D77" s="81"/>
      <c r="E77" s="82"/>
      <c r="F77" s="2"/>
      <c r="G77" s="2"/>
      <c r="H77" s="54"/>
      <c r="I77" s="2"/>
      <c r="J77" s="30"/>
      <c r="K77" s="31">
        <v>42844</v>
      </c>
      <c r="L77" s="32"/>
      <c r="N77" s="42"/>
      <c r="O77" s="91"/>
    </row>
    <row r="78" spans="1:15" ht="15" x14ac:dyDescent="0.25">
      <c r="A78" s="83"/>
      <c r="B78" s="81"/>
      <c r="C78" s="81"/>
      <c r="D78" s="81"/>
      <c r="E78" s="82"/>
      <c r="F78" s="2"/>
      <c r="G78" s="2"/>
      <c r="H78" s="54"/>
      <c r="I78" s="2"/>
      <c r="J78" s="30"/>
      <c r="K78" s="31">
        <v>42845</v>
      </c>
      <c r="L78" s="32"/>
      <c r="N78" s="42"/>
      <c r="O78" s="91"/>
    </row>
    <row r="79" spans="1:15" ht="15" x14ac:dyDescent="0.25">
      <c r="A79" s="83"/>
      <c r="B79" s="81"/>
      <c r="C79" s="85"/>
      <c r="D79" s="81"/>
      <c r="E79" s="86"/>
      <c r="F79" s="2"/>
      <c r="G79" s="2"/>
      <c r="H79" s="54"/>
      <c r="I79" s="2"/>
      <c r="J79" s="30"/>
      <c r="K79" s="31">
        <v>42846</v>
      </c>
      <c r="L79" s="32"/>
      <c r="N79" s="42"/>
      <c r="O79" s="91"/>
    </row>
    <row r="80" spans="1:15" ht="15" x14ac:dyDescent="0.25">
      <c r="A80" s="82"/>
      <c r="B80" s="81"/>
      <c r="C80" s="85"/>
      <c r="D80" s="85"/>
      <c r="E80" s="87"/>
      <c r="F80" s="66"/>
      <c r="H80" s="67"/>
      <c r="J80" s="30"/>
      <c r="K80" s="31">
        <v>42847</v>
      </c>
      <c r="L80" s="32"/>
      <c r="N80" s="42"/>
      <c r="O80" s="91"/>
    </row>
    <row r="81" spans="1:15" ht="15" x14ac:dyDescent="0.25">
      <c r="A81" s="88"/>
      <c r="B81" s="81"/>
      <c r="C81" s="89"/>
      <c r="D81" s="89"/>
      <c r="E81" s="87"/>
      <c r="H81" s="67"/>
      <c r="J81" s="30"/>
      <c r="K81" s="31">
        <v>42848</v>
      </c>
      <c r="L81" s="32"/>
      <c r="N81" s="42"/>
      <c r="O81" s="78"/>
    </row>
    <row r="82" spans="1:15" ht="15" x14ac:dyDescent="0.25">
      <c r="A82" s="90"/>
      <c r="B82" s="81"/>
      <c r="C82" s="89"/>
      <c r="D82" s="89"/>
      <c r="E82" s="87"/>
      <c r="H82" s="67"/>
      <c r="J82" s="30"/>
      <c r="K82" s="31">
        <v>42849</v>
      </c>
      <c r="L82" s="32"/>
      <c r="N82" s="42"/>
      <c r="O82" s="78"/>
    </row>
    <row r="83" spans="1:15" ht="15" x14ac:dyDescent="0.25">
      <c r="A83" s="90"/>
      <c r="B83" s="81"/>
      <c r="C83" s="89"/>
      <c r="D83" s="89"/>
      <c r="E83" s="87"/>
      <c r="H83" s="67"/>
      <c r="J83" s="30"/>
      <c r="K83" s="31">
        <v>42850</v>
      </c>
      <c r="L83" s="32"/>
      <c r="N83" s="42"/>
      <c r="O83" s="78"/>
    </row>
    <row r="84" spans="1:15" ht="15" x14ac:dyDescent="0.25">
      <c r="A84" s="80"/>
      <c r="B84" s="81"/>
      <c r="C84" s="81"/>
      <c r="D84" s="81"/>
      <c r="E84" s="82"/>
      <c r="F84" s="2"/>
      <c r="G84" s="2"/>
      <c r="H84" s="54"/>
      <c r="I84" s="2"/>
      <c r="J84" s="30"/>
      <c r="K84" s="31">
        <v>42851</v>
      </c>
      <c r="L84" s="32"/>
      <c r="N84" s="42"/>
      <c r="O84" s="78"/>
    </row>
    <row r="85" spans="1:15" ht="15" x14ac:dyDescent="0.25">
      <c r="A85" s="83"/>
      <c r="B85" s="81"/>
      <c r="C85" s="81"/>
      <c r="D85" s="81"/>
      <c r="E85" s="82"/>
      <c r="F85" s="2"/>
      <c r="G85" s="2"/>
      <c r="H85" s="54"/>
      <c r="I85" s="2"/>
      <c r="J85" s="30"/>
      <c r="K85" s="31">
        <v>42852</v>
      </c>
      <c r="L85" s="32"/>
      <c r="N85" s="42"/>
      <c r="O85" s="78"/>
    </row>
    <row r="86" spans="1:15" ht="15" x14ac:dyDescent="0.25">
      <c r="A86" s="83"/>
      <c r="B86" s="81"/>
      <c r="C86" s="85"/>
      <c r="D86" s="81"/>
      <c r="E86" s="86"/>
      <c r="F86" s="2"/>
      <c r="G86" s="2"/>
      <c r="H86" s="54"/>
      <c r="I86" s="2"/>
      <c r="J86" s="30"/>
      <c r="K86" s="31">
        <v>42853</v>
      </c>
      <c r="L86" s="32"/>
      <c r="N86" s="42"/>
      <c r="O86" s="78"/>
    </row>
    <row r="87" spans="1:15" ht="15" x14ac:dyDescent="0.25">
      <c r="A87" s="92">
        <f>SUM(A69:A86)</f>
        <v>603000</v>
      </c>
      <c r="E87" s="67">
        <f>SUM(E69:E86)</f>
        <v>0</v>
      </c>
      <c r="H87" s="67">
        <f>SUM(H69:H86)</f>
        <v>0</v>
      </c>
      <c r="J87" s="30"/>
      <c r="K87" s="31">
        <v>42854</v>
      </c>
      <c r="L87" s="32"/>
      <c r="N87" s="42"/>
      <c r="O87" s="78"/>
    </row>
    <row r="88" spans="1:15" ht="15" x14ac:dyDescent="0.25">
      <c r="J88" s="30"/>
      <c r="K88" s="31">
        <v>42855</v>
      </c>
      <c r="L88" s="32"/>
      <c r="N88" s="42"/>
      <c r="O88" s="78"/>
    </row>
    <row r="89" spans="1:15" ht="15" x14ac:dyDescent="0.25">
      <c r="J89" s="30"/>
      <c r="K89" s="31">
        <v>42856</v>
      </c>
      <c r="L89" s="32"/>
      <c r="N89" s="42"/>
      <c r="O89" s="78"/>
    </row>
    <row r="90" spans="1:15" ht="15" x14ac:dyDescent="0.25">
      <c r="J90" s="30"/>
      <c r="K90" s="31">
        <v>42857</v>
      </c>
      <c r="L90" s="32"/>
      <c r="N90" s="42"/>
      <c r="O90" s="78"/>
    </row>
    <row r="91" spans="1:15" ht="15" x14ac:dyDescent="0.25">
      <c r="J91" s="30"/>
      <c r="K91" s="31">
        <v>42858</v>
      </c>
      <c r="L91" s="32"/>
      <c r="N91" s="42"/>
      <c r="O91" s="78"/>
    </row>
    <row r="92" spans="1:15" ht="15" x14ac:dyDescent="0.25">
      <c r="J92" s="30"/>
      <c r="K92" s="31">
        <v>42859</v>
      </c>
      <c r="L92" s="32"/>
      <c r="N92" s="42"/>
      <c r="O92" s="78"/>
    </row>
    <row r="93" spans="1:15" ht="15" x14ac:dyDescent="0.25">
      <c r="J93" s="30"/>
      <c r="K93" s="31">
        <v>42860</v>
      </c>
      <c r="L93" s="32"/>
      <c r="N93" s="42"/>
      <c r="O93" s="78"/>
    </row>
    <row r="94" spans="1:15" ht="15" x14ac:dyDescent="0.25">
      <c r="K94" s="31">
        <v>42861</v>
      </c>
      <c r="L94" s="32"/>
      <c r="N94" s="42"/>
      <c r="O94" s="78"/>
    </row>
    <row r="95" spans="1:15" x14ac:dyDescent="0.2">
      <c r="K95" s="31"/>
      <c r="L95" s="93"/>
      <c r="N95" s="42"/>
      <c r="O95" s="78"/>
    </row>
    <row r="96" spans="1:15" x14ac:dyDescent="0.2">
      <c r="K96" s="31"/>
      <c r="L96" s="93"/>
      <c r="N96" s="42"/>
      <c r="O96" s="78"/>
    </row>
    <row r="97" spans="1:19" x14ac:dyDescent="0.2">
      <c r="K97" s="31"/>
      <c r="L97" s="93"/>
      <c r="N97" s="42"/>
      <c r="O97" s="78"/>
    </row>
    <row r="98" spans="1:19" x14ac:dyDescent="0.2">
      <c r="K98" s="31"/>
      <c r="L98" s="93"/>
      <c r="N98" s="42"/>
      <c r="O98" s="78"/>
    </row>
    <row r="99" spans="1:19" x14ac:dyDescent="0.2">
      <c r="K99" s="31"/>
      <c r="L99" s="93"/>
      <c r="N99" s="42"/>
      <c r="O99" s="78"/>
    </row>
    <row r="100" spans="1:19" x14ac:dyDescent="0.2">
      <c r="K100" s="31"/>
      <c r="L100" s="93"/>
      <c r="N100" s="42"/>
      <c r="O100" s="78"/>
    </row>
    <row r="101" spans="1:19" x14ac:dyDescent="0.2">
      <c r="K101" s="31"/>
      <c r="L101" s="93"/>
      <c r="O101" s="78"/>
    </row>
    <row r="102" spans="1:19" x14ac:dyDescent="0.2">
      <c r="K102" s="31"/>
      <c r="L102" s="93"/>
      <c r="O102" s="78"/>
    </row>
    <row r="103" spans="1:19" x14ac:dyDescent="0.2">
      <c r="K103" s="31"/>
      <c r="L103" s="93"/>
    </row>
    <row r="104" spans="1:19" x14ac:dyDescent="0.2">
      <c r="K104" s="31"/>
      <c r="L104" s="93"/>
    </row>
    <row r="105" spans="1:19" x14ac:dyDescent="0.2">
      <c r="K105" s="31"/>
      <c r="L105" s="93"/>
    </row>
    <row r="106" spans="1:19" x14ac:dyDescent="0.2">
      <c r="K106" s="31"/>
      <c r="L106" s="93"/>
      <c r="O106" s="69">
        <f>SUM(O13:O105)</f>
        <v>0</v>
      </c>
    </row>
    <row r="107" spans="1:19" x14ac:dyDescent="0.2">
      <c r="K107" s="31"/>
      <c r="L107" s="93"/>
    </row>
    <row r="108" spans="1:19" x14ac:dyDescent="0.2">
      <c r="K108" s="31"/>
      <c r="L108" s="93"/>
    </row>
    <row r="109" spans="1:19" s="35" customFormat="1" x14ac:dyDescent="0.2">
      <c r="A109" s="7"/>
      <c r="B109" s="7"/>
      <c r="C109" s="7"/>
      <c r="D109" s="7"/>
      <c r="E109" s="7"/>
      <c r="F109" s="7"/>
      <c r="G109" s="7"/>
      <c r="I109" s="7"/>
      <c r="J109" s="7"/>
      <c r="K109" s="31"/>
      <c r="L109" s="93"/>
      <c r="N109" s="94"/>
      <c r="O109" s="95"/>
      <c r="P109" s="7"/>
      <c r="Q109" s="7"/>
      <c r="R109" s="7"/>
      <c r="S109" s="7"/>
    </row>
    <row r="110" spans="1:19" s="35" customFormat="1" x14ac:dyDescent="0.2">
      <c r="A110" s="7"/>
      <c r="B110" s="7"/>
      <c r="C110" s="7"/>
      <c r="D110" s="7"/>
      <c r="E110" s="7"/>
      <c r="F110" s="7"/>
      <c r="G110" s="7"/>
      <c r="I110" s="7"/>
      <c r="J110" s="7"/>
      <c r="K110" s="31"/>
      <c r="L110" s="93"/>
      <c r="N110" s="94"/>
      <c r="O110" s="95"/>
      <c r="P110" s="7"/>
      <c r="Q110" s="7"/>
      <c r="R110" s="7"/>
      <c r="S110" s="7"/>
    </row>
    <row r="111" spans="1:19" s="35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1"/>
      <c r="L111" s="93"/>
      <c r="N111" s="94"/>
      <c r="O111" s="95"/>
      <c r="P111" s="7"/>
      <c r="Q111" s="7"/>
      <c r="R111" s="7"/>
      <c r="S111" s="7"/>
    </row>
    <row r="112" spans="1:19" s="35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1"/>
      <c r="L112" s="93"/>
      <c r="N112" s="94"/>
      <c r="O112" s="95"/>
      <c r="P112" s="7"/>
      <c r="Q112" s="7"/>
      <c r="R112" s="7"/>
      <c r="S112" s="7"/>
    </row>
    <row r="113" spans="1:19" s="35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1"/>
      <c r="L113" s="93"/>
      <c r="N113" s="94"/>
      <c r="O113" s="95"/>
      <c r="P113" s="7"/>
      <c r="Q113" s="7"/>
      <c r="R113" s="7"/>
      <c r="S113" s="7"/>
    </row>
    <row r="114" spans="1:19" s="35" customFormat="1" x14ac:dyDescent="0.2">
      <c r="A114" s="7"/>
      <c r="B114" s="7"/>
      <c r="C114" s="7"/>
      <c r="D114" s="7"/>
      <c r="E114" s="7"/>
      <c r="F114" s="7"/>
      <c r="I114" s="7"/>
      <c r="J114" s="7"/>
      <c r="K114" s="31"/>
      <c r="L114" s="96">
        <f>SUM(L13:L113)</f>
        <v>26895000</v>
      </c>
      <c r="M114" s="97">
        <f>SUM(M13:M113)</f>
        <v>40434500</v>
      </c>
      <c r="N114" s="94"/>
      <c r="O114" s="95"/>
      <c r="P114" s="7"/>
      <c r="Q114" s="7"/>
      <c r="R114" s="7"/>
      <c r="S114" s="7"/>
    </row>
    <row r="115" spans="1:19" s="35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96">
        <f>SUM(L13:L114)</f>
        <v>53790000</v>
      </c>
      <c r="N115" s="94"/>
      <c r="O115" s="95"/>
      <c r="P115" s="7"/>
      <c r="Q115" s="7"/>
      <c r="R115" s="7"/>
      <c r="S115" s="7"/>
    </row>
    <row r="116" spans="1:19" s="35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98"/>
      <c r="N116" s="94"/>
      <c r="O116" s="95"/>
      <c r="P116" s="7"/>
      <c r="Q116" s="7"/>
      <c r="R116" s="7"/>
      <c r="S116" s="7"/>
    </row>
    <row r="117" spans="1:19" s="35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98"/>
      <c r="N117" s="94"/>
      <c r="O117" s="95"/>
      <c r="P117" s="7"/>
      <c r="Q117" s="7"/>
      <c r="R117" s="7"/>
      <c r="S117" s="7"/>
    </row>
    <row r="118" spans="1:19" s="35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98"/>
      <c r="N118" s="94"/>
      <c r="O118" s="95"/>
      <c r="P118" s="7"/>
      <c r="Q118" s="7"/>
      <c r="R118" s="7"/>
      <c r="S118" s="7"/>
    </row>
    <row r="119" spans="1:19" s="35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98"/>
      <c r="N119" s="94"/>
      <c r="O119" s="95"/>
      <c r="P119" s="7"/>
      <c r="Q119" s="7"/>
      <c r="R119" s="7"/>
      <c r="S119" s="7"/>
    </row>
    <row r="120" spans="1:19" s="35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98"/>
      <c r="N120" s="94"/>
      <c r="O120" s="95"/>
      <c r="P120" s="7"/>
      <c r="Q120" s="7"/>
      <c r="R120" s="7"/>
      <c r="S120" s="7"/>
    </row>
    <row r="121" spans="1:19" s="35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98"/>
      <c r="N121" s="94"/>
      <c r="O121" s="95"/>
      <c r="P121" s="7"/>
      <c r="Q121" s="7"/>
      <c r="R121" s="7"/>
      <c r="S121" s="7"/>
    </row>
    <row r="122" spans="1:19" s="35" customFormat="1" x14ac:dyDescent="0.2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98"/>
      <c r="N122" s="94"/>
      <c r="O122" s="95"/>
      <c r="P122" s="7"/>
      <c r="Q122" s="7"/>
      <c r="R122" s="7"/>
      <c r="S122" s="7"/>
    </row>
    <row r="123" spans="1:19" s="35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98"/>
      <c r="N123" s="94"/>
      <c r="O123" s="95"/>
      <c r="P123" s="7"/>
      <c r="Q123" s="7"/>
      <c r="R123" s="7"/>
      <c r="S123" s="7"/>
    </row>
    <row r="124" spans="1:19" s="35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98"/>
      <c r="N124" s="94"/>
      <c r="O124" s="95"/>
      <c r="P124" s="7"/>
      <c r="Q124" s="7"/>
      <c r="R124" s="7"/>
      <c r="S124" s="7"/>
    </row>
    <row r="125" spans="1:19" s="35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98"/>
      <c r="N125" s="94"/>
      <c r="O125" s="95"/>
      <c r="P125" s="7"/>
      <c r="Q125" s="7"/>
      <c r="R125" s="7"/>
      <c r="S125" s="7"/>
    </row>
    <row r="126" spans="1:19" s="35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98"/>
      <c r="N126" s="94"/>
      <c r="O126" s="95"/>
      <c r="P126" s="7"/>
      <c r="Q126" s="7"/>
      <c r="R126" s="7"/>
      <c r="S126" s="7"/>
    </row>
    <row r="127" spans="1:19" s="35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98"/>
      <c r="N127" s="94"/>
      <c r="O127" s="95"/>
      <c r="P127" s="7"/>
      <c r="Q127" s="7"/>
      <c r="R127" s="7"/>
      <c r="S127" s="7"/>
    </row>
    <row r="128" spans="1:19" s="35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98"/>
      <c r="N128" s="94"/>
      <c r="O128" s="95"/>
      <c r="P128" s="7"/>
      <c r="Q128" s="7"/>
      <c r="R128" s="7"/>
      <c r="S128" s="7"/>
    </row>
    <row r="129" spans="1:19" s="35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98"/>
      <c r="N129" s="94"/>
      <c r="O129" s="95"/>
      <c r="P129" s="7"/>
      <c r="Q129" s="7"/>
      <c r="R129" s="7"/>
      <c r="S129" s="7"/>
    </row>
    <row r="130" spans="1:19" s="35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98"/>
      <c r="N130" s="94"/>
      <c r="O130" s="95"/>
      <c r="P130" s="7"/>
      <c r="Q130" s="7"/>
      <c r="R130" s="7"/>
      <c r="S130" s="7"/>
    </row>
    <row r="131" spans="1:19" s="35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98"/>
      <c r="N131" s="94"/>
      <c r="O131" s="95"/>
      <c r="P131" s="7"/>
      <c r="Q131" s="7"/>
      <c r="R131" s="7"/>
      <c r="S131" s="7"/>
    </row>
    <row r="132" spans="1:19" s="35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98"/>
      <c r="N132" s="94"/>
      <c r="O132" s="95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27" zoomScale="90" zoomScaleNormal="100" zoomScaleSheetLayoutView="90" workbookViewId="0">
      <selection activeCell="K25" sqref="K25"/>
    </sheetView>
  </sheetViews>
  <sheetFormatPr defaultRowHeight="14.25" x14ac:dyDescent="0.2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98" bestFit="1" customWidth="1"/>
    <col min="13" max="13" width="16.140625" style="35" bestFit="1" customWidth="1"/>
    <col min="14" max="14" width="15.5703125" style="94" customWidth="1"/>
    <col min="15" max="15" width="20" style="95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0" t="s">
        <v>0</v>
      </c>
      <c r="B1" s="130"/>
      <c r="C1" s="130"/>
      <c r="D1" s="130"/>
      <c r="E1" s="130"/>
      <c r="F1" s="130"/>
      <c r="G1" s="130"/>
      <c r="H1" s="130"/>
      <c r="I1" s="130"/>
      <c r="J1" s="1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1" t="s">
        <v>54</v>
      </c>
      <c r="C3" s="10"/>
      <c r="D3" s="8"/>
      <c r="E3" s="8"/>
      <c r="F3" s="8"/>
      <c r="G3" s="8"/>
      <c r="H3" s="8" t="s">
        <v>3</v>
      </c>
      <c r="I3" s="12">
        <v>43012</v>
      </c>
      <c r="J3" s="100">
        <f>900*2400000</f>
        <v>2160000000</v>
      </c>
      <c r="K3" s="2"/>
      <c r="L3" s="14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102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19</v>
      </c>
      <c r="F8" s="21"/>
      <c r="G8" s="17">
        <f>C8*E8</f>
        <v>1900000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20</v>
      </c>
      <c r="F9" s="21"/>
      <c r="G9" s="17">
        <f t="shared" ref="G9:G16" si="0">C9*E9</f>
        <v>1000000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1</v>
      </c>
      <c r="F10" s="21"/>
      <c r="G10" s="17">
        <f t="shared" si="0"/>
        <v>20000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5</v>
      </c>
      <c r="F11" s="21"/>
      <c r="G11" s="17">
        <f t="shared" si="0"/>
        <v>50000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1</v>
      </c>
      <c r="F12" s="21"/>
      <c r="G12" s="17">
        <f>C12*E12</f>
        <v>5000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ht="15" x14ac:dyDescent="0.25">
      <c r="A13" s="8"/>
      <c r="B13" s="21"/>
      <c r="C13" s="22">
        <v>2000</v>
      </c>
      <c r="D13" s="8"/>
      <c r="E13" s="21">
        <v>3</v>
      </c>
      <c r="F13" s="21"/>
      <c r="G13" s="17">
        <f t="shared" si="0"/>
        <v>6000</v>
      </c>
      <c r="H13" s="9"/>
      <c r="I13" s="17"/>
      <c r="J13" s="30"/>
      <c r="K13" s="31">
        <v>42803</v>
      </c>
      <c r="L13" s="101">
        <v>525000</v>
      </c>
      <c r="M13" s="32">
        <v>2154900</v>
      </c>
      <c r="N13" s="34"/>
      <c r="O13" s="2" t="s">
        <v>19</v>
      </c>
      <c r="P13" s="2" t="s">
        <v>17</v>
      </c>
    </row>
    <row r="14" spans="1:19" ht="15" x14ac:dyDescent="0.25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30"/>
      <c r="K14" s="31">
        <v>42804</v>
      </c>
      <c r="L14" s="101">
        <v>1000000</v>
      </c>
      <c r="M14" s="32">
        <v>250000</v>
      </c>
      <c r="N14" s="34"/>
      <c r="O14" s="36"/>
      <c r="P14" s="37"/>
    </row>
    <row r="15" spans="1:19" ht="15" x14ac:dyDescent="0.25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J15" s="30"/>
      <c r="K15" s="31">
        <v>42805</v>
      </c>
      <c r="L15" s="101">
        <v>900000</v>
      </c>
      <c r="M15" s="32">
        <v>50000</v>
      </c>
      <c r="N15" s="34"/>
      <c r="O15" s="36"/>
      <c r="P15" s="37"/>
    </row>
    <row r="16" spans="1:19" ht="15" x14ac:dyDescent="0.25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0"/>
      <c r="K16" s="31">
        <v>42806</v>
      </c>
      <c r="L16" s="101">
        <v>1800000</v>
      </c>
      <c r="M16" s="32">
        <v>11000000</v>
      </c>
      <c r="N16" s="34"/>
      <c r="O16" s="36"/>
      <c r="P16" s="37"/>
    </row>
    <row r="17" spans="1:19" ht="15" x14ac:dyDescent="0.25">
      <c r="A17" s="8"/>
      <c r="B17" s="8"/>
      <c r="C17" s="19" t="s">
        <v>20</v>
      </c>
      <c r="D17" s="8"/>
      <c r="E17" s="21"/>
      <c r="F17" s="8"/>
      <c r="G17" s="8"/>
      <c r="H17" s="9">
        <f>SUM(G8:G16)</f>
        <v>2981000</v>
      </c>
      <c r="I17" s="10"/>
      <c r="J17" s="30"/>
      <c r="K17" s="31">
        <v>42807</v>
      </c>
      <c r="L17" s="101">
        <v>1600000</v>
      </c>
      <c r="M17" s="32">
        <v>2500000</v>
      </c>
      <c r="N17" s="34"/>
      <c r="O17" s="36"/>
      <c r="P17" s="37"/>
    </row>
    <row r="18" spans="1:19" ht="15" x14ac:dyDescent="0.25">
      <c r="A18" s="8"/>
      <c r="B18" s="8"/>
      <c r="C18" s="8"/>
      <c r="D18" s="8"/>
      <c r="E18" s="8"/>
      <c r="F18" s="8"/>
      <c r="G18" s="8"/>
      <c r="H18" s="9"/>
      <c r="I18" s="10"/>
      <c r="J18" s="30"/>
      <c r="K18" s="31">
        <v>42808</v>
      </c>
      <c r="L18" s="101">
        <v>2164000</v>
      </c>
      <c r="M18" s="32">
        <v>1750000</v>
      </c>
      <c r="N18" s="40"/>
      <c r="O18" s="36"/>
      <c r="P18" s="41"/>
    </row>
    <row r="19" spans="1:19" ht="15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0"/>
      <c r="K19" s="31">
        <v>42809</v>
      </c>
      <c r="L19" s="101">
        <v>800000</v>
      </c>
      <c r="M19" s="32">
        <v>210000</v>
      </c>
      <c r="N19" s="42"/>
      <c r="O19" s="36"/>
      <c r="P19" s="41"/>
    </row>
    <row r="20" spans="1:19" ht="15" x14ac:dyDescent="0.25">
      <c r="A20" s="8"/>
      <c r="B20" s="8"/>
      <c r="C20" s="22">
        <v>1000</v>
      </c>
      <c r="D20" s="8"/>
      <c r="E20" s="8">
        <v>0</v>
      </c>
      <c r="F20" s="8"/>
      <c r="G20" s="22">
        <f>C20*E20</f>
        <v>0</v>
      </c>
      <c r="H20" s="9"/>
      <c r="I20" s="22"/>
      <c r="J20" s="30"/>
      <c r="K20" s="31">
        <v>42810</v>
      </c>
      <c r="L20" s="101">
        <v>800000</v>
      </c>
      <c r="M20" s="32">
        <v>428000</v>
      </c>
      <c r="N20" s="42"/>
      <c r="O20" s="36"/>
      <c r="P20" s="41"/>
    </row>
    <row r="21" spans="1:19" ht="15" x14ac:dyDescent="0.25">
      <c r="A21" s="8"/>
      <c r="B21" s="8"/>
      <c r="C21" s="22">
        <v>500</v>
      </c>
      <c r="D21" s="8"/>
      <c r="E21" s="8">
        <v>4</v>
      </c>
      <c r="F21" s="8"/>
      <c r="G21" s="22">
        <f>C21*E21</f>
        <v>2000</v>
      </c>
      <c r="H21" s="9"/>
      <c r="I21" s="22"/>
      <c r="J21" s="30"/>
      <c r="K21" s="31">
        <v>42811</v>
      </c>
      <c r="L21" s="101">
        <v>2250000</v>
      </c>
      <c r="M21" s="32"/>
      <c r="N21" s="43"/>
      <c r="O21" s="44"/>
      <c r="P21" s="44"/>
    </row>
    <row r="22" spans="1:19" ht="15" x14ac:dyDescent="0.25">
      <c r="A22" s="8"/>
      <c r="B22" s="8"/>
      <c r="C22" s="22">
        <v>200</v>
      </c>
      <c r="D22" s="8"/>
      <c r="E22" s="8">
        <v>2</v>
      </c>
      <c r="F22" s="8"/>
      <c r="G22" s="22">
        <f>C22*E22</f>
        <v>400</v>
      </c>
      <c r="H22" s="9"/>
      <c r="I22" s="10"/>
      <c r="J22" s="30"/>
      <c r="K22" s="31">
        <v>42812</v>
      </c>
      <c r="L22" s="101">
        <v>1000000</v>
      </c>
      <c r="M22" s="32"/>
      <c r="N22" s="43"/>
      <c r="O22" s="9"/>
      <c r="P22" s="34"/>
      <c r="Q22" s="40"/>
      <c r="R22" s="44"/>
      <c r="S22" s="44"/>
    </row>
    <row r="23" spans="1:19" ht="15" x14ac:dyDescent="0.25">
      <c r="A23" s="8"/>
      <c r="B23" s="8"/>
      <c r="C23" s="22">
        <v>100</v>
      </c>
      <c r="D23" s="8"/>
      <c r="E23" s="8">
        <v>13</v>
      </c>
      <c r="F23" s="8"/>
      <c r="G23" s="22">
        <f>C23*E23</f>
        <v>1300</v>
      </c>
      <c r="H23" s="9"/>
      <c r="I23" s="10"/>
      <c r="J23" s="30"/>
      <c r="K23" s="31">
        <v>42813</v>
      </c>
      <c r="L23" s="101">
        <v>700000</v>
      </c>
      <c r="M23" s="32"/>
      <c r="N23" s="42"/>
      <c r="O23" s="45"/>
      <c r="P23" s="34"/>
      <c r="Q23" s="40"/>
      <c r="R23" s="44">
        <f>SUM(R14:R22)</f>
        <v>0</v>
      </c>
      <c r="S23" s="44">
        <f>SUM(S14:S22)</f>
        <v>0</v>
      </c>
    </row>
    <row r="24" spans="1:19" ht="15" x14ac:dyDescent="0.25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J24" s="30"/>
      <c r="K24" s="31">
        <v>42814</v>
      </c>
      <c r="L24" s="101">
        <v>900000</v>
      </c>
      <c r="M24" s="32"/>
      <c r="N24" s="42"/>
      <c r="O24" s="45"/>
      <c r="P24" s="34"/>
      <c r="Q24" s="40"/>
      <c r="R24" s="46" t="s">
        <v>22</v>
      </c>
      <c r="S24" s="40"/>
    </row>
    <row r="25" spans="1:19" ht="15" x14ac:dyDescent="0.25">
      <c r="A25" s="8"/>
      <c r="B25" s="8"/>
      <c r="C25" s="22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J25" s="30"/>
      <c r="K25" s="31">
        <v>42815</v>
      </c>
      <c r="L25" s="32">
        <v>1000000</v>
      </c>
      <c r="M25" s="32"/>
      <c r="N25" s="42"/>
      <c r="O25" s="45"/>
      <c r="P25" s="34"/>
      <c r="Q25" s="40"/>
      <c r="R25" s="46"/>
      <c r="S25" s="40"/>
    </row>
    <row r="26" spans="1:19" ht="15" x14ac:dyDescent="0.25">
      <c r="A26" s="8"/>
      <c r="B26" s="8"/>
      <c r="C26" s="19" t="s">
        <v>20</v>
      </c>
      <c r="D26" s="8"/>
      <c r="E26" s="8"/>
      <c r="F26" s="8"/>
      <c r="G26" s="8"/>
      <c r="H26" s="48">
        <f>SUM(G20:G25)</f>
        <v>3700</v>
      </c>
      <c r="I26" s="9"/>
      <c r="J26" s="30"/>
      <c r="K26" s="31">
        <v>42816</v>
      </c>
      <c r="L26" s="32"/>
      <c r="M26" s="32"/>
      <c r="N26" s="49"/>
      <c r="O26" s="50"/>
      <c r="P26" s="34"/>
      <c r="Q26" s="40"/>
      <c r="R26" s="46"/>
      <c r="S26" s="40"/>
    </row>
    <row r="27" spans="1:19" ht="15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2984700</v>
      </c>
      <c r="J27" s="30"/>
      <c r="K27" s="31">
        <v>42817</v>
      </c>
      <c r="L27" s="32"/>
      <c r="M27" s="32"/>
      <c r="N27" s="34"/>
      <c r="O27" s="50"/>
      <c r="P27" s="34"/>
      <c r="Q27" s="40"/>
      <c r="R27" s="46"/>
      <c r="S27" s="40"/>
    </row>
    <row r="28" spans="1:19" ht="15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30"/>
      <c r="K28" s="31">
        <v>42818</v>
      </c>
      <c r="L28" s="32"/>
      <c r="M28" s="32"/>
      <c r="N28" s="34"/>
      <c r="O28" s="50"/>
      <c r="P28" s="34"/>
      <c r="Q28" s="40"/>
      <c r="R28" s="46"/>
      <c r="S28" s="40"/>
    </row>
    <row r="29" spans="1:19" ht="15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+'02 Okt 17'!I37</f>
        <v>981914603</v>
      </c>
      <c r="J29" s="30"/>
      <c r="K29" s="31">
        <v>42819</v>
      </c>
      <c r="L29" s="32"/>
      <c r="M29" s="32"/>
      <c r="N29" s="34"/>
      <c r="O29" s="50"/>
      <c r="P29" s="34"/>
      <c r="Q29" s="40"/>
      <c r="R29" s="51"/>
      <c r="S29" s="40"/>
    </row>
    <row r="30" spans="1:19" ht="15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+'03 Okt 17 '!I52</f>
        <v>5699600</v>
      </c>
      <c r="J30" s="30"/>
      <c r="K30" s="31">
        <v>42820</v>
      </c>
      <c r="L30" s="32"/>
      <c r="M30" s="32"/>
      <c r="N30" s="34"/>
      <c r="O30" s="50"/>
      <c r="P30" s="34"/>
      <c r="Q30" s="40"/>
      <c r="R30" s="46"/>
      <c r="S30" s="40"/>
    </row>
    <row r="31" spans="1:19" ht="15" x14ac:dyDescent="0.25">
      <c r="A31" s="8"/>
      <c r="B31" s="8"/>
      <c r="C31" s="8"/>
      <c r="D31" s="8"/>
      <c r="E31" s="8"/>
      <c r="F31" s="8"/>
      <c r="G31" s="8"/>
      <c r="H31" s="9"/>
      <c r="I31" s="9"/>
      <c r="J31" s="30"/>
      <c r="K31" s="31">
        <v>42821</v>
      </c>
      <c r="L31" s="32"/>
      <c r="M31" s="32"/>
      <c r="N31" s="42"/>
      <c r="O31" s="50"/>
      <c r="P31" s="2"/>
      <c r="Q31" s="40"/>
      <c r="R31" s="2"/>
      <c r="S31" s="40"/>
    </row>
    <row r="32" spans="1:19" ht="15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0"/>
      <c r="K32" s="31">
        <v>42822</v>
      </c>
      <c r="L32" s="32"/>
      <c r="M32" s="32"/>
      <c r="N32" s="42"/>
      <c r="O32" s="50"/>
      <c r="P32" s="2"/>
      <c r="Q32" s="40"/>
      <c r="R32" s="2"/>
      <c r="S32" s="40"/>
    </row>
    <row r="33" spans="1:19" ht="15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30"/>
      <c r="K33" s="31">
        <v>42823</v>
      </c>
      <c r="L33" s="32"/>
      <c r="M33" s="32"/>
      <c r="N33" s="42"/>
      <c r="O33" s="50"/>
      <c r="P33" s="2"/>
      <c r="Q33" s="40"/>
      <c r="R33" s="2"/>
      <c r="S33" s="40"/>
    </row>
    <row r="34" spans="1:19" ht="15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0"/>
      <c r="K34" s="31">
        <v>42824</v>
      </c>
      <c r="L34" s="32"/>
      <c r="M34" s="32"/>
      <c r="N34" s="42"/>
      <c r="O34" s="50"/>
      <c r="P34" s="2"/>
      <c r="Q34" s="40"/>
      <c r="R34" s="54"/>
      <c r="S34" s="40"/>
    </row>
    <row r="35" spans="1:19" ht="15" x14ac:dyDescent="0.25">
      <c r="A35" s="8"/>
      <c r="B35" s="8"/>
      <c r="C35" s="8" t="s">
        <v>29</v>
      </c>
      <c r="D35" s="8"/>
      <c r="E35" s="8"/>
      <c r="F35" s="8"/>
      <c r="G35" s="22"/>
      <c r="H35" s="48">
        <f>O14</f>
        <v>0</v>
      </c>
      <c r="I35" s="9"/>
      <c r="J35" s="30"/>
      <c r="K35" s="31">
        <v>42825</v>
      </c>
      <c r="L35" s="32"/>
      <c r="M35" s="32"/>
      <c r="N35" s="42"/>
      <c r="O35" s="50"/>
      <c r="P35" s="40"/>
      <c r="Q35" s="40"/>
      <c r="R35" s="2"/>
      <c r="S35" s="40"/>
    </row>
    <row r="36" spans="1:19" ht="15" x14ac:dyDescent="0.25">
      <c r="A36" s="8"/>
      <c r="B36" s="8"/>
      <c r="C36" s="8" t="s">
        <v>30</v>
      </c>
      <c r="D36" s="8"/>
      <c r="E36" s="8"/>
      <c r="F36" s="8"/>
      <c r="G36" s="8"/>
      <c r="H36" s="55">
        <f>+P14</f>
        <v>0</v>
      </c>
      <c r="I36" s="8" t="s">
        <v>7</v>
      </c>
      <c r="J36" s="30"/>
      <c r="K36" s="31">
        <v>42826</v>
      </c>
      <c r="L36" s="32"/>
      <c r="N36" s="42"/>
      <c r="O36" s="50"/>
      <c r="P36" s="10"/>
      <c r="Q36" s="40"/>
      <c r="R36" s="2"/>
      <c r="S36" s="2"/>
    </row>
    <row r="37" spans="1:19" ht="15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981914603</v>
      </c>
      <c r="J37" s="30"/>
      <c r="K37" s="31">
        <v>42827</v>
      </c>
      <c r="L37" s="32"/>
      <c r="N37" s="42"/>
      <c r="O37" s="50"/>
      <c r="Q37" s="40"/>
      <c r="R37" s="2"/>
      <c r="S37" s="2"/>
    </row>
    <row r="38" spans="1:19" ht="15" x14ac:dyDescent="0.25">
      <c r="A38" s="8"/>
      <c r="B38" s="8"/>
      <c r="C38" s="8"/>
      <c r="D38" s="8"/>
      <c r="E38" s="8"/>
      <c r="F38" s="8"/>
      <c r="G38" s="8"/>
      <c r="H38" s="9"/>
      <c r="I38" s="9"/>
      <c r="J38" s="30"/>
      <c r="K38" s="31">
        <v>42828</v>
      </c>
      <c r="L38" s="32"/>
      <c r="N38" s="42"/>
      <c r="O38" s="50"/>
      <c r="Q38" s="40"/>
      <c r="R38" s="2"/>
      <c r="S38" s="2"/>
    </row>
    <row r="39" spans="1:19" ht="15" x14ac:dyDescent="0.25">
      <c r="A39" s="8"/>
      <c r="B39" s="8"/>
      <c r="C39" s="19" t="s">
        <v>32</v>
      </c>
      <c r="D39" s="8"/>
      <c r="E39" s="8"/>
      <c r="F39" s="8"/>
      <c r="G39" s="8"/>
      <c r="H39" s="48">
        <v>4408349</v>
      </c>
      <c r="J39" s="30"/>
      <c r="K39" s="31">
        <v>42829</v>
      </c>
      <c r="L39" s="32"/>
      <c r="N39" s="42"/>
      <c r="O39" s="50"/>
      <c r="Q39" s="40"/>
      <c r="R39" s="2"/>
      <c r="S39" s="2"/>
    </row>
    <row r="40" spans="1:19" ht="15" x14ac:dyDescent="0.25">
      <c r="A40" s="8"/>
      <c r="B40" s="8"/>
      <c r="C40" s="19" t="s">
        <v>33</v>
      </c>
      <c r="D40" s="8"/>
      <c r="E40" s="8"/>
      <c r="F40" s="8"/>
      <c r="G40" s="8"/>
      <c r="H40" s="9">
        <v>118557858</v>
      </c>
      <c r="I40" s="9"/>
      <c r="J40" s="30"/>
      <c r="K40" s="31">
        <v>42830</v>
      </c>
      <c r="L40" s="32"/>
      <c r="N40" s="42"/>
      <c r="O40" s="50"/>
      <c r="Q40" s="40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v>124729661</v>
      </c>
      <c r="I41" s="9"/>
      <c r="J41" s="30"/>
      <c r="K41" s="31">
        <v>42831</v>
      </c>
      <c r="L41" s="32"/>
      <c r="N41" s="42"/>
      <c r="O41" s="50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247695868</v>
      </c>
      <c r="J42" s="30"/>
      <c r="K42" s="31">
        <v>42832</v>
      </c>
      <c r="L42" s="32"/>
      <c r="N42" s="42"/>
      <c r="O42" s="50"/>
      <c r="Q42" s="40"/>
      <c r="R42" s="2"/>
      <c r="S42" s="2"/>
    </row>
    <row r="43" spans="1:19" ht="15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1229610471</v>
      </c>
      <c r="J43" s="30"/>
      <c r="K43" s="31">
        <v>42833</v>
      </c>
      <c r="L43" s="32"/>
      <c r="N43" s="42"/>
      <c r="O43" s="50"/>
      <c r="Q43" s="40"/>
      <c r="R43" s="2"/>
      <c r="S43" s="2"/>
    </row>
    <row r="44" spans="1:19" ht="15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30"/>
      <c r="K44" s="31">
        <v>42834</v>
      </c>
      <c r="L44" s="32"/>
      <c r="N44" s="42"/>
      <c r="O44" s="50"/>
      <c r="P44" s="59"/>
      <c r="Q44" s="34"/>
      <c r="R44" s="60"/>
      <c r="S44" s="60"/>
    </row>
    <row r="45" spans="1:19" ht="15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18342900</v>
      </c>
      <c r="I45" s="9"/>
      <c r="J45" s="30"/>
      <c r="K45" s="31">
        <v>42835</v>
      </c>
      <c r="L45" s="32"/>
      <c r="N45" s="42"/>
      <c r="O45" s="50"/>
      <c r="P45" s="59"/>
      <c r="Q45" s="34"/>
      <c r="R45" s="61"/>
      <c r="S45" s="60"/>
    </row>
    <row r="46" spans="1:19" ht="15" x14ac:dyDescent="0.25">
      <c r="A46" s="8"/>
      <c r="B46" s="8"/>
      <c r="C46" s="8" t="s">
        <v>36</v>
      </c>
      <c r="D46" s="8"/>
      <c r="E46" s="8"/>
      <c r="F46" s="8"/>
      <c r="G46" s="21"/>
      <c r="H46" s="62">
        <f>+E87</f>
        <v>139000</v>
      </c>
      <c r="I46" s="9" t="s">
        <v>7</v>
      </c>
      <c r="J46" s="30"/>
      <c r="K46" s="31">
        <v>42836</v>
      </c>
      <c r="L46" s="32"/>
      <c r="N46" s="42"/>
      <c r="O46" s="50"/>
      <c r="P46" s="59"/>
      <c r="Q46" s="34"/>
      <c r="R46" s="59"/>
      <c r="S46" s="60"/>
    </row>
    <row r="47" spans="1:19" ht="15" x14ac:dyDescent="0.25">
      <c r="A47" s="8"/>
      <c r="B47" s="8"/>
      <c r="C47" s="8"/>
      <c r="D47" s="8"/>
      <c r="E47" s="8"/>
      <c r="F47" s="8"/>
      <c r="G47" s="21" t="s">
        <v>7</v>
      </c>
      <c r="H47" s="63"/>
      <c r="I47" s="9">
        <f>H45+H46</f>
        <v>18481900</v>
      </c>
      <c r="J47" s="30"/>
      <c r="K47" s="31">
        <v>42837</v>
      </c>
      <c r="L47" s="32"/>
      <c r="N47" s="42"/>
      <c r="O47" s="50"/>
      <c r="P47" s="59"/>
      <c r="Q47" s="60"/>
      <c r="R47" s="59"/>
      <c r="S47" s="60"/>
    </row>
    <row r="48" spans="1:19" ht="15" x14ac:dyDescent="0.25">
      <c r="A48" s="8"/>
      <c r="B48" s="8"/>
      <c r="C48" s="8"/>
      <c r="D48" s="8"/>
      <c r="E48" s="8"/>
      <c r="F48" s="8"/>
      <c r="G48" s="21"/>
      <c r="H48" s="64"/>
      <c r="I48" s="9" t="s">
        <v>7</v>
      </c>
      <c r="J48" s="30"/>
      <c r="K48" s="31">
        <v>42838</v>
      </c>
      <c r="L48" s="32"/>
      <c r="N48" s="42"/>
      <c r="O48" s="50"/>
      <c r="P48" s="65"/>
      <c r="Q48" s="65">
        <f>SUM(Q13:Q46)</f>
        <v>0</v>
      </c>
      <c r="R48" s="59"/>
      <c r="S48" s="60"/>
    </row>
    <row r="49" spans="1:19" ht="15" x14ac:dyDescent="0.25">
      <c r="A49" s="8"/>
      <c r="B49" s="8"/>
      <c r="C49" s="8" t="s">
        <v>37</v>
      </c>
      <c r="D49" s="8"/>
      <c r="E49" s="8"/>
      <c r="F49" s="8"/>
      <c r="G49" s="17"/>
      <c r="H49" s="48">
        <f>+L114</f>
        <v>15439000</v>
      </c>
      <c r="I49" s="9">
        <v>0</v>
      </c>
      <c r="J49" s="30"/>
      <c r="K49" s="31">
        <v>42839</v>
      </c>
      <c r="L49" s="32"/>
      <c r="M49" s="53"/>
      <c r="N49" s="42"/>
      <c r="O49" s="50"/>
      <c r="Q49" s="2"/>
      <c r="S49" s="2"/>
    </row>
    <row r="50" spans="1:19" ht="15" x14ac:dyDescent="0.25">
      <c r="A50" s="8"/>
      <c r="B50" s="8"/>
      <c r="C50" s="8" t="s">
        <v>38</v>
      </c>
      <c r="D50" s="8"/>
      <c r="E50" s="8"/>
      <c r="F50" s="8"/>
      <c r="G50" s="8"/>
      <c r="H50" s="55">
        <f>A87</f>
        <v>328000</v>
      </c>
      <c r="I50" s="9"/>
      <c r="J50" s="30"/>
      <c r="K50" s="31">
        <v>42840</v>
      </c>
      <c r="L50" s="32"/>
      <c r="M50" s="53"/>
      <c r="N50" s="42"/>
      <c r="O50" s="50"/>
      <c r="P50" s="66"/>
      <c r="Q50" s="2" t="s">
        <v>39</v>
      </c>
      <c r="S50" s="2"/>
    </row>
    <row r="51" spans="1:19" ht="15" x14ac:dyDescent="0.25">
      <c r="A51" s="8"/>
      <c r="B51" s="8"/>
      <c r="C51" s="8"/>
      <c r="D51" s="8"/>
      <c r="E51" s="8"/>
      <c r="F51" s="8"/>
      <c r="G51" s="8"/>
      <c r="H51" s="17"/>
      <c r="I51" s="55">
        <f>SUM(H49:H50)</f>
        <v>15767000</v>
      </c>
      <c r="J51" s="30"/>
      <c r="K51" s="31">
        <v>42841</v>
      </c>
      <c r="L51" s="32"/>
      <c r="M51" s="53"/>
      <c r="N51" s="42"/>
      <c r="O51" s="50"/>
      <c r="P51" s="67"/>
      <c r="Q51" s="54"/>
      <c r="R51" s="67"/>
      <c r="S51" s="54"/>
    </row>
    <row r="52" spans="1:19" ht="15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2984700</v>
      </c>
      <c r="J52" s="30"/>
      <c r="K52" s="31">
        <v>42842</v>
      </c>
      <c r="L52" s="32"/>
      <c r="M52" s="68"/>
      <c r="N52" s="42"/>
      <c r="O52" s="50"/>
      <c r="P52" s="67"/>
      <c r="Q52" s="54"/>
      <c r="R52" s="67"/>
      <c r="S52" s="54"/>
    </row>
    <row r="53" spans="1:19" ht="15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2984700</v>
      </c>
      <c r="J53" s="30"/>
      <c r="K53" s="31">
        <v>42843</v>
      </c>
      <c r="L53" s="32"/>
      <c r="M53" s="68"/>
      <c r="N53" s="42"/>
      <c r="O53" s="50"/>
      <c r="P53" s="67"/>
      <c r="Q53" s="54"/>
      <c r="R53" s="67"/>
      <c r="S53" s="54"/>
    </row>
    <row r="54" spans="1:19" ht="15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5">
        <v>0</v>
      </c>
      <c r="J54" s="30"/>
      <c r="K54" s="31">
        <v>42844</v>
      </c>
      <c r="L54" s="32"/>
      <c r="M54" s="69"/>
      <c r="N54" s="42"/>
      <c r="O54" s="50"/>
      <c r="P54" s="67"/>
      <c r="Q54" s="54"/>
      <c r="R54" s="67"/>
      <c r="S54" s="70"/>
    </row>
    <row r="55" spans="1:19" ht="15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30"/>
      <c r="K55" s="31">
        <v>42845</v>
      </c>
      <c r="L55" s="32"/>
      <c r="M55" s="53"/>
      <c r="N55" s="42"/>
      <c r="O55" s="50"/>
      <c r="P55" s="67"/>
      <c r="Q55" s="54"/>
      <c r="R55" s="67"/>
      <c r="S55" s="67"/>
    </row>
    <row r="56" spans="1:19" ht="15" x14ac:dyDescent="0.25">
      <c r="A56" s="8"/>
      <c r="B56" s="8"/>
      <c r="C56" s="8"/>
      <c r="D56" s="8"/>
      <c r="E56" s="8"/>
      <c r="F56" s="8"/>
      <c r="G56" s="8"/>
      <c r="H56" s="9"/>
      <c r="I56" s="9"/>
      <c r="J56" s="30"/>
      <c r="K56" s="31">
        <v>42846</v>
      </c>
      <c r="L56" s="32"/>
      <c r="M56" s="69"/>
      <c r="N56" s="42"/>
      <c r="O56" s="50"/>
      <c r="P56" s="67"/>
      <c r="Q56" s="54"/>
      <c r="R56" s="67"/>
      <c r="S56" s="67"/>
    </row>
    <row r="57" spans="1:19" ht="15" x14ac:dyDescent="0.25">
      <c r="A57" s="8" t="s">
        <v>43</v>
      </c>
      <c r="B57" s="8"/>
      <c r="C57" s="8"/>
      <c r="D57" s="8"/>
      <c r="E57" s="8"/>
      <c r="F57" s="8"/>
      <c r="G57" s="8"/>
      <c r="H57" s="9"/>
      <c r="I57" s="52"/>
      <c r="J57" s="30"/>
      <c r="K57" s="31">
        <v>42847</v>
      </c>
      <c r="L57" s="32"/>
      <c r="M57" s="69"/>
      <c r="N57" s="42"/>
      <c r="O57" s="50"/>
      <c r="P57" s="67"/>
      <c r="Q57" s="54"/>
      <c r="R57" s="67"/>
      <c r="S57" s="67"/>
    </row>
    <row r="58" spans="1:19" ht="15" x14ac:dyDescent="0.25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30"/>
      <c r="K58" s="31">
        <v>42848</v>
      </c>
      <c r="L58" s="32"/>
      <c r="M58" s="69"/>
      <c r="N58" s="42"/>
      <c r="O58" s="50"/>
      <c r="P58" s="67"/>
      <c r="Q58" s="54"/>
      <c r="R58" s="67"/>
      <c r="S58" s="67"/>
    </row>
    <row r="59" spans="1:19" ht="15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30"/>
      <c r="K59" s="31">
        <v>42849</v>
      </c>
      <c r="L59" s="32"/>
      <c r="M59" s="69"/>
      <c r="N59" s="42"/>
      <c r="O59" s="50"/>
      <c r="Q59" s="40"/>
    </row>
    <row r="60" spans="1:19" ht="15" x14ac:dyDescent="0.25">
      <c r="A60" s="71"/>
      <c r="B60" s="72"/>
      <c r="C60" s="72"/>
      <c r="D60" s="73"/>
      <c r="E60" s="73"/>
      <c r="F60" s="73"/>
      <c r="G60" s="73"/>
      <c r="H60" s="73"/>
      <c r="J60" s="30"/>
      <c r="K60" s="31">
        <v>42850</v>
      </c>
      <c r="L60" s="32"/>
      <c r="N60" s="42"/>
      <c r="O60" s="50"/>
    </row>
    <row r="61" spans="1:19" ht="15" x14ac:dyDescent="0.25">
      <c r="A61" s="2"/>
      <c r="B61" s="2"/>
      <c r="C61" s="2"/>
      <c r="D61" s="2"/>
      <c r="E61" s="2"/>
      <c r="F61" s="2"/>
      <c r="G61" s="10"/>
      <c r="I61" s="2"/>
      <c r="J61" s="30"/>
      <c r="K61" s="31">
        <v>42851</v>
      </c>
      <c r="L61" s="32"/>
      <c r="N61" s="42"/>
      <c r="O61" s="50"/>
      <c r="Q61" s="66"/>
    </row>
    <row r="62" spans="1:19" ht="15" x14ac:dyDescent="0.25">
      <c r="A62" s="74" t="s">
        <v>46</v>
      </c>
      <c r="B62" s="72"/>
      <c r="C62" s="72"/>
      <c r="D62" s="73"/>
      <c r="E62" s="73"/>
      <c r="F62" s="73"/>
      <c r="G62" s="10" t="s">
        <v>47</v>
      </c>
      <c r="J62" s="30"/>
      <c r="K62" s="31">
        <v>42852</v>
      </c>
      <c r="L62" s="32"/>
      <c r="N62" s="42"/>
      <c r="O62" s="50"/>
      <c r="Q62" s="66"/>
    </row>
    <row r="63" spans="1:19" ht="15" x14ac:dyDescent="0.25">
      <c r="A63" s="71"/>
      <c r="B63" s="72"/>
      <c r="C63" s="72"/>
      <c r="D63" s="73"/>
      <c r="E63" s="73"/>
      <c r="F63" s="73"/>
      <c r="G63" s="73"/>
      <c r="H63" s="73"/>
      <c r="J63" s="30"/>
      <c r="K63" s="31">
        <v>42853</v>
      </c>
      <c r="L63" s="32"/>
      <c r="N63" s="42"/>
      <c r="O63" s="50"/>
    </row>
    <row r="64" spans="1:19" ht="15" x14ac:dyDescent="0.25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30"/>
      <c r="K64" s="31">
        <v>42854</v>
      </c>
      <c r="L64" s="32"/>
      <c r="N64" s="42"/>
      <c r="O64" s="50"/>
    </row>
    <row r="65" spans="1:15" ht="15" x14ac:dyDescent="0.25">
      <c r="A65" s="2"/>
      <c r="B65" s="2"/>
      <c r="C65" s="2"/>
      <c r="D65" s="2"/>
      <c r="E65" s="2"/>
      <c r="F65" s="2"/>
      <c r="G65" s="73" t="s">
        <v>50</v>
      </c>
      <c r="H65" s="2"/>
      <c r="I65" s="2"/>
      <c r="J65" s="30"/>
      <c r="K65" s="31">
        <v>42855</v>
      </c>
      <c r="L65" s="32"/>
      <c r="M65" s="69"/>
      <c r="N65" s="42"/>
      <c r="O65" s="50"/>
    </row>
    <row r="66" spans="1:15" ht="15" x14ac:dyDescent="0.25">
      <c r="A66" s="2"/>
      <c r="B66" s="2"/>
      <c r="C66" s="2"/>
      <c r="D66" s="2"/>
      <c r="E66" s="2"/>
      <c r="F66" s="2"/>
      <c r="G66" s="73"/>
      <c r="H66" s="2"/>
      <c r="I66" s="2"/>
      <c r="J66" s="30"/>
      <c r="K66" s="31">
        <v>42856</v>
      </c>
      <c r="L66" s="32"/>
      <c r="N66" s="42"/>
      <c r="O66" s="50"/>
    </row>
    <row r="67" spans="1:15" ht="15" x14ac:dyDescent="0.25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30"/>
      <c r="K67" s="31">
        <v>42857</v>
      </c>
      <c r="L67" s="32"/>
      <c r="N67" s="42"/>
      <c r="O67" s="50"/>
    </row>
    <row r="68" spans="1:15" ht="15" x14ac:dyDescent="0.25">
      <c r="A68" s="2"/>
      <c r="B68" s="2"/>
      <c r="C68" s="2"/>
      <c r="D68" s="2"/>
      <c r="E68" s="2" t="s">
        <v>51</v>
      </c>
      <c r="F68" s="2"/>
      <c r="G68" s="2"/>
      <c r="H68" s="2"/>
      <c r="I68" s="75"/>
      <c r="J68" s="30"/>
      <c r="K68" s="31">
        <v>42858</v>
      </c>
      <c r="L68" s="32"/>
      <c r="N68" s="42"/>
      <c r="O68" s="50"/>
    </row>
    <row r="69" spans="1:15" ht="15" x14ac:dyDescent="0.25">
      <c r="A69" s="73"/>
      <c r="B69" s="73"/>
      <c r="C69" s="73"/>
      <c r="D69" s="73"/>
      <c r="E69" s="73"/>
      <c r="F69" s="73"/>
      <c r="G69" s="76"/>
      <c r="H69" s="77"/>
      <c r="I69" s="73"/>
      <c r="J69" s="30"/>
      <c r="K69" s="31">
        <v>42859</v>
      </c>
      <c r="L69" s="32"/>
      <c r="N69" s="42"/>
      <c r="O69" s="78"/>
    </row>
    <row r="70" spans="1:15" ht="15" x14ac:dyDescent="0.25">
      <c r="A70" s="73"/>
      <c r="B70" s="73"/>
      <c r="C70" s="73"/>
      <c r="D70" s="73"/>
      <c r="E70" s="73"/>
      <c r="F70" s="73"/>
      <c r="G70" s="76" t="s">
        <v>52</v>
      </c>
      <c r="H70" s="79"/>
      <c r="I70" s="73"/>
      <c r="J70" s="30"/>
      <c r="K70" s="31">
        <v>42860</v>
      </c>
      <c r="L70" s="32"/>
      <c r="N70" s="42"/>
      <c r="O70" s="78"/>
    </row>
    <row r="71" spans="1:15" ht="15" x14ac:dyDescent="0.25">
      <c r="A71" s="80" t="s">
        <v>38</v>
      </c>
      <c r="B71" s="81"/>
      <c r="C71" s="81"/>
      <c r="D71" s="81"/>
      <c r="E71" s="82" t="s">
        <v>53</v>
      </c>
      <c r="F71" s="2"/>
      <c r="G71" s="2"/>
      <c r="H71" s="54"/>
      <c r="I71" s="2"/>
      <c r="J71" s="30"/>
      <c r="K71" s="31">
        <v>42861</v>
      </c>
      <c r="L71" s="32"/>
      <c r="N71" s="42"/>
      <c r="O71" s="78"/>
    </row>
    <row r="72" spans="1:15" ht="15" x14ac:dyDescent="0.25">
      <c r="A72" s="83">
        <v>40000</v>
      </c>
      <c r="B72" s="84"/>
      <c r="C72" s="85"/>
      <c r="D72" s="81"/>
      <c r="E72" s="86">
        <v>139000</v>
      </c>
      <c r="F72" s="2"/>
      <c r="G72" s="2"/>
      <c r="H72" s="54"/>
      <c r="I72" s="2"/>
      <c r="J72" s="30"/>
      <c r="L72" s="32"/>
      <c r="N72" s="42"/>
      <c r="O72" s="78"/>
    </row>
    <row r="73" spans="1:15" ht="15" x14ac:dyDescent="0.25">
      <c r="A73" s="82">
        <v>30000</v>
      </c>
      <c r="B73" s="81"/>
      <c r="C73" s="85"/>
      <c r="D73" s="85"/>
      <c r="E73" s="87"/>
      <c r="F73" s="66"/>
      <c r="H73" s="67"/>
      <c r="J73" s="30"/>
      <c r="L73" s="32"/>
      <c r="N73" s="42"/>
      <c r="O73" s="78"/>
    </row>
    <row r="74" spans="1:15" ht="15" x14ac:dyDescent="0.25">
      <c r="A74" s="88">
        <v>50000</v>
      </c>
      <c r="B74" s="81"/>
      <c r="C74" s="89"/>
      <c r="D74" s="89"/>
      <c r="E74" s="87"/>
      <c r="H74" s="67"/>
      <c r="J74" s="30"/>
      <c r="L74" s="32"/>
      <c r="N74" s="42"/>
      <c r="O74" s="78"/>
    </row>
    <row r="75" spans="1:15" ht="15" x14ac:dyDescent="0.25">
      <c r="A75" s="90">
        <v>200000</v>
      </c>
      <c r="B75" s="81"/>
      <c r="C75" s="89"/>
      <c r="D75" s="89"/>
      <c r="E75" s="87"/>
      <c r="H75" s="67"/>
      <c r="J75" s="30"/>
      <c r="L75" s="32"/>
      <c r="N75" s="42"/>
      <c r="O75" s="91"/>
    </row>
    <row r="76" spans="1:15" ht="15" x14ac:dyDescent="0.25">
      <c r="A76" s="90">
        <v>6000</v>
      </c>
      <c r="B76" s="81"/>
      <c r="C76" s="89"/>
      <c r="D76" s="89"/>
      <c r="E76" s="87"/>
      <c r="H76" s="67"/>
      <c r="J76" s="30"/>
      <c r="L76" s="32"/>
      <c r="N76" s="42"/>
      <c r="O76" s="91"/>
    </row>
    <row r="77" spans="1:15" ht="15" x14ac:dyDescent="0.25">
      <c r="A77" s="80">
        <v>2000</v>
      </c>
      <c r="B77" s="81"/>
      <c r="C77" s="81"/>
      <c r="D77" s="81"/>
      <c r="E77" s="82"/>
      <c r="F77" s="2"/>
      <c r="G77" s="2"/>
      <c r="H77" s="54"/>
      <c r="I77" s="2"/>
      <c r="J77" s="30"/>
      <c r="L77" s="32"/>
      <c r="N77" s="42"/>
      <c r="O77" s="91"/>
    </row>
    <row r="78" spans="1:15" ht="15" x14ac:dyDescent="0.25">
      <c r="A78" s="83"/>
      <c r="B78" s="81"/>
      <c r="C78" s="81"/>
      <c r="D78" s="81"/>
      <c r="E78" s="82"/>
      <c r="F78" s="2"/>
      <c r="G78" s="2"/>
      <c r="H78" s="54"/>
      <c r="I78" s="2"/>
      <c r="J78" s="30"/>
      <c r="L78" s="32"/>
      <c r="N78" s="42"/>
      <c r="O78" s="91"/>
    </row>
    <row r="79" spans="1:15" ht="15" x14ac:dyDescent="0.25">
      <c r="A79" s="83"/>
      <c r="B79" s="81"/>
      <c r="C79" s="85"/>
      <c r="D79" s="81"/>
      <c r="E79" s="86"/>
      <c r="F79" s="2"/>
      <c r="G79" s="2"/>
      <c r="H79" s="54"/>
      <c r="I79" s="2"/>
      <c r="J79" s="30"/>
      <c r="L79" s="32"/>
      <c r="N79" s="42"/>
      <c r="O79" s="91"/>
    </row>
    <row r="80" spans="1:15" ht="15" x14ac:dyDescent="0.25">
      <c r="A80" s="82"/>
      <c r="B80" s="81"/>
      <c r="C80" s="85"/>
      <c r="D80" s="85"/>
      <c r="E80" s="87"/>
      <c r="F80" s="66"/>
      <c r="H80" s="67"/>
      <c r="J80" s="30"/>
      <c r="L80" s="32"/>
      <c r="N80" s="42"/>
      <c r="O80" s="91"/>
    </row>
    <row r="81" spans="1:15" ht="15" x14ac:dyDescent="0.25">
      <c r="A81" s="88"/>
      <c r="B81" s="81"/>
      <c r="C81" s="89"/>
      <c r="D81" s="89"/>
      <c r="E81" s="87"/>
      <c r="H81" s="67"/>
      <c r="J81" s="30"/>
      <c r="L81" s="32"/>
      <c r="N81" s="42"/>
      <c r="O81" s="78"/>
    </row>
    <row r="82" spans="1:15" ht="15" x14ac:dyDescent="0.25">
      <c r="A82" s="90"/>
      <c r="B82" s="81"/>
      <c r="C82" s="89"/>
      <c r="D82" s="89"/>
      <c r="E82" s="87"/>
      <c r="H82" s="67"/>
      <c r="J82" s="30"/>
      <c r="L82" s="32"/>
      <c r="N82" s="42"/>
      <c r="O82" s="78"/>
    </row>
    <row r="83" spans="1:15" ht="15" x14ac:dyDescent="0.25">
      <c r="A83" s="90"/>
      <c r="B83" s="81"/>
      <c r="C83" s="89"/>
      <c r="D83" s="89"/>
      <c r="E83" s="87"/>
      <c r="H83" s="67"/>
      <c r="J83" s="30"/>
      <c r="L83" s="32"/>
      <c r="N83" s="42"/>
      <c r="O83" s="78"/>
    </row>
    <row r="84" spans="1:15" ht="15" x14ac:dyDescent="0.25">
      <c r="A84" s="80"/>
      <c r="B84" s="81"/>
      <c r="C84" s="81"/>
      <c r="D84" s="81"/>
      <c r="E84" s="82"/>
      <c r="F84" s="2"/>
      <c r="G84" s="2"/>
      <c r="H84" s="54"/>
      <c r="I84" s="2"/>
      <c r="J84" s="30"/>
      <c r="L84" s="32"/>
      <c r="N84" s="42"/>
      <c r="O84" s="78"/>
    </row>
    <row r="85" spans="1:15" ht="15" x14ac:dyDescent="0.25">
      <c r="A85" s="83"/>
      <c r="B85" s="81"/>
      <c r="C85" s="81"/>
      <c r="D85" s="81"/>
      <c r="E85" s="82"/>
      <c r="F85" s="2"/>
      <c r="G85" s="2"/>
      <c r="H85" s="54"/>
      <c r="I85" s="2"/>
      <c r="J85" s="30"/>
      <c r="L85" s="32"/>
      <c r="N85" s="42"/>
      <c r="O85" s="78"/>
    </row>
    <row r="86" spans="1:15" ht="15" x14ac:dyDescent="0.25">
      <c r="A86" s="83"/>
      <c r="B86" s="81"/>
      <c r="C86" s="85"/>
      <c r="D86" s="81"/>
      <c r="E86" s="86"/>
      <c r="F86" s="2"/>
      <c r="G86" s="2"/>
      <c r="H86" s="54"/>
      <c r="I86" s="2"/>
      <c r="J86" s="30"/>
      <c r="L86" s="32"/>
      <c r="N86" s="42"/>
      <c r="O86" s="78"/>
    </row>
    <row r="87" spans="1:15" ht="15" x14ac:dyDescent="0.25">
      <c r="A87" s="92">
        <f>SUM(A69:A86)</f>
        <v>328000</v>
      </c>
      <c r="E87" s="67">
        <f>SUM(E69:E86)</f>
        <v>139000</v>
      </c>
      <c r="H87" s="67">
        <f>SUM(H69:H86)</f>
        <v>0</v>
      </c>
      <c r="J87" s="30"/>
      <c r="L87" s="32"/>
      <c r="N87" s="42"/>
      <c r="O87" s="78"/>
    </row>
    <row r="88" spans="1:15" ht="15" x14ac:dyDescent="0.25">
      <c r="J88" s="30"/>
      <c r="L88" s="32"/>
      <c r="N88" s="42"/>
      <c r="O88" s="78"/>
    </row>
    <row r="89" spans="1:15" ht="15" x14ac:dyDescent="0.25">
      <c r="J89" s="30"/>
      <c r="L89" s="32"/>
      <c r="N89" s="42"/>
      <c r="O89" s="78"/>
    </row>
    <row r="90" spans="1:15" ht="15" x14ac:dyDescent="0.25">
      <c r="J90" s="30"/>
      <c r="L90" s="32"/>
      <c r="N90" s="42"/>
      <c r="O90" s="78"/>
    </row>
    <row r="91" spans="1:15" ht="15" x14ac:dyDescent="0.25">
      <c r="J91" s="30"/>
      <c r="L91" s="32"/>
      <c r="N91" s="42"/>
      <c r="O91" s="78"/>
    </row>
    <row r="92" spans="1:15" ht="15" x14ac:dyDescent="0.25">
      <c r="J92" s="30"/>
      <c r="L92" s="32"/>
      <c r="N92" s="42"/>
      <c r="O92" s="78"/>
    </row>
    <row r="93" spans="1:15" ht="15" x14ac:dyDescent="0.25">
      <c r="J93" s="30"/>
      <c r="L93" s="32"/>
      <c r="N93" s="42"/>
      <c r="O93" s="78"/>
    </row>
    <row r="94" spans="1:15" ht="15" x14ac:dyDescent="0.25">
      <c r="L94" s="32"/>
      <c r="N94" s="42"/>
      <c r="O94" s="78"/>
    </row>
    <row r="95" spans="1:15" x14ac:dyDescent="0.2">
      <c r="K95" s="31"/>
      <c r="L95" s="93"/>
      <c r="N95" s="42"/>
      <c r="O95" s="78"/>
    </row>
    <row r="96" spans="1:15" x14ac:dyDescent="0.2">
      <c r="K96" s="31"/>
      <c r="L96" s="93"/>
      <c r="N96" s="42"/>
      <c r="O96" s="78"/>
    </row>
    <row r="97" spans="1:19" x14ac:dyDescent="0.2">
      <c r="K97" s="31"/>
      <c r="L97" s="93"/>
      <c r="N97" s="42"/>
      <c r="O97" s="78"/>
    </row>
    <row r="98" spans="1:19" x14ac:dyDescent="0.2">
      <c r="K98" s="31"/>
      <c r="L98" s="93"/>
      <c r="N98" s="42"/>
      <c r="O98" s="78"/>
    </row>
    <row r="99" spans="1:19" x14ac:dyDescent="0.2">
      <c r="K99" s="31"/>
      <c r="L99" s="93"/>
      <c r="N99" s="42"/>
      <c r="O99" s="78"/>
    </row>
    <row r="100" spans="1:19" x14ac:dyDescent="0.2">
      <c r="K100" s="31"/>
      <c r="L100" s="93"/>
      <c r="N100" s="42"/>
      <c r="O100" s="78"/>
    </row>
    <row r="101" spans="1:19" x14ac:dyDescent="0.2">
      <c r="K101" s="31"/>
      <c r="L101" s="93"/>
      <c r="O101" s="78"/>
    </row>
    <row r="102" spans="1:19" x14ac:dyDescent="0.2">
      <c r="K102" s="31"/>
      <c r="L102" s="93"/>
      <c r="O102" s="78"/>
    </row>
    <row r="103" spans="1:19" x14ac:dyDescent="0.2">
      <c r="K103" s="31"/>
      <c r="L103" s="93"/>
    </row>
    <row r="104" spans="1:19" x14ac:dyDescent="0.2">
      <c r="K104" s="31"/>
      <c r="L104" s="93"/>
    </row>
    <row r="105" spans="1:19" x14ac:dyDescent="0.2">
      <c r="K105" s="31"/>
      <c r="L105" s="93"/>
    </row>
    <row r="106" spans="1:19" x14ac:dyDescent="0.2">
      <c r="K106" s="31"/>
      <c r="L106" s="93"/>
      <c r="O106" s="69">
        <f>SUM(O13:O105)</f>
        <v>0</v>
      </c>
    </row>
    <row r="107" spans="1:19" x14ac:dyDescent="0.2">
      <c r="K107" s="31"/>
      <c r="L107" s="93"/>
    </row>
    <row r="108" spans="1:19" x14ac:dyDescent="0.2">
      <c r="K108" s="31"/>
      <c r="L108" s="93"/>
    </row>
    <row r="109" spans="1:19" s="35" customFormat="1" x14ac:dyDescent="0.2">
      <c r="A109" s="7"/>
      <c r="B109" s="7"/>
      <c r="C109" s="7"/>
      <c r="D109" s="7"/>
      <c r="E109" s="7"/>
      <c r="F109" s="7"/>
      <c r="G109" s="7"/>
      <c r="I109" s="7"/>
      <c r="J109" s="7"/>
      <c r="K109" s="31"/>
      <c r="L109" s="93"/>
      <c r="N109" s="94"/>
      <c r="O109" s="95"/>
      <c r="P109" s="7"/>
      <c r="Q109" s="7"/>
      <c r="R109" s="7"/>
      <c r="S109" s="7"/>
    </row>
    <row r="110" spans="1:19" s="35" customFormat="1" x14ac:dyDescent="0.2">
      <c r="A110" s="7"/>
      <c r="B110" s="7"/>
      <c r="C110" s="7"/>
      <c r="D110" s="7"/>
      <c r="E110" s="7"/>
      <c r="F110" s="7"/>
      <c r="G110" s="7"/>
      <c r="I110" s="7"/>
      <c r="J110" s="7"/>
      <c r="K110" s="31"/>
      <c r="L110" s="93"/>
      <c r="N110" s="94"/>
      <c r="O110" s="95"/>
      <c r="P110" s="7"/>
      <c r="Q110" s="7"/>
      <c r="R110" s="7"/>
      <c r="S110" s="7"/>
    </row>
    <row r="111" spans="1:19" s="35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1"/>
      <c r="L111" s="93"/>
      <c r="N111" s="94"/>
      <c r="O111" s="95"/>
      <c r="P111" s="7"/>
      <c r="Q111" s="7"/>
      <c r="R111" s="7"/>
      <c r="S111" s="7"/>
    </row>
    <row r="112" spans="1:19" s="35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1"/>
      <c r="L112" s="93"/>
      <c r="N112" s="94"/>
      <c r="O112" s="95"/>
      <c r="P112" s="7"/>
      <c r="Q112" s="7"/>
      <c r="R112" s="7"/>
      <c r="S112" s="7"/>
    </row>
    <row r="113" spans="1:19" s="35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1"/>
      <c r="L113" s="93"/>
      <c r="N113" s="94"/>
      <c r="O113" s="95"/>
      <c r="P113" s="7"/>
      <c r="Q113" s="7"/>
      <c r="R113" s="7"/>
      <c r="S113" s="7"/>
    </row>
    <row r="114" spans="1:19" s="35" customFormat="1" x14ac:dyDescent="0.2">
      <c r="A114" s="7"/>
      <c r="B114" s="7"/>
      <c r="C114" s="7"/>
      <c r="D114" s="7"/>
      <c r="E114" s="7"/>
      <c r="F114" s="7"/>
      <c r="I114" s="7"/>
      <c r="J114" s="7"/>
      <c r="K114" s="31"/>
      <c r="L114" s="96">
        <f>SUM(L13:L113)</f>
        <v>15439000</v>
      </c>
      <c r="M114" s="97">
        <f>SUM(M13:M113)</f>
        <v>18342900</v>
      </c>
      <c r="N114" s="94"/>
      <c r="O114" s="95"/>
      <c r="P114" s="7"/>
      <c r="Q114" s="7"/>
      <c r="R114" s="7"/>
      <c r="S114" s="7"/>
    </row>
    <row r="115" spans="1:19" s="35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96">
        <f>SUM(L13:L114)</f>
        <v>30878000</v>
      </c>
      <c r="N115" s="94"/>
      <c r="O115" s="95"/>
      <c r="P115" s="7"/>
      <c r="Q115" s="7"/>
      <c r="R115" s="7"/>
      <c r="S115" s="7"/>
    </row>
    <row r="116" spans="1:19" s="35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98"/>
      <c r="N116" s="94"/>
      <c r="O116" s="95"/>
      <c r="P116" s="7"/>
      <c r="Q116" s="7"/>
      <c r="R116" s="7"/>
      <c r="S116" s="7"/>
    </row>
    <row r="117" spans="1:19" s="35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98"/>
      <c r="N117" s="94"/>
      <c r="O117" s="95"/>
      <c r="P117" s="7"/>
      <c r="Q117" s="7"/>
      <c r="R117" s="7"/>
      <c r="S117" s="7"/>
    </row>
    <row r="118" spans="1:19" s="35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98"/>
      <c r="N118" s="94"/>
      <c r="O118" s="95"/>
      <c r="P118" s="7"/>
      <c r="Q118" s="7"/>
      <c r="R118" s="7"/>
      <c r="S118" s="7"/>
    </row>
    <row r="119" spans="1:19" s="35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98"/>
      <c r="N119" s="94"/>
      <c r="O119" s="95"/>
      <c r="P119" s="7"/>
      <c r="Q119" s="7"/>
      <c r="R119" s="7"/>
      <c r="S119" s="7"/>
    </row>
    <row r="120" spans="1:19" s="35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98"/>
      <c r="N120" s="94"/>
      <c r="O120" s="95"/>
      <c r="P120" s="7"/>
      <c r="Q120" s="7"/>
      <c r="R120" s="7"/>
      <c r="S120" s="7"/>
    </row>
    <row r="121" spans="1:19" s="35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98"/>
      <c r="N121" s="94"/>
      <c r="O121" s="95"/>
      <c r="P121" s="7"/>
      <c r="Q121" s="7"/>
      <c r="R121" s="7"/>
      <c r="S121" s="7"/>
    </row>
    <row r="122" spans="1:19" s="35" customFormat="1" x14ac:dyDescent="0.2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98"/>
      <c r="N122" s="94"/>
      <c r="O122" s="95"/>
      <c r="P122" s="7"/>
      <c r="Q122" s="7"/>
      <c r="R122" s="7"/>
      <c r="S122" s="7"/>
    </row>
    <row r="123" spans="1:19" s="35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98"/>
      <c r="N123" s="94"/>
      <c r="O123" s="95"/>
      <c r="P123" s="7"/>
      <c r="Q123" s="7"/>
      <c r="R123" s="7"/>
      <c r="S123" s="7"/>
    </row>
    <row r="124" spans="1:19" s="35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98"/>
      <c r="N124" s="94"/>
      <c r="O124" s="95"/>
      <c r="P124" s="7"/>
      <c r="Q124" s="7"/>
      <c r="R124" s="7"/>
      <c r="S124" s="7"/>
    </row>
    <row r="125" spans="1:19" s="35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98"/>
      <c r="N125" s="94"/>
      <c r="O125" s="95"/>
      <c r="P125" s="7"/>
      <c r="Q125" s="7"/>
      <c r="R125" s="7"/>
      <c r="S125" s="7"/>
    </row>
    <row r="126" spans="1:19" s="35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98"/>
      <c r="N126" s="94"/>
      <c r="O126" s="95"/>
      <c r="P126" s="7"/>
      <c r="Q126" s="7"/>
      <c r="R126" s="7"/>
      <c r="S126" s="7"/>
    </row>
    <row r="127" spans="1:19" s="35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98"/>
      <c r="N127" s="94"/>
      <c r="O127" s="95"/>
      <c r="P127" s="7"/>
      <c r="Q127" s="7"/>
      <c r="R127" s="7"/>
      <c r="S127" s="7"/>
    </row>
    <row r="128" spans="1:19" s="35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98"/>
      <c r="N128" s="94"/>
      <c r="O128" s="95"/>
      <c r="P128" s="7"/>
      <c r="Q128" s="7"/>
      <c r="R128" s="7"/>
      <c r="S128" s="7"/>
    </row>
    <row r="129" spans="1:19" s="35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98"/>
      <c r="N129" s="94"/>
      <c r="O129" s="95"/>
      <c r="P129" s="7"/>
      <c r="Q129" s="7"/>
      <c r="R129" s="7"/>
      <c r="S129" s="7"/>
    </row>
    <row r="130" spans="1:19" s="35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98"/>
      <c r="N130" s="94"/>
      <c r="O130" s="95"/>
      <c r="P130" s="7"/>
      <c r="Q130" s="7"/>
      <c r="R130" s="7"/>
      <c r="S130" s="7"/>
    </row>
    <row r="131" spans="1:19" s="35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98"/>
      <c r="N131" s="94"/>
      <c r="O131" s="95"/>
      <c r="P131" s="7"/>
      <c r="Q131" s="7"/>
      <c r="R131" s="7"/>
      <c r="S131" s="7"/>
    </row>
    <row r="132" spans="1:19" s="35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98"/>
      <c r="N132" s="94"/>
      <c r="O132" s="95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42" zoomScale="90" zoomScaleNormal="100" zoomScaleSheetLayoutView="90" workbookViewId="0">
      <selection activeCell="I55" sqref="I55"/>
    </sheetView>
  </sheetViews>
  <sheetFormatPr defaultRowHeight="14.25" x14ac:dyDescent="0.2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98" bestFit="1" customWidth="1"/>
    <col min="13" max="13" width="16.140625" style="35" bestFit="1" customWidth="1"/>
    <col min="14" max="14" width="15.5703125" style="94" customWidth="1"/>
    <col min="15" max="15" width="20" style="95" bestFit="1" customWidth="1"/>
    <col min="16" max="16" width="21.5703125" style="7" bestFit="1" customWidth="1"/>
    <col min="17" max="17" width="9.140625" style="7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0" t="s">
        <v>0</v>
      </c>
      <c r="B1" s="130"/>
      <c r="C1" s="130"/>
      <c r="D1" s="130"/>
      <c r="E1" s="130"/>
      <c r="F1" s="130"/>
      <c r="G1" s="130"/>
      <c r="H1" s="130"/>
      <c r="I1" s="130"/>
      <c r="J1" s="99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1" t="s">
        <v>54</v>
      </c>
      <c r="C3" s="10"/>
      <c r="D3" s="8"/>
      <c r="E3" s="8"/>
      <c r="F3" s="8"/>
      <c r="G3" s="8"/>
      <c r="H3" s="8" t="s">
        <v>3</v>
      </c>
      <c r="I3" s="12">
        <v>43012</v>
      </c>
      <c r="J3" s="100">
        <f>900*2400000</f>
        <v>2160000000</v>
      </c>
      <c r="K3" s="2"/>
      <c r="L3" s="14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102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128</v>
      </c>
      <c r="F8" s="21"/>
      <c r="G8" s="17">
        <f>C8*E8</f>
        <v>12800000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58</v>
      </c>
      <c r="F9" s="21"/>
      <c r="G9" s="17">
        <f t="shared" ref="G9:G16" si="0">C9*E9</f>
        <v>2900000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1</v>
      </c>
      <c r="F10" s="21"/>
      <c r="G10" s="17">
        <f t="shared" si="0"/>
        <v>20000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0</v>
      </c>
      <c r="F11" s="21"/>
      <c r="G11" s="17">
        <f t="shared" si="0"/>
        <v>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3</v>
      </c>
      <c r="F12" s="21"/>
      <c r="G12" s="17">
        <f>C12*E12</f>
        <v>15000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ht="15" x14ac:dyDescent="0.25">
      <c r="A13" s="8"/>
      <c r="B13" s="21"/>
      <c r="C13" s="22">
        <v>2000</v>
      </c>
      <c r="D13" s="8"/>
      <c r="E13" s="21">
        <v>2</v>
      </c>
      <c r="F13" s="21"/>
      <c r="G13" s="17">
        <f t="shared" si="0"/>
        <v>4000</v>
      </c>
      <c r="H13" s="9"/>
      <c r="I13" s="17"/>
      <c r="J13" s="30"/>
      <c r="K13" s="31">
        <v>42815</v>
      </c>
      <c r="L13" s="32">
        <v>800000</v>
      </c>
      <c r="M13" s="32">
        <v>16000</v>
      </c>
      <c r="N13" s="34"/>
      <c r="O13" s="2" t="s">
        <v>19</v>
      </c>
      <c r="P13" s="2" t="s">
        <v>17</v>
      </c>
    </row>
    <row r="14" spans="1:19" ht="15" x14ac:dyDescent="0.25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30"/>
      <c r="K14" s="31">
        <v>42816</v>
      </c>
      <c r="L14" s="32">
        <v>705000</v>
      </c>
      <c r="M14" s="32">
        <v>154000</v>
      </c>
      <c r="N14" s="34"/>
      <c r="O14" s="36"/>
      <c r="P14" s="37"/>
    </row>
    <row r="15" spans="1:19" ht="15" x14ac:dyDescent="0.25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J15" s="30"/>
      <c r="K15" s="31">
        <v>42817</v>
      </c>
      <c r="L15" s="32">
        <v>800000</v>
      </c>
      <c r="M15" s="32">
        <v>50000</v>
      </c>
      <c r="N15" s="34"/>
      <c r="O15" s="36"/>
      <c r="P15" s="37"/>
    </row>
    <row r="16" spans="1:19" ht="15" x14ac:dyDescent="0.25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0"/>
      <c r="K16" s="31">
        <v>42818</v>
      </c>
      <c r="L16" s="32">
        <v>2500000</v>
      </c>
      <c r="M16" s="32">
        <v>325000</v>
      </c>
      <c r="N16" s="34"/>
      <c r="O16" s="36"/>
      <c r="P16" s="37"/>
    </row>
    <row r="17" spans="1:19" ht="15" x14ac:dyDescent="0.25">
      <c r="A17" s="8"/>
      <c r="B17" s="8"/>
      <c r="C17" s="19" t="s">
        <v>20</v>
      </c>
      <c r="D17" s="8"/>
      <c r="E17" s="21"/>
      <c r="F17" s="8"/>
      <c r="G17" s="8"/>
      <c r="H17" s="9">
        <f>SUM(G8:G16)</f>
        <v>15739000</v>
      </c>
      <c r="I17" s="10"/>
      <c r="J17" s="30"/>
      <c r="K17" s="31">
        <v>42819</v>
      </c>
      <c r="L17" s="32">
        <v>2850000</v>
      </c>
      <c r="M17" s="32">
        <v>30000</v>
      </c>
      <c r="N17" s="34"/>
      <c r="O17" s="36"/>
      <c r="P17" s="37"/>
    </row>
    <row r="18" spans="1:19" ht="15" x14ac:dyDescent="0.25">
      <c r="A18" s="8"/>
      <c r="B18" s="8"/>
      <c r="C18" s="8"/>
      <c r="D18" s="8"/>
      <c r="E18" s="8"/>
      <c r="F18" s="8"/>
      <c r="G18" s="8"/>
      <c r="H18" s="9"/>
      <c r="I18" s="10"/>
      <c r="J18" s="30"/>
      <c r="K18" s="31">
        <v>42820</v>
      </c>
      <c r="L18" s="32">
        <v>800000</v>
      </c>
      <c r="M18" s="32"/>
      <c r="N18" s="40"/>
      <c r="O18" s="36"/>
      <c r="P18" s="41"/>
    </row>
    <row r="19" spans="1:19" ht="15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0"/>
      <c r="K19" s="31">
        <v>42821</v>
      </c>
      <c r="L19" s="32">
        <v>900000</v>
      </c>
      <c r="M19" s="32"/>
      <c r="N19" s="42"/>
      <c r="O19" s="36"/>
      <c r="P19" s="41"/>
    </row>
    <row r="20" spans="1:19" ht="15" x14ac:dyDescent="0.25">
      <c r="A20" s="8"/>
      <c r="B20" s="8"/>
      <c r="C20" s="22">
        <v>1000</v>
      </c>
      <c r="D20" s="8"/>
      <c r="E20" s="8">
        <v>0</v>
      </c>
      <c r="F20" s="8"/>
      <c r="G20" s="22">
        <f>C20*E20</f>
        <v>0</v>
      </c>
      <c r="H20" s="9"/>
      <c r="I20" s="22"/>
      <c r="J20" s="30"/>
      <c r="K20" s="31">
        <v>42822</v>
      </c>
      <c r="L20" s="32">
        <v>1000000</v>
      </c>
      <c r="M20" s="32"/>
      <c r="N20" s="42"/>
      <c r="O20" s="36"/>
      <c r="P20" s="41"/>
    </row>
    <row r="21" spans="1:19" ht="15" x14ac:dyDescent="0.25">
      <c r="A21" s="8"/>
      <c r="B21" s="8"/>
      <c r="C21" s="22">
        <v>500</v>
      </c>
      <c r="D21" s="8"/>
      <c r="E21" s="8">
        <v>4</v>
      </c>
      <c r="F21" s="8"/>
      <c r="G21" s="22">
        <f>C21*E21</f>
        <v>2000</v>
      </c>
      <c r="H21" s="9"/>
      <c r="I21" s="22"/>
      <c r="J21" s="30"/>
      <c r="K21" s="31">
        <v>42823</v>
      </c>
      <c r="L21" s="32">
        <v>3000000</v>
      </c>
      <c r="M21" s="32"/>
      <c r="N21" s="43"/>
      <c r="O21" s="44"/>
      <c r="P21" s="44"/>
    </row>
    <row r="22" spans="1:19" ht="15" x14ac:dyDescent="0.25">
      <c r="A22" s="8"/>
      <c r="B22" s="8"/>
      <c r="C22" s="22">
        <v>200</v>
      </c>
      <c r="D22" s="8"/>
      <c r="E22" s="8">
        <v>2</v>
      </c>
      <c r="F22" s="8"/>
      <c r="G22" s="22">
        <f>C22*E22</f>
        <v>400</v>
      </c>
      <c r="H22" s="9"/>
      <c r="I22" s="10"/>
      <c r="J22" s="30"/>
      <c r="K22" s="31">
        <v>42824</v>
      </c>
      <c r="L22" s="101"/>
      <c r="M22" s="32"/>
      <c r="N22" s="43"/>
      <c r="O22" s="9"/>
      <c r="P22" s="34"/>
      <c r="Q22" s="40"/>
      <c r="R22" s="44"/>
      <c r="S22" s="44"/>
    </row>
    <row r="23" spans="1:19" ht="15" x14ac:dyDescent="0.25">
      <c r="A23" s="8"/>
      <c r="B23" s="8"/>
      <c r="C23" s="22">
        <v>100</v>
      </c>
      <c r="D23" s="8"/>
      <c r="E23" s="8">
        <v>9</v>
      </c>
      <c r="F23" s="8"/>
      <c r="G23" s="22">
        <f>C23*E23</f>
        <v>900</v>
      </c>
      <c r="H23" s="9"/>
      <c r="I23" s="10"/>
      <c r="J23" s="30"/>
      <c r="K23" s="31">
        <v>42825</v>
      </c>
      <c r="L23" s="101"/>
      <c r="M23" s="32"/>
      <c r="N23" s="42"/>
      <c r="O23" s="45"/>
      <c r="P23" s="34"/>
      <c r="Q23" s="40"/>
      <c r="R23" s="44">
        <f>SUM(R14:R22)</f>
        <v>0</v>
      </c>
      <c r="S23" s="44">
        <f>SUM(S14:S22)</f>
        <v>0</v>
      </c>
    </row>
    <row r="24" spans="1:19" ht="15" x14ac:dyDescent="0.25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J24" s="30"/>
      <c r="K24" s="31">
        <v>42826</v>
      </c>
      <c r="L24" s="101"/>
      <c r="M24" s="32"/>
      <c r="N24" s="42"/>
      <c r="O24" s="45"/>
      <c r="P24" s="34"/>
      <c r="Q24" s="40"/>
      <c r="R24" s="46" t="s">
        <v>22</v>
      </c>
      <c r="S24" s="40"/>
    </row>
    <row r="25" spans="1:19" ht="15" x14ac:dyDescent="0.25">
      <c r="A25" s="8"/>
      <c r="B25" s="8"/>
      <c r="C25" s="22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J25" s="30"/>
      <c r="K25" s="31">
        <v>42827</v>
      </c>
      <c r="L25" s="32"/>
      <c r="M25" s="32"/>
      <c r="N25" s="42"/>
      <c r="O25" s="45"/>
      <c r="P25" s="34"/>
      <c r="Q25" s="40"/>
      <c r="R25" s="46"/>
      <c r="S25" s="40"/>
    </row>
    <row r="26" spans="1:19" ht="15" x14ac:dyDescent="0.25">
      <c r="A26" s="8"/>
      <c r="B26" s="8"/>
      <c r="C26" s="19" t="s">
        <v>20</v>
      </c>
      <c r="D26" s="8"/>
      <c r="E26" s="8"/>
      <c r="F26" s="8"/>
      <c r="G26" s="8"/>
      <c r="H26" s="48">
        <f>SUM(G20:G25)</f>
        <v>3300</v>
      </c>
      <c r="I26" s="9"/>
      <c r="J26" s="30"/>
      <c r="K26" s="31">
        <v>42828</v>
      </c>
      <c r="L26" s="32"/>
      <c r="M26" s="32"/>
      <c r="N26" s="49"/>
      <c r="O26" s="50"/>
      <c r="P26" s="34"/>
      <c r="Q26" s="40"/>
      <c r="R26" s="46"/>
      <c r="S26" s="40"/>
    </row>
    <row r="27" spans="1:19" ht="15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15742300</v>
      </c>
      <c r="J27" s="30"/>
      <c r="K27" s="31">
        <v>42829</v>
      </c>
      <c r="L27" s="32"/>
      <c r="M27" s="32"/>
      <c r="N27" s="34"/>
      <c r="O27" s="50"/>
      <c r="P27" s="34"/>
      <c r="Q27" s="40"/>
      <c r="R27" s="46"/>
      <c r="S27" s="40"/>
    </row>
    <row r="28" spans="1:19" ht="15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30"/>
      <c r="K28" s="31">
        <v>42830</v>
      </c>
      <c r="L28" s="32"/>
      <c r="M28" s="32"/>
      <c r="N28" s="34"/>
      <c r="O28" s="50"/>
      <c r="P28" s="34"/>
      <c r="Q28" s="40"/>
      <c r="R28" s="46"/>
      <c r="S28" s="40"/>
    </row>
    <row r="29" spans="1:19" ht="15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+'02 Okt 17'!I37</f>
        <v>981914603</v>
      </c>
      <c r="J29" s="30"/>
      <c r="K29" s="31">
        <v>42831</v>
      </c>
      <c r="L29" s="32"/>
      <c r="M29" s="32"/>
      <c r="N29" s="34"/>
      <c r="O29" s="50"/>
      <c r="P29" s="34"/>
      <c r="Q29" s="40"/>
      <c r="R29" s="51"/>
      <c r="S29" s="40"/>
    </row>
    <row r="30" spans="1:19" ht="15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+'04 Okt 17  '!I52</f>
        <v>2984700</v>
      </c>
      <c r="J30" s="30"/>
      <c r="K30" s="31">
        <v>42832</v>
      </c>
      <c r="L30" s="32"/>
      <c r="M30" s="32"/>
      <c r="N30" s="34"/>
      <c r="O30" s="50"/>
      <c r="P30" s="34"/>
      <c r="Q30" s="40"/>
      <c r="R30" s="46"/>
      <c r="S30" s="40"/>
    </row>
    <row r="31" spans="1:19" ht="15" x14ac:dyDescent="0.25">
      <c r="A31" s="8"/>
      <c r="B31" s="8"/>
      <c r="C31" s="8"/>
      <c r="D31" s="8"/>
      <c r="E31" s="8"/>
      <c r="F31" s="8"/>
      <c r="G31" s="8"/>
      <c r="H31" s="9"/>
      <c r="I31" s="9"/>
      <c r="J31" s="30"/>
      <c r="K31" s="31">
        <v>42833</v>
      </c>
      <c r="L31" s="32"/>
      <c r="M31" s="32"/>
      <c r="N31" s="42"/>
      <c r="O31" s="50"/>
      <c r="P31" s="2"/>
      <c r="Q31" s="40"/>
      <c r="R31" s="2"/>
      <c r="S31" s="40"/>
    </row>
    <row r="32" spans="1:19" ht="15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0"/>
      <c r="K32" s="31">
        <v>42834</v>
      </c>
      <c r="L32" s="32"/>
      <c r="M32" s="32"/>
      <c r="N32" s="42"/>
      <c r="O32" s="50"/>
      <c r="P32" s="2"/>
      <c r="Q32" s="40"/>
      <c r="R32" s="2"/>
      <c r="S32" s="40"/>
    </row>
    <row r="33" spans="1:19" ht="15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30"/>
      <c r="K33" s="31">
        <v>42835</v>
      </c>
      <c r="L33" s="32"/>
      <c r="M33" s="32"/>
      <c r="N33" s="42"/>
      <c r="O33" s="50"/>
      <c r="P33" s="2"/>
      <c r="Q33" s="40"/>
      <c r="R33" s="2"/>
      <c r="S33" s="40"/>
    </row>
    <row r="34" spans="1:19" ht="15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0"/>
      <c r="K34" s="31">
        <v>42836</v>
      </c>
      <c r="L34" s="32"/>
      <c r="M34" s="32"/>
      <c r="N34" s="42"/>
      <c r="O34" s="50"/>
      <c r="P34" s="2"/>
      <c r="Q34" s="40"/>
      <c r="R34" s="54"/>
      <c r="S34" s="40"/>
    </row>
    <row r="35" spans="1:19" ht="15" x14ac:dyDescent="0.25">
      <c r="A35" s="8"/>
      <c r="B35" s="8"/>
      <c r="C35" s="8" t="s">
        <v>29</v>
      </c>
      <c r="D35" s="8"/>
      <c r="E35" s="8"/>
      <c r="F35" s="8"/>
      <c r="G35" s="22"/>
      <c r="H35" s="48">
        <f>O14</f>
        <v>0</v>
      </c>
      <c r="I35" s="9"/>
      <c r="J35" s="30"/>
      <c r="K35" s="31">
        <v>42837</v>
      </c>
      <c r="L35" s="32"/>
      <c r="M35" s="32"/>
      <c r="N35" s="42"/>
      <c r="O35" s="50"/>
      <c r="P35" s="40"/>
      <c r="Q35" s="40"/>
      <c r="R35" s="2"/>
      <c r="S35" s="40"/>
    </row>
    <row r="36" spans="1:19" ht="15" x14ac:dyDescent="0.25">
      <c r="A36" s="8"/>
      <c r="B36" s="8"/>
      <c r="C36" s="8" t="s">
        <v>30</v>
      </c>
      <c r="D36" s="8"/>
      <c r="E36" s="8"/>
      <c r="F36" s="8"/>
      <c r="G36" s="8"/>
      <c r="H36" s="55">
        <f>+P14</f>
        <v>0</v>
      </c>
      <c r="I36" s="8" t="s">
        <v>7</v>
      </c>
      <c r="J36" s="30"/>
      <c r="K36" s="31">
        <v>42838</v>
      </c>
      <c r="L36" s="32"/>
      <c r="N36" s="42"/>
      <c r="O36" s="50"/>
      <c r="P36" s="10"/>
      <c r="Q36" s="40"/>
      <c r="R36" s="2"/>
      <c r="S36" s="2"/>
    </row>
    <row r="37" spans="1:19" ht="15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981914603</v>
      </c>
      <c r="J37" s="30"/>
      <c r="K37" s="31">
        <v>42839</v>
      </c>
      <c r="L37" s="32"/>
      <c r="N37" s="42"/>
      <c r="O37" s="50"/>
      <c r="Q37" s="40"/>
      <c r="R37" s="2"/>
      <c r="S37" s="2"/>
    </row>
    <row r="38" spans="1:19" ht="15" x14ac:dyDescent="0.25">
      <c r="A38" s="8"/>
      <c r="B38" s="8"/>
      <c r="C38" s="8"/>
      <c r="D38" s="8"/>
      <c r="E38" s="8"/>
      <c r="F38" s="8"/>
      <c r="G38" s="8"/>
      <c r="H38" s="9"/>
      <c r="I38" s="9"/>
      <c r="J38" s="30"/>
      <c r="K38" s="31">
        <v>42840</v>
      </c>
      <c r="L38" s="32"/>
      <c r="N38" s="42"/>
      <c r="O38" s="50"/>
      <c r="Q38" s="40"/>
      <c r="R38" s="2"/>
      <c r="S38" s="2"/>
    </row>
    <row r="39" spans="1:19" ht="15" x14ac:dyDescent="0.25">
      <c r="A39" s="8"/>
      <c r="B39" s="8"/>
      <c r="C39" s="19" t="s">
        <v>32</v>
      </c>
      <c r="D39" s="8"/>
      <c r="E39" s="8"/>
      <c r="F39" s="8"/>
      <c r="G39" s="8"/>
      <c r="H39" s="48">
        <v>4408349</v>
      </c>
      <c r="J39" s="30"/>
      <c r="K39" s="31">
        <v>42841</v>
      </c>
      <c r="L39" s="32"/>
      <c r="N39" s="42"/>
      <c r="O39" s="50"/>
      <c r="Q39" s="40"/>
      <c r="R39" s="2"/>
      <c r="S39" s="2"/>
    </row>
    <row r="40" spans="1:19" ht="15" x14ac:dyDescent="0.25">
      <c r="A40" s="8"/>
      <c r="B40" s="8"/>
      <c r="C40" s="19" t="s">
        <v>33</v>
      </c>
      <c r="D40" s="8"/>
      <c r="E40" s="8"/>
      <c r="F40" s="8"/>
      <c r="G40" s="8"/>
      <c r="H40" s="9">
        <v>118557858</v>
      </c>
      <c r="I40" s="9"/>
      <c r="J40" s="30"/>
      <c r="K40" s="31">
        <v>42842</v>
      </c>
      <c r="L40" s="32"/>
      <c r="N40" s="42"/>
      <c r="O40" s="50"/>
      <c r="Q40" s="40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v>124729661</v>
      </c>
      <c r="I41" s="9"/>
      <c r="J41" s="30"/>
      <c r="K41" s="31">
        <v>42843</v>
      </c>
      <c r="L41" s="32"/>
      <c r="N41" s="42"/>
      <c r="O41" s="50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247695868</v>
      </c>
      <c r="J42" s="30"/>
      <c r="K42" s="31">
        <v>42844</v>
      </c>
      <c r="L42" s="32"/>
      <c r="N42" s="42"/>
      <c r="O42" s="50"/>
      <c r="Q42" s="40"/>
      <c r="R42" s="2"/>
      <c r="S42" s="2"/>
    </row>
    <row r="43" spans="1:19" ht="15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1229610471</v>
      </c>
      <c r="J43" s="30"/>
      <c r="K43" s="31">
        <v>42845</v>
      </c>
      <c r="L43" s="32"/>
      <c r="N43" s="42"/>
      <c r="O43" s="50"/>
      <c r="Q43" s="40"/>
      <c r="R43" s="2"/>
      <c r="S43" s="2"/>
    </row>
    <row r="44" spans="1:19" ht="15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30"/>
      <c r="K44" s="31">
        <v>42846</v>
      </c>
      <c r="L44" s="32"/>
      <c r="N44" s="42"/>
      <c r="O44" s="50"/>
      <c r="P44" s="59"/>
      <c r="Q44" s="34"/>
      <c r="R44" s="60"/>
      <c r="S44" s="60"/>
    </row>
    <row r="45" spans="1:19" ht="15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575000</v>
      </c>
      <c r="I45" s="9"/>
      <c r="J45" s="30"/>
      <c r="K45" s="31">
        <v>42847</v>
      </c>
      <c r="L45" s="32"/>
      <c r="N45" s="42"/>
      <c r="O45" s="50"/>
      <c r="P45" s="59"/>
      <c r="Q45" s="34"/>
      <c r="R45" s="61"/>
      <c r="S45" s="60"/>
    </row>
    <row r="46" spans="1:19" ht="15" x14ac:dyDescent="0.25">
      <c r="A46" s="8"/>
      <c r="B46" s="8"/>
      <c r="C46" s="8" t="s">
        <v>36</v>
      </c>
      <c r="D46" s="8"/>
      <c r="E46" s="8"/>
      <c r="F46" s="8"/>
      <c r="G46" s="21"/>
      <c r="H46" s="62">
        <f>+E87</f>
        <v>22400</v>
      </c>
      <c r="I46" s="9" t="s">
        <v>7</v>
      </c>
      <c r="J46" s="30"/>
      <c r="K46" s="31">
        <v>42848</v>
      </c>
      <c r="L46" s="32"/>
      <c r="N46" s="42"/>
      <c r="O46" s="50"/>
      <c r="P46" s="59"/>
      <c r="Q46" s="34"/>
      <c r="R46" s="59"/>
      <c r="S46" s="60"/>
    </row>
    <row r="47" spans="1:19" ht="15" x14ac:dyDescent="0.25">
      <c r="A47" s="8"/>
      <c r="B47" s="8"/>
      <c r="C47" s="8"/>
      <c r="D47" s="8"/>
      <c r="E47" s="8"/>
      <c r="F47" s="8"/>
      <c r="G47" s="21" t="s">
        <v>7</v>
      </c>
      <c r="H47" s="63"/>
      <c r="I47" s="9">
        <f>H45+H46</f>
        <v>597400</v>
      </c>
      <c r="J47" s="30"/>
      <c r="K47" s="31">
        <v>42849</v>
      </c>
      <c r="L47" s="32"/>
      <c r="N47" s="42"/>
      <c r="O47" s="50"/>
      <c r="P47" s="59"/>
      <c r="Q47" s="60"/>
      <c r="R47" s="59"/>
      <c r="S47" s="60"/>
    </row>
    <row r="48" spans="1:19" ht="15" x14ac:dyDescent="0.25">
      <c r="A48" s="8"/>
      <c r="B48" s="8"/>
      <c r="C48" s="8"/>
      <c r="D48" s="8"/>
      <c r="E48" s="8"/>
      <c r="F48" s="8"/>
      <c r="G48" s="21"/>
      <c r="H48" s="64"/>
      <c r="I48" s="9" t="s">
        <v>7</v>
      </c>
      <c r="J48" s="30"/>
      <c r="K48" s="31">
        <v>42850</v>
      </c>
      <c r="L48" s="32"/>
      <c r="N48" s="42"/>
      <c r="O48" s="50"/>
      <c r="P48" s="65"/>
      <c r="Q48" s="65">
        <f>SUM(Q13:Q46)</f>
        <v>0</v>
      </c>
      <c r="R48" s="59"/>
      <c r="S48" s="60"/>
    </row>
    <row r="49" spans="1:19" ht="15" x14ac:dyDescent="0.25">
      <c r="A49" s="8"/>
      <c r="B49" s="8"/>
      <c r="C49" s="8" t="s">
        <v>37</v>
      </c>
      <c r="D49" s="8"/>
      <c r="E49" s="8"/>
      <c r="F49" s="8"/>
      <c r="G49" s="17"/>
      <c r="H49" s="48">
        <f>+L114</f>
        <v>13355000</v>
      </c>
      <c r="I49" s="9">
        <v>0</v>
      </c>
      <c r="J49" s="30"/>
      <c r="K49" s="31">
        <v>42851</v>
      </c>
      <c r="L49" s="32"/>
      <c r="M49" s="53"/>
      <c r="N49" s="42"/>
      <c r="O49" s="50"/>
      <c r="Q49" s="2"/>
      <c r="S49" s="2"/>
    </row>
    <row r="50" spans="1:19" ht="15" x14ac:dyDescent="0.25">
      <c r="A50" s="8"/>
      <c r="B50" s="8"/>
      <c r="C50" s="8" t="s">
        <v>38</v>
      </c>
      <c r="D50" s="8"/>
      <c r="E50" s="8"/>
      <c r="F50" s="8"/>
      <c r="G50" s="8"/>
      <c r="H50" s="55">
        <f>A87</f>
        <v>0</v>
      </c>
      <c r="I50" s="9"/>
      <c r="J50" s="30"/>
      <c r="K50" s="31">
        <v>42852</v>
      </c>
      <c r="L50" s="32"/>
      <c r="M50" s="53"/>
      <c r="N50" s="42"/>
      <c r="O50" s="50"/>
      <c r="P50" s="66"/>
      <c r="Q50" s="2" t="s">
        <v>39</v>
      </c>
      <c r="S50" s="2"/>
    </row>
    <row r="51" spans="1:19" ht="15" x14ac:dyDescent="0.25">
      <c r="A51" s="8"/>
      <c r="B51" s="8"/>
      <c r="C51" s="8"/>
      <c r="D51" s="8"/>
      <c r="E51" s="8"/>
      <c r="F51" s="8"/>
      <c r="G51" s="8"/>
      <c r="H51" s="17"/>
      <c r="I51" s="55">
        <f>SUM(H49:H50)</f>
        <v>13355000</v>
      </c>
      <c r="J51" s="30"/>
      <c r="K51" s="31">
        <v>42853</v>
      </c>
      <c r="L51" s="32"/>
      <c r="M51" s="53"/>
      <c r="N51" s="42"/>
      <c r="O51" s="50"/>
      <c r="P51" s="67"/>
      <c r="Q51" s="54"/>
      <c r="R51" s="67"/>
      <c r="S51" s="54"/>
    </row>
    <row r="52" spans="1:19" ht="15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15742300</v>
      </c>
      <c r="J52" s="30"/>
      <c r="K52" s="31">
        <v>42854</v>
      </c>
      <c r="L52" s="32"/>
      <c r="M52" s="68"/>
      <c r="N52" s="42"/>
      <c r="O52" s="50"/>
      <c r="P52" s="67"/>
      <c r="Q52" s="54"/>
      <c r="R52" s="67"/>
      <c r="S52" s="54"/>
    </row>
    <row r="53" spans="1:19" ht="15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15742300</v>
      </c>
      <c r="J53" s="30"/>
      <c r="K53" s="31">
        <v>42855</v>
      </c>
      <c r="L53" s="32"/>
      <c r="M53" s="68"/>
      <c r="N53" s="42"/>
      <c r="O53" s="50"/>
      <c r="P53" s="67"/>
      <c r="Q53" s="54"/>
      <c r="R53" s="67"/>
      <c r="S53" s="54"/>
    </row>
    <row r="54" spans="1:19" ht="15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5">
        <v>0</v>
      </c>
      <c r="J54" s="30"/>
      <c r="K54" s="31">
        <v>42856</v>
      </c>
      <c r="L54" s="32"/>
      <c r="M54" s="69"/>
      <c r="N54" s="42"/>
      <c r="O54" s="50"/>
      <c r="P54" s="67"/>
      <c r="Q54" s="54"/>
      <c r="R54" s="67"/>
      <c r="S54" s="70"/>
    </row>
    <row r="55" spans="1:19" ht="15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30"/>
      <c r="K55" s="31">
        <v>42857</v>
      </c>
      <c r="L55" s="32"/>
      <c r="M55" s="53"/>
      <c r="N55" s="42"/>
      <c r="O55" s="50"/>
      <c r="P55" s="67"/>
      <c r="Q55" s="54"/>
      <c r="R55" s="67"/>
      <c r="S55" s="67"/>
    </row>
    <row r="56" spans="1:19" ht="15" x14ac:dyDescent="0.25">
      <c r="A56" s="8"/>
      <c r="B56" s="8"/>
      <c r="C56" s="8"/>
      <c r="D56" s="8"/>
      <c r="E56" s="8"/>
      <c r="F56" s="8"/>
      <c r="G56" s="8"/>
      <c r="H56" s="9"/>
      <c r="I56" s="9"/>
      <c r="J56" s="30"/>
      <c r="K56" s="31">
        <v>42858</v>
      </c>
      <c r="L56" s="32"/>
      <c r="M56" s="69"/>
      <c r="N56" s="42"/>
      <c r="O56" s="50"/>
      <c r="P56" s="67"/>
      <c r="Q56" s="54"/>
      <c r="R56" s="67"/>
      <c r="S56" s="67"/>
    </row>
    <row r="57" spans="1:19" ht="15" x14ac:dyDescent="0.25">
      <c r="A57" s="8" t="s">
        <v>43</v>
      </c>
      <c r="B57" s="8"/>
      <c r="C57" s="8"/>
      <c r="D57" s="8"/>
      <c r="E57" s="8"/>
      <c r="F57" s="8"/>
      <c r="G57" s="8"/>
      <c r="H57" s="9"/>
      <c r="I57" s="52"/>
      <c r="J57" s="30"/>
      <c r="K57" s="31">
        <v>42859</v>
      </c>
      <c r="L57" s="32"/>
      <c r="M57" s="69"/>
      <c r="N57" s="42"/>
      <c r="O57" s="50"/>
      <c r="P57" s="67"/>
      <c r="Q57" s="54"/>
      <c r="R57" s="67"/>
      <c r="S57" s="67"/>
    </row>
    <row r="58" spans="1:19" ht="15" x14ac:dyDescent="0.25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30"/>
      <c r="K58" s="31">
        <v>42860</v>
      </c>
      <c r="L58" s="32"/>
      <c r="M58" s="69"/>
      <c r="N58" s="42"/>
      <c r="O58" s="50"/>
      <c r="P58" s="67"/>
      <c r="Q58" s="54"/>
      <c r="R58" s="67"/>
      <c r="S58" s="67"/>
    </row>
    <row r="59" spans="1:19" ht="15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30"/>
      <c r="K59" s="31">
        <v>42861</v>
      </c>
      <c r="L59" s="32"/>
      <c r="M59" s="69"/>
      <c r="N59" s="42"/>
      <c r="O59" s="50"/>
      <c r="Q59" s="40"/>
    </row>
    <row r="60" spans="1:19" ht="15" x14ac:dyDescent="0.25">
      <c r="A60" s="71"/>
      <c r="B60" s="72"/>
      <c r="C60" s="72"/>
      <c r="D60" s="73"/>
      <c r="E60" s="73"/>
      <c r="F60" s="73"/>
      <c r="G60" s="73"/>
      <c r="H60" s="73"/>
      <c r="J60" s="30"/>
      <c r="L60" s="32"/>
      <c r="N60" s="42"/>
      <c r="O60" s="50"/>
    </row>
    <row r="61" spans="1:19" ht="15" x14ac:dyDescent="0.25">
      <c r="A61" s="2"/>
      <c r="B61" s="2"/>
      <c r="C61" s="2"/>
      <c r="D61" s="2"/>
      <c r="E61" s="2"/>
      <c r="F61" s="2"/>
      <c r="G61" s="10"/>
      <c r="I61" s="2"/>
      <c r="J61" s="30"/>
      <c r="L61" s="32"/>
      <c r="N61" s="42"/>
      <c r="O61" s="50"/>
      <c r="Q61" s="66"/>
    </row>
    <row r="62" spans="1:19" ht="15" x14ac:dyDescent="0.25">
      <c r="A62" s="74" t="s">
        <v>46</v>
      </c>
      <c r="B62" s="72"/>
      <c r="C62" s="72"/>
      <c r="D62" s="73"/>
      <c r="E62" s="73"/>
      <c r="F62" s="73"/>
      <c r="G62" s="10" t="s">
        <v>47</v>
      </c>
      <c r="J62" s="30"/>
      <c r="L62" s="32"/>
      <c r="N62" s="42"/>
      <c r="O62" s="50"/>
      <c r="Q62" s="66"/>
    </row>
    <row r="63" spans="1:19" ht="15" x14ac:dyDescent="0.25">
      <c r="A63" s="71"/>
      <c r="B63" s="72"/>
      <c r="C63" s="72"/>
      <c r="D63" s="73"/>
      <c r="E63" s="73"/>
      <c r="F63" s="73"/>
      <c r="G63" s="73"/>
      <c r="H63" s="73"/>
      <c r="J63" s="30"/>
      <c r="L63" s="32"/>
      <c r="N63" s="42"/>
      <c r="O63" s="50"/>
    </row>
    <row r="64" spans="1:19" ht="15" x14ac:dyDescent="0.25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30"/>
      <c r="L64" s="32"/>
      <c r="N64" s="42"/>
      <c r="O64" s="50"/>
    </row>
    <row r="65" spans="1:15" ht="15" x14ac:dyDescent="0.25">
      <c r="A65" s="2"/>
      <c r="B65" s="2"/>
      <c r="C65" s="2"/>
      <c r="D65" s="2"/>
      <c r="E65" s="2"/>
      <c r="F65" s="2"/>
      <c r="G65" s="73" t="s">
        <v>50</v>
      </c>
      <c r="H65" s="2"/>
      <c r="I65" s="2"/>
      <c r="J65" s="30"/>
      <c r="L65" s="32"/>
      <c r="M65" s="69"/>
      <c r="N65" s="42"/>
      <c r="O65" s="50"/>
    </row>
    <row r="66" spans="1:15" ht="15" x14ac:dyDescent="0.25">
      <c r="A66" s="2"/>
      <c r="B66" s="2"/>
      <c r="C66" s="2"/>
      <c r="D66" s="2"/>
      <c r="E66" s="2"/>
      <c r="F66" s="2"/>
      <c r="G66" s="73"/>
      <c r="H66" s="2"/>
      <c r="I66" s="2"/>
      <c r="J66" s="30"/>
      <c r="L66" s="32"/>
      <c r="N66" s="42"/>
      <c r="O66" s="50"/>
    </row>
    <row r="67" spans="1:15" ht="15" x14ac:dyDescent="0.25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30"/>
      <c r="L67" s="32"/>
      <c r="N67" s="42"/>
      <c r="O67" s="50"/>
    </row>
    <row r="68" spans="1:15" ht="15" x14ac:dyDescent="0.25">
      <c r="A68" s="2"/>
      <c r="B68" s="2"/>
      <c r="C68" s="2"/>
      <c r="D68" s="2"/>
      <c r="E68" s="2" t="s">
        <v>51</v>
      </c>
      <c r="F68" s="2"/>
      <c r="G68" s="2"/>
      <c r="H68" s="2"/>
      <c r="I68" s="75"/>
      <c r="J68" s="30"/>
      <c r="L68" s="32"/>
      <c r="N68" s="42"/>
      <c r="O68" s="50"/>
    </row>
    <row r="69" spans="1:15" ht="15" x14ac:dyDescent="0.25">
      <c r="A69" s="73"/>
      <c r="B69" s="73"/>
      <c r="C69" s="73"/>
      <c r="D69" s="73"/>
      <c r="E69" s="73"/>
      <c r="F69" s="73"/>
      <c r="G69" s="76"/>
      <c r="H69" s="77"/>
      <c r="I69" s="73"/>
      <c r="J69" s="30"/>
      <c r="L69" s="32"/>
      <c r="N69" s="42"/>
      <c r="O69" s="78"/>
    </row>
    <row r="70" spans="1:15" ht="15" x14ac:dyDescent="0.25">
      <c r="A70" s="73"/>
      <c r="B70" s="73"/>
      <c r="C70" s="73"/>
      <c r="D70" s="73"/>
      <c r="E70" s="73"/>
      <c r="F70" s="73"/>
      <c r="G70" s="76" t="s">
        <v>52</v>
      </c>
      <c r="H70" s="79"/>
      <c r="I70" s="73"/>
      <c r="J70" s="30"/>
      <c r="L70" s="32"/>
      <c r="N70" s="42"/>
      <c r="O70" s="78"/>
    </row>
    <row r="71" spans="1:15" ht="15" x14ac:dyDescent="0.25">
      <c r="A71" s="80" t="s">
        <v>38</v>
      </c>
      <c r="B71" s="81"/>
      <c r="C71" s="81"/>
      <c r="D71" s="81"/>
      <c r="E71" s="82" t="s">
        <v>53</v>
      </c>
      <c r="F71" s="2"/>
      <c r="G71" s="2"/>
      <c r="H71" s="54"/>
      <c r="I71" s="2"/>
      <c r="J71" s="30"/>
      <c r="L71" s="32"/>
      <c r="N71" s="42"/>
      <c r="O71" s="78"/>
    </row>
    <row r="72" spans="1:15" ht="15" x14ac:dyDescent="0.25">
      <c r="A72" s="83"/>
      <c r="B72" s="84"/>
      <c r="C72" s="85"/>
      <c r="D72" s="81"/>
      <c r="E72" s="86">
        <v>22400</v>
      </c>
      <c r="F72" s="2"/>
      <c r="G72" s="2"/>
      <c r="H72" s="54"/>
      <c r="I72" s="2"/>
      <c r="J72" s="30"/>
      <c r="L72" s="32"/>
      <c r="N72" s="42"/>
      <c r="O72" s="78"/>
    </row>
    <row r="73" spans="1:15" ht="15" x14ac:dyDescent="0.25">
      <c r="A73" s="82"/>
      <c r="B73" s="81"/>
      <c r="C73" s="85"/>
      <c r="D73" s="85"/>
      <c r="E73" s="87"/>
      <c r="F73" s="66"/>
      <c r="H73" s="67"/>
      <c r="J73" s="30"/>
      <c r="L73" s="32"/>
      <c r="N73" s="42"/>
      <c r="O73" s="78"/>
    </row>
    <row r="74" spans="1:15" ht="15" x14ac:dyDescent="0.25">
      <c r="A74" s="88"/>
      <c r="B74" s="81"/>
      <c r="C74" s="89"/>
      <c r="D74" s="89"/>
      <c r="E74" s="87"/>
      <c r="H74" s="67"/>
      <c r="J74" s="30"/>
      <c r="L74" s="32"/>
      <c r="N74" s="42"/>
      <c r="O74" s="78"/>
    </row>
    <row r="75" spans="1:15" ht="15" x14ac:dyDescent="0.25">
      <c r="A75" s="90"/>
      <c r="B75" s="81"/>
      <c r="C75" s="89"/>
      <c r="D75" s="89"/>
      <c r="E75" s="87"/>
      <c r="H75" s="67"/>
      <c r="J75" s="30"/>
      <c r="L75" s="32"/>
      <c r="N75" s="42"/>
      <c r="O75" s="91"/>
    </row>
    <row r="76" spans="1:15" ht="15" x14ac:dyDescent="0.25">
      <c r="A76" s="90"/>
      <c r="B76" s="81"/>
      <c r="C76" s="89"/>
      <c r="D76" s="89"/>
      <c r="E76" s="87"/>
      <c r="H76" s="67"/>
      <c r="J76" s="30"/>
      <c r="L76" s="32"/>
      <c r="N76" s="42"/>
      <c r="O76" s="91"/>
    </row>
    <row r="77" spans="1:15" ht="15" x14ac:dyDescent="0.25">
      <c r="A77" s="80"/>
      <c r="B77" s="81"/>
      <c r="C77" s="81"/>
      <c r="D77" s="81"/>
      <c r="E77" s="82"/>
      <c r="F77" s="2"/>
      <c r="G77" s="2"/>
      <c r="H77" s="54"/>
      <c r="I77" s="2"/>
      <c r="J77" s="30"/>
      <c r="L77" s="32"/>
      <c r="N77" s="42"/>
      <c r="O77" s="91"/>
    </row>
    <row r="78" spans="1:15" ht="15" x14ac:dyDescent="0.25">
      <c r="A78" s="83"/>
      <c r="B78" s="81"/>
      <c r="C78" s="81"/>
      <c r="D78" s="81"/>
      <c r="E78" s="82"/>
      <c r="F78" s="2"/>
      <c r="G78" s="2"/>
      <c r="H78" s="54"/>
      <c r="I78" s="2"/>
      <c r="J78" s="30"/>
      <c r="L78" s="32"/>
      <c r="N78" s="42"/>
      <c r="O78" s="91"/>
    </row>
    <row r="79" spans="1:15" ht="15" x14ac:dyDescent="0.25">
      <c r="A79" s="83"/>
      <c r="B79" s="81"/>
      <c r="C79" s="85"/>
      <c r="D79" s="81"/>
      <c r="E79" s="86"/>
      <c r="F79" s="2"/>
      <c r="G79" s="2"/>
      <c r="H79" s="54"/>
      <c r="I79" s="2"/>
      <c r="J79" s="30"/>
      <c r="L79" s="32"/>
      <c r="N79" s="42"/>
      <c r="O79" s="91"/>
    </row>
    <row r="80" spans="1:15" ht="15" x14ac:dyDescent="0.25">
      <c r="A80" s="82"/>
      <c r="B80" s="81"/>
      <c r="C80" s="85"/>
      <c r="D80" s="85"/>
      <c r="E80" s="87"/>
      <c r="F80" s="66"/>
      <c r="H80" s="67"/>
      <c r="J80" s="30"/>
      <c r="L80" s="32"/>
      <c r="N80" s="42"/>
      <c r="O80" s="91"/>
    </row>
    <row r="81" spans="1:15" ht="15" x14ac:dyDescent="0.25">
      <c r="A81" s="88"/>
      <c r="B81" s="81"/>
      <c r="C81" s="89"/>
      <c r="D81" s="89"/>
      <c r="E81" s="87"/>
      <c r="H81" s="67"/>
      <c r="J81" s="30"/>
      <c r="L81" s="32"/>
      <c r="N81" s="42"/>
      <c r="O81" s="78"/>
    </row>
    <row r="82" spans="1:15" ht="15" x14ac:dyDescent="0.25">
      <c r="A82" s="90"/>
      <c r="B82" s="81"/>
      <c r="C82" s="89"/>
      <c r="D82" s="89"/>
      <c r="E82" s="87"/>
      <c r="H82" s="67"/>
      <c r="J82" s="30"/>
      <c r="L82" s="32"/>
      <c r="N82" s="42"/>
      <c r="O82" s="78"/>
    </row>
    <row r="83" spans="1:15" ht="15" x14ac:dyDescent="0.25">
      <c r="A83" s="90"/>
      <c r="B83" s="81"/>
      <c r="C83" s="89"/>
      <c r="D83" s="89"/>
      <c r="E83" s="87"/>
      <c r="H83" s="67"/>
      <c r="J83" s="30"/>
      <c r="L83" s="32"/>
      <c r="N83" s="42"/>
      <c r="O83" s="78"/>
    </row>
    <row r="84" spans="1:15" ht="15" x14ac:dyDescent="0.25">
      <c r="A84" s="80"/>
      <c r="B84" s="81"/>
      <c r="C84" s="81"/>
      <c r="D84" s="81"/>
      <c r="E84" s="82"/>
      <c r="F84" s="2"/>
      <c r="G84" s="2"/>
      <c r="H84" s="54"/>
      <c r="I84" s="2"/>
      <c r="J84" s="30"/>
      <c r="L84" s="32"/>
      <c r="N84" s="42"/>
      <c r="O84" s="78"/>
    </row>
    <row r="85" spans="1:15" ht="15" x14ac:dyDescent="0.25">
      <c r="A85" s="83"/>
      <c r="B85" s="81"/>
      <c r="C85" s="81"/>
      <c r="D85" s="81"/>
      <c r="E85" s="82"/>
      <c r="F85" s="2"/>
      <c r="G85" s="2"/>
      <c r="H85" s="54"/>
      <c r="I85" s="2"/>
      <c r="J85" s="30"/>
      <c r="L85" s="32"/>
      <c r="N85" s="42"/>
      <c r="O85" s="78"/>
    </row>
    <row r="86" spans="1:15" ht="15" x14ac:dyDescent="0.25">
      <c r="A86" s="83"/>
      <c r="B86" s="81"/>
      <c r="C86" s="85"/>
      <c r="D86" s="81"/>
      <c r="E86" s="86"/>
      <c r="F86" s="2"/>
      <c r="G86" s="2"/>
      <c r="H86" s="54"/>
      <c r="I86" s="2"/>
      <c r="J86" s="30"/>
      <c r="L86" s="32"/>
      <c r="N86" s="42"/>
      <c r="O86" s="78"/>
    </row>
    <row r="87" spans="1:15" ht="15" x14ac:dyDescent="0.25">
      <c r="A87" s="92">
        <f>SUM(A69:A86)</f>
        <v>0</v>
      </c>
      <c r="E87" s="67">
        <f>SUM(E69:E86)</f>
        <v>22400</v>
      </c>
      <c r="H87" s="67">
        <f>SUM(H69:H86)</f>
        <v>0</v>
      </c>
      <c r="J87" s="30"/>
      <c r="L87" s="32"/>
      <c r="N87" s="42"/>
      <c r="O87" s="78"/>
    </row>
    <row r="88" spans="1:15" ht="15" x14ac:dyDescent="0.25">
      <c r="J88" s="30"/>
      <c r="L88" s="32"/>
      <c r="N88" s="42"/>
      <c r="O88" s="78"/>
    </row>
    <row r="89" spans="1:15" ht="15" x14ac:dyDescent="0.25">
      <c r="J89" s="30"/>
      <c r="L89" s="32"/>
      <c r="N89" s="42"/>
      <c r="O89" s="78"/>
    </row>
    <row r="90" spans="1:15" ht="15" x14ac:dyDescent="0.25">
      <c r="J90" s="30"/>
      <c r="L90" s="32"/>
      <c r="N90" s="42"/>
      <c r="O90" s="78"/>
    </row>
    <row r="91" spans="1:15" ht="15" x14ac:dyDescent="0.25">
      <c r="J91" s="30"/>
      <c r="L91" s="32"/>
      <c r="N91" s="42"/>
      <c r="O91" s="78"/>
    </row>
    <row r="92" spans="1:15" ht="15" x14ac:dyDescent="0.25">
      <c r="J92" s="30"/>
      <c r="L92" s="32"/>
      <c r="N92" s="42"/>
      <c r="O92" s="78"/>
    </row>
    <row r="93" spans="1:15" ht="15" x14ac:dyDescent="0.25">
      <c r="J93" s="30"/>
      <c r="L93" s="32"/>
      <c r="N93" s="42"/>
      <c r="O93" s="78"/>
    </row>
    <row r="94" spans="1:15" ht="15" x14ac:dyDescent="0.25">
      <c r="L94" s="32"/>
      <c r="N94" s="42"/>
      <c r="O94" s="78"/>
    </row>
    <row r="95" spans="1:15" x14ac:dyDescent="0.2">
      <c r="K95" s="31"/>
      <c r="L95" s="93"/>
      <c r="N95" s="42"/>
      <c r="O95" s="78"/>
    </row>
    <row r="96" spans="1:15" x14ac:dyDescent="0.2">
      <c r="K96" s="31"/>
      <c r="L96" s="93"/>
      <c r="N96" s="42"/>
      <c r="O96" s="78"/>
    </row>
    <row r="97" spans="1:19" x14ac:dyDescent="0.2">
      <c r="K97" s="31"/>
      <c r="L97" s="93"/>
      <c r="N97" s="42"/>
      <c r="O97" s="78"/>
    </row>
    <row r="98" spans="1:19" x14ac:dyDescent="0.2">
      <c r="K98" s="31"/>
      <c r="L98" s="93"/>
      <c r="N98" s="42"/>
      <c r="O98" s="78"/>
    </row>
    <row r="99" spans="1:19" x14ac:dyDescent="0.2">
      <c r="K99" s="31"/>
      <c r="L99" s="93"/>
      <c r="N99" s="42"/>
      <c r="O99" s="78"/>
    </row>
    <row r="100" spans="1:19" x14ac:dyDescent="0.2">
      <c r="K100" s="31"/>
      <c r="L100" s="93"/>
      <c r="N100" s="42"/>
      <c r="O100" s="78"/>
    </row>
    <row r="101" spans="1:19" x14ac:dyDescent="0.2">
      <c r="K101" s="31"/>
      <c r="L101" s="93"/>
      <c r="O101" s="78"/>
    </row>
    <row r="102" spans="1:19" x14ac:dyDescent="0.2">
      <c r="K102" s="31"/>
      <c r="L102" s="93"/>
      <c r="O102" s="78"/>
    </row>
    <row r="103" spans="1:19" x14ac:dyDescent="0.2">
      <c r="K103" s="31"/>
      <c r="L103" s="93"/>
    </row>
    <row r="104" spans="1:19" x14ac:dyDescent="0.2">
      <c r="K104" s="31"/>
      <c r="L104" s="93"/>
    </row>
    <row r="105" spans="1:19" x14ac:dyDescent="0.2">
      <c r="K105" s="31"/>
      <c r="L105" s="93"/>
    </row>
    <row r="106" spans="1:19" x14ac:dyDescent="0.2">
      <c r="K106" s="31"/>
      <c r="L106" s="93"/>
      <c r="O106" s="69">
        <f>SUM(O13:O105)</f>
        <v>0</v>
      </c>
    </row>
    <row r="107" spans="1:19" x14ac:dyDescent="0.2">
      <c r="K107" s="31"/>
      <c r="L107" s="93"/>
    </row>
    <row r="108" spans="1:19" x14ac:dyDescent="0.2">
      <c r="K108" s="31"/>
      <c r="L108" s="93"/>
    </row>
    <row r="109" spans="1:19" s="35" customFormat="1" x14ac:dyDescent="0.2">
      <c r="A109" s="7"/>
      <c r="B109" s="7"/>
      <c r="C109" s="7"/>
      <c r="D109" s="7"/>
      <c r="E109" s="7"/>
      <c r="F109" s="7"/>
      <c r="G109" s="7"/>
      <c r="I109" s="7"/>
      <c r="J109" s="7"/>
      <c r="K109" s="31"/>
      <c r="L109" s="93"/>
      <c r="N109" s="94"/>
      <c r="O109" s="95"/>
      <c r="P109" s="7"/>
      <c r="Q109" s="7"/>
      <c r="R109" s="7"/>
      <c r="S109" s="7"/>
    </row>
    <row r="110" spans="1:19" s="35" customFormat="1" x14ac:dyDescent="0.2">
      <c r="A110" s="7"/>
      <c r="B110" s="7"/>
      <c r="C110" s="7"/>
      <c r="D110" s="7"/>
      <c r="E110" s="7"/>
      <c r="F110" s="7"/>
      <c r="G110" s="7"/>
      <c r="I110" s="7"/>
      <c r="J110" s="7"/>
      <c r="K110" s="31"/>
      <c r="L110" s="93"/>
      <c r="N110" s="94"/>
      <c r="O110" s="95"/>
      <c r="P110" s="7"/>
      <c r="Q110" s="7"/>
      <c r="R110" s="7"/>
      <c r="S110" s="7"/>
    </row>
    <row r="111" spans="1:19" s="35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1"/>
      <c r="L111" s="93"/>
      <c r="N111" s="94"/>
      <c r="O111" s="95"/>
      <c r="P111" s="7"/>
      <c r="Q111" s="7"/>
      <c r="R111" s="7"/>
      <c r="S111" s="7"/>
    </row>
    <row r="112" spans="1:19" s="35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1"/>
      <c r="L112" s="93"/>
      <c r="N112" s="94"/>
      <c r="O112" s="95"/>
      <c r="P112" s="7"/>
      <c r="Q112" s="7"/>
      <c r="R112" s="7"/>
      <c r="S112" s="7"/>
    </row>
    <row r="113" spans="1:19" s="35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1"/>
      <c r="L113" s="93"/>
      <c r="N113" s="94"/>
      <c r="O113" s="95"/>
      <c r="P113" s="7"/>
      <c r="Q113" s="7"/>
      <c r="R113" s="7"/>
      <c r="S113" s="7"/>
    </row>
    <row r="114" spans="1:19" s="35" customFormat="1" x14ac:dyDescent="0.2">
      <c r="A114" s="7"/>
      <c r="B114" s="7"/>
      <c r="C114" s="7"/>
      <c r="D114" s="7"/>
      <c r="E114" s="7"/>
      <c r="F114" s="7"/>
      <c r="I114" s="7"/>
      <c r="J114" s="7"/>
      <c r="K114" s="31"/>
      <c r="L114" s="96">
        <f>SUM(L13:L113)</f>
        <v>13355000</v>
      </c>
      <c r="M114" s="97">
        <f>SUM(M13:M113)</f>
        <v>575000</v>
      </c>
      <c r="N114" s="94"/>
      <c r="O114" s="95"/>
      <c r="P114" s="7"/>
      <c r="Q114" s="7"/>
      <c r="R114" s="7"/>
      <c r="S114" s="7"/>
    </row>
    <row r="115" spans="1:19" s="35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96">
        <f>SUM(L13:L114)</f>
        <v>26710000</v>
      </c>
      <c r="N115" s="94"/>
      <c r="O115" s="95"/>
      <c r="P115" s="7"/>
      <c r="Q115" s="7"/>
      <c r="R115" s="7"/>
      <c r="S115" s="7"/>
    </row>
    <row r="116" spans="1:19" s="35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98"/>
      <c r="N116" s="94"/>
      <c r="O116" s="95"/>
      <c r="P116" s="7"/>
      <c r="Q116" s="7"/>
      <c r="R116" s="7"/>
      <c r="S116" s="7"/>
    </row>
    <row r="117" spans="1:19" s="35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98"/>
      <c r="N117" s="94"/>
      <c r="O117" s="95"/>
      <c r="P117" s="7"/>
      <c r="Q117" s="7"/>
      <c r="R117" s="7"/>
      <c r="S117" s="7"/>
    </row>
    <row r="118" spans="1:19" s="35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98"/>
      <c r="N118" s="94"/>
      <c r="O118" s="95"/>
      <c r="P118" s="7"/>
      <c r="Q118" s="7"/>
      <c r="R118" s="7"/>
      <c r="S118" s="7"/>
    </row>
    <row r="119" spans="1:19" s="35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98"/>
      <c r="N119" s="94"/>
      <c r="O119" s="95"/>
      <c r="P119" s="7"/>
      <c r="Q119" s="7"/>
      <c r="R119" s="7"/>
      <c r="S119" s="7"/>
    </row>
    <row r="120" spans="1:19" s="35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98"/>
      <c r="N120" s="94"/>
      <c r="O120" s="95"/>
      <c r="P120" s="7"/>
      <c r="Q120" s="7"/>
      <c r="R120" s="7"/>
      <c r="S120" s="7"/>
    </row>
    <row r="121" spans="1:19" s="35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98"/>
      <c r="N121" s="94"/>
      <c r="O121" s="95"/>
      <c r="P121" s="7"/>
      <c r="Q121" s="7"/>
      <c r="R121" s="7"/>
      <c r="S121" s="7"/>
    </row>
    <row r="122" spans="1:19" s="35" customFormat="1" x14ac:dyDescent="0.2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98"/>
      <c r="N122" s="94"/>
      <c r="O122" s="95"/>
      <c r="P122" s="7"/>
      <c r="Q122" s="7"/>
      <c r="R122" s="7"/>
      <c r="S122" s="7"/>
    </row>
    <row r="123" spans="1:19" s="35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98"/>
      <c r="N123" s="94"/>
      <c r="O123" s="95"/>
      <c r="P123" s="7"/>
      <c r="Q123" s="7"/>
      <c r="R123" s="7"/>
      <c r="S123" s="7"/>
    </row>
    <row r="124" spans="1:19" s="35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98"/>
      <c r="N124" s="94"/>
      <c r="O124" s="95"/>
      <c r="P124" s="7"/>
      <c r="Q124" s="7"/>
      <c r="R124" s="7"/>
      <c r="S124" s="7"/>
    </row>
    <row r="125" spans="1:19" s="35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98"/>
      <c r="N125" s="94"/>
      <c r="O125" s="95"/>
      <c r="P125" s="7"/>
      <c r="Q125" s="7"/>
      <c r="R125" s="7"/>
      <c r="S125" s="7"/>
    </row>
    <row r="126" spans="1:19" s="35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98"/>
      <c r="N126" s="94"/>
      <c r="O126" s="95"/>
      <c r="P126" s="7"/>
      <c r="Q126" s="7"/>
      <c r="R126" s="7"/>
      <c r="S126" s="7"/>
    </row>
    <row r="127" spans="1:19" s="35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98"/>
      <c r="N127" s="94"/>
      <c r="O127" s="95"/>
      <c r="P127" s="7"/>
      <c r="Q127" s="7"/>
      <c r="R127" s="7"/>
      <c r="S127" s="7"/>
    </row>
    <row r="128" spans="1:19" s="35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98"/>
      <c r="N128" s="94"/>
      <c r="O128" s="95"/>
      <c r="P128" s="7"/>
      <c r="Q128" s="7"/>
      <c r="R128" s="7"/>
      <c r="S128" s="7"/>
    </row>
    <row r="129" spans="1:19" s="35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98"/>
      <c r="N129" s="94"/>
      <c r="O129" s="95"/>
      <c r="P129" s="7"/>
      <c r="Q129" s="7"/>
      <c r="R129" s="7"/>
      <c r="S129" s="7"/>
    </row>
    <row r="130" spans="1:19" s="35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98"/>
      <c r="N130" s="94"/>
      <c r="O130" s="95"/>
      <c r="P130" s="7"/>
      <c r="Q130" s="7"/>
      <c r="R130" s="7"/>
      <c r="S130" s="7"/>
    </row>
    <row r="131" spans="1:19" s="35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98"/>
      <c r="N131" s="94"/>
      <c r="O131" s="95"/>
      <c r="P131" s="7"/>
      <c r="Q131" s="7"/>
      <c r="R131" s="7"/>
      <c r="S131" s="7"/>
    </row>
    <row r="132" spans="1:19" s="35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98"/>
      <c r="N132" s="94"/>
      <c r="O132" s="95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29" zoomScale="90" zoomScaleNormal="100" zoomScaleSheetLayoutView="90" workbookViewId="0">
      <selection activeCell="H42" sqref="H42"/>
    </sheetView>
  </sheetViews>
  <sheetFormatPr defaultRowHeight="14.25" x14ac:dyDescent="0.2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98" bestFit="1" customWidth="1"/>
    <col min="13" max="13" width="16.140625" style="35" bestFit="1" customWidth="1"/>
    <col min="14" max="14" width="15.5703125" style="94" customWidth="1"/>
    <col min="15" max="15" width="20" style="95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0" t="s">
        <v>0</v>
      </c>
      <c r="B1" s="130"/>
      <c r="C1" s="130"/>
      <c r="D1" s="130"/>
      <c r="E1" s="130"/>
      <c r="F1" s="130"/>
      <c r="G1" s="130"/>
      <c r="H1" s="130"/>
      <c r="I1" s="130"/>
      <c r="J1" s="103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1" t="s">
        <v>68</v>
      </c>
      <c r="C3" s="10"/>
      <c r="D3" s="8"/>
      <c r="E3" s="8"/>
      <c r="F3" s="8"/>
      <c r="G3" s="8"/>
      <c r="H3" s="8" t="s">
        <v>3</v>
      </c>
      <c r="I3" s="12">
        <v>43014</v>
      </c>
      <c r="J3" s="100">
        <f>900*2400000</f>
        <v>2160000000</v>
      </c>
      <c r="K3" s="2"/>
      <c r="L3" s="14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102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1</v>
      </c>
      <c r="F8" s="21"/>
      <c r="G8" s="17">
        <f>C8*E8</f>
        <v>100000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28</v>
      </c>
      <c r="F9" s="21"/>
      <c r="G9" s="17">
        <f t="shared" ref="G9:G16" si="0">C9*E9</f>
        <v>1400000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0</v>
      </c>
      <c r="F10" s="21"/>
      <c r="G10" s="17">
        <f t="shared" si="0"/>
        <v>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37</v>
      </c>
      <c r="F11" s="21"/>
      <c r="G11" s="17">
        <f t="shared" si="0"/>
        <v>370000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77</v>
      </c>
      <c r="F12" s="21"/>
      <c r="G12" s="17">
        <f>C12*E12</f>
        <v>385000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ht="15" x14ac:dyDescent="0.25">
      <c r="A13" s="8"/>
      <c r="B13" s="21"/>
      <c r="C13" s="22">
        <v>2000</v>
      </c>
      <c r="D13" s="8"/>
      <c r="E13" s="21">
        <v>73</v>
      </c>
      <c r="F13" s="21"/>
      <c r="G13" s="17">
        <f t="shared" si="0"/>
        <v>146000</v>
      </c>
      <c r="H13" s="9"/>
      <c r="I13" s="17"/>
      <c r="J13" s="30"/>
      <c r="K13" s="31">
        <v>42824</v>
      </c>
      <c r="L13" s="101">
        <v>800000</v>
      </c>
      <c r="M13" s="32">
        <v>204000</v>
      </c>
      <c r="N13" s="34" t="s">
        <v>56</v>
      </c>
      <c r="O13" s="2" t="s">
        <v>19</v>
      </c>
      <c r="P13" s="2">
        <v>147510000</v>
      </c>
      <c r="Q13" s="7">
        <v>1475100000</v>
      </c>
    </row>
    <row r="14" spans="1:19" ht="15" x14ac:dyDescent="0.25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30"/>
      <c r="K14" s="31">
        <v>42825</v>
      </c>
      <c r="L14" s="101">
        <v>200000</v>
      </c>
      <c r="M14" s="32">
        <v>230000</v>
      </c>
      <c r="N14" s="34" t="s">
        <v>57</v>
      </c>
      <c r="O14" s="36"/>
      <c r="P14" s="37"/>
    </row>
    <row r="15" spans="1:19" ht="15" x14ac:dyDescent="0.25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J15" s="30"/>
      <c r="K15" s="31">
        <v>42826</v>
      </c>
      <c r="L15" s="101">
        <v>100000</v>
      </c>
      <c r="M15" s="32">
        <v>350000</v>
      </c>
      <c r="N15" s="34" t="s">
        <v>58</v>
      </c>
      <c r="O15" s="36"/>
      <c r="P15" s="37"/>
    </row>
    <row r="16" spans="1:19" ht="15" x14ac:dyDescent="0.25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0"/>
      <c r="K16" s="31">
        <v>42827</v>
      </c>
      <c r="L16" s="101">
        <v>2850000</v>
      </c>
      <c r="M16" s="32">
        <v>15000</v>
      </c>
      <c r="N16" s="34"/>
      <c r="O16" s="36"/>
      <c r="P16" s="37"/>
    </row>
    <row r="17" spans="1:19" ht="15" x14ac:dyDescent="0.25">
      <c r="A17" s="8"/>
      <c r="B17" s="8"/>
      <c r="C17" s="19" t="s">
        <v>20</v>
      </c>
      <c r="D17" s="8"/>
      <c r="E17" s="21"/>
      <c r="F17" s="8"/>
      <c r="G17" s="8"/>
      <c r="H17" s="9">
        <f>SUM(G8:G16)</f>
        <v>2401000</v>
      </c>
      <c r="I17" s="10"/>
      <c r="J17" s="30"/>
      <c r="K17" s="31">
        <v>42828</v>
      </c>
      <c r="L17" s="101">
        <v>540000</v>
      </c>
      <c r="M17" s="32">
        <v>9335000</v>
      </c>
      <c r="N17" s="34" t="s">
        <v>59</v>
      </c>
      <c r="O17" s="36"/>
      <c r="P17" s="37"/>
    </row>
    <row r="18" spans="1:19" ht="15" x14ac:dyDescent="0.25">
      <c r="A18" s="8"/>
      <c r="B18" s="8"/>
      <c r="C18" s="8"/>
      <c r="D18" s="8"/>
      <c r="E18" s="8"/>
      <c r="F18" s="8"/>
      <c r="G18" s="8"/>
      <c r="H18" s="9"/>
      <c r="I18" s="10"/>
      <c r="J18" s="30"/>
      <c r="K18" s="31">
        <v>42829</v>
      </c>
      <c r="L18" s="101">
        <v>1000000</v>
      </c>
      <c r="M18" s="32">
        <v>8000000</v>
      </c>
      <c r="N18" s="40" t="s">
        <v>60</v>
      </c>
      <c r="O18" s="36"/>
      <c r="P18" s="41"/>
    </row>
    <row r="19" spans="1:19" ht="15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0"/>
      <c r="K19" s="31">
        <v>42830</v>
      </c>
      <c r="L19" s="101">
        <v>850000</v>
      </c>
      <c r="M19" s="32">
        <v>2500000</v>
      </c>
      <c r="N19" s="42" t="s">
        <v>61</v>
      </c>
      <c r="O19" s="36"/>
      <c r="P19" s="41"/>
    </row>
    <row r="20" spans="1:19" ht="15" x14ac:dyDescent="0.25">
      <c r="A20" s="8"/>
      <c r="B20" s="8"/>
      <c r="C20" s="22">
        <v>1000</v>
      </c>
      <c r="D20" s="8"/>
      <c r="E20" s="8">
        <v>1</v>
      </c>
      <c r="F20" s="8"/>
      <c r="G20" s="22">
        <f>C20*E20</f>
        <v>1000</v>
      </c>
      <c r="H20" s="9"/>
      <c r="I20" s="22"/>
      <c r="J20" s="30"/>
      <c r="K20" s="31">
        <v>42831</v>
      </c>
      <c r="L20" s="101">
        <v>100000</v>
      </c>
      <c r="M20" s="32">
        <v>2050000</v>
      </c>
      <c r="N20" s="42" t="s">
        <v>62</v>
      </c>
      <c r="O20" s="36"/>
      <c r="P20" s="41"/>
    </row>
    <row r="21" spans="1:19" ht="15" x14ac:dyDescent="0.25">
      <c r="A21" s="8"/>
      <c r="B21" s="8"/>
      <c r="C21" s="22">
        <v>500</v>
      </c>
      <c r="D21" s="8"/>
      <c r="E21" s="8">
        <v>5</v>
      </c>
      <c r="F21" s="8"/>
      <c r="G21" s="22">
        <f>C21*E21</f>
        <v>2500</v>
      </c>
      <c r="H21" s="9"/>
      <c r="I21" s="22"/>
      <c r="J21" s="30"/>
      <c r="K21" s="31">
        <v>42832</v>
      </c>
      <c r="L21" s="101">
        <v>1050000</v>
      </c>
      <c r="M21" s="32">
        <v>170000</v>
      </c>
      <c r="N21" s="43" t="s">
        <v>63</v>
      </c>
      <c r="O21" s="44"/>
      <c r="P21" s="44"/>
    </row>
    <row r="22" spans="1:19" ht="15" x14ac:dyDescent="0.25">
      <c r="A22" s="8"/>
      <c r="B22" s="8"/>
      <c r="C22" s="22">
        <v>200</v>
      </c>
      <c r="D22" s="8"/>
      <c r="E22" s="8">
        <v>0</v>
      </c>
      <c r="F22" s="8"/>
      <c r="G22" s="22">
        <f>C22*E22</f>
        <v>0</v>
      </c>
      <c r="H22" s="9"/>
      <c r="I22" s="10"/>
      <c r="J22" s="30"/>
      <c r="K22" s="31">
        <v>42833</v>
      </c>
      <c r="L22" s="101">
        <v>950000</v>
      </c>
      <c r="M22" s="32">
        <v>38000</v>
      </c>
      <c r="N22" s="43" t="s">
        <v>64</v>
      </c>
      <c r="O22" s="9"/>
      <c r="P22" s="34"/>
      <c r="Q22" s="40"/>
      <c r="R22" s="44"/>
      <c r="S22" s="44"/>
    </row>
    <row r="23" spans="1:19" ht="15" x14ac:dyDescent="0.25">
      <c r="A23" s="8"/>
      <c r="B23" s="8"/>
      <c r="C23" s="22">
        <v>100</v>
      </c>
      <c r="D23" s="8"/>
      <c r="E23" s="8">
        <v>8</v>
      </c>
      <c r="F23" s="8"/>
      <c r="G23" s="22">
        <f>C23*E23</f>
        <v>800</v>
      </c>
      <c r="H23" s="9"/>
      <c r="I23" s="10"/>
      <c r="J23" s="30"/>
      <c r="K23" s="31">
        <v>42834</v>
      </c>
      <c r="L23" s="101">
        <v>1000000</v>
      </c>
      <c r="M23" s="32">
        <v>150000</v>
      </c>
      <c r="N23" s="42" t="s">
        <v>67</v>
      </c>
      <c r="O23" s="45"/>
      <c r="P23" s="34"/>
      <c r="Q23" s="40"/>
      <c r="R23" s="44">
        <f>SUM(R14:R22)</f>
        <v>0</v>
      </c>
      <c r="S23" s="44">
        <f>SUM(S14:S22)</f>
        <v>0</v>
      </c>
    </row>
    <row r="24" spans="1:19" ht="15" x14ac:dyDescent="0.25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J24" s="30"/>
      <c r="K24" s="31">
        <v>42835</v>
      </c>
      <c r="L24" s="101"/>
      <c r="M24" s="32">
        <v>275000</v>
      </c>
      <c r="N24" s="42" t="s">
        <v>66</v>
      </c>
      <c r="O24" s="45"/>
      <c r="P24" s="34"/>
      <c r="Q24" s="40"/>
      <c r="R24" s="46" t="s">
        <v>22</v>
      </c>
      <c r="S24" s="40"/>
    </row>
    <row r="25" spans="1:19" ht="15" x14ac:dyDescent="0.25">
      <c r="A25" s="8"/>
      <c r="B25" s="8"/>
      <c r="C25" s="22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J25" s="30"/>
      <c r="K25" s="31">
        <v>42836</v>
      </c>
      <c r="L25" s="32"/>
      <c r="M25" s="32">
        <v>200000</v>
      </c>
      <c r="N25" s="42" t="s">
        <v>65</v>
      </c>
      <c r="O25" s="45"/>
      <c r="P25" s="34"/>
      <c r="Q25" s="40"/>
      <c r="R25" s="46"/>
      <c r="S25" s="40"/>
    </row>
    <row r="26" spans="1:19" ht="15" x14ac:dyDescent="0.25">
      <c r="A26" s="8"/>
      <c r="B26" s="8"/>
      <c r="C26" s="19" t="s">
        <v>20</v>
      </c>
      <c r="D26" s="8"/>
      <c r="E26" s="8"/>
      <c r="F26" s="8"/>
      <c r="G26" s="8"/>
      <c r="H26" s="48">
        <f>SUM(G20:G25)</f>
        <v>4300</v>
      </c>
      <c r="I26" s="9"/>
      <c r="J26" s="30"/>
      <c r="K26" s="31">
        <v>42837</v>
      </c>
      <c r="L26" s="32"/>
      <c r="M26" s="32">
        <v>20000</v>
      </c>
      <c r="N26" s="49"/>
      <c r="O26" s="50"/>
      <c r="P26" s="34"/>
      <c r="Q26" s="40"/>
      <c r="R26" s="46"/>
      <c r="S26" s="40"/>
    </row>
    <row r="27" spans="1:19" ht="15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2405300</v>
      </c>
      <c r="J27" s="30"/>
      <c r="K27" s="31">
        <v>42838</v>
      </c>
      <c r="L27" s="32"/>
      <c r="M27" s="32"/>
      <c r="N27" s="34"/>
      <c r="O27" s="50"/>
      <c r="P27" s="34"/>
      <c r="Q27" s="40"/>
      <c r="R27" s="46"/>
      <c r="S27" s="40"/>
    </row>
    <row r="28" spans="1:19" ht="15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30"/>
      <c r="K28" s="31">
        <v>42839</v>
      </c>
      <c r="L28" s="32"/>
      <c r="M28" s="32"/>
      <c r="N28" s="34"/>
      <c r="O28" s="50"/>
      <c r="P28" s="34"/>
      <c r="Q28" s="40"/>
      <c r="R28" s="46"/>
      <c r="S28" s="40"/>
    </row>
    <row r="29" spans="1:19" ht="15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+'02 Okt 17'!I37</f>
        <v>981914603</v>
      </c>
      <c r="J29" s="30"/>
      <c r="K29" s="31">
        <v>42840</v>
      </c>
      <c r="L29" s="32"/>
      <c r="M29" s="32"/>
      <c r="N29" s="34"/>
      <c r="O29" s="50"/>
      <c r="P29" s="34"/>
      <c r="Q29" s="40"/>
      <c r="R29" s="51"/>
      <c r="S29" s="40"/>
    </row>
    <row r="30" spans="1:19" ht="15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+'05 Okt 17'!I52</f>
        <v>15742300</v>
      </c>
      <c r="J30" s="30"/>
      <c r="K30" s="31">
        <v>42841</v>
      </c>
      <c r="L30" s="32"/>
      <c r="M30" s="32"/>
      <c r="N30" s="34"/>
      <c r="O30" s="50"/>
      <c r="P30" s="34"/>
      <c r="Q30" s="40"/>
      <c r="R30" s="46"/>
      <c r="S30" s="40"/>
    </row>
    <row r="31" spans="1:19" ht="15" x14ac:dyDescent="0.25">
      <c r="A31" s="8"/>
      <c r="B31" s="8"/>
      <c r="C31" s="8"/>
      <c r="D31" s="8"/>
      <c r="E31" s="8"/>
      <c r="F31" s="8"/>
      <c r="G31" s="8"/>
      <c r="H31" s="9"/>
      <c r="I31" s="9"/>
      <c r="J31" s="30"/>
      <c r="K31" s="31">
        <v>42842</v>
      </c>
      <c r="L31" s="32"/>
      <c r="M31" s="32"/>
      <c r="N31" s="42"/>
      <c r="O31" s="50"/>
      <c r="P31" s="2"/>
      <c r="Q31" s="40"/>
      <c r="R31" s="2"/>
      <c r="S31" s="40"/>
    </row>
    <row r="32" spans="1:19" ht="15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0"/>
      <c r="K32" s="31">
        <v>42843</v>
      </c>
      <c r="L32" s="32"/>
      <c r="M32" s="32"/>
      <c r="N32" s="42"/>
      <c r="O32" s="50"/>
      <c r="P32" s="2"/>
      <c r="Q32" s="40"/>
      <c r="R32" s="2"/>
      <c r="S32" s="40"/>
    </row>
    <row r="33" spans="1:19" ht="15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30"/>
      <c r="K33" s="31">
        <v>42844</v>
      </c>
      <c r="L33" s="32"/>
      <c r="M33" s="32"/>
      <c r="N33" s="42"/>
      <c r="O33" s="50"/>
      <c r="P33" s="2"/>
      <c r="Q33" s="40"/>
      <c r="R33" s="2"/>
      <c r="S33" s="40"/>
    </row>
    <row r="34" spans="1:19" ht="15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0"/>
      <c r="K34" s="31">
        <v>42845</v>
      </c>
      <c r="L34" s="32"/>
      <c r="M34" s="32"/>
      <c r="N34" s="42"/>
      <c r="O34" s="50"/>
      <c r="P34" s="2"/>
      <c r="Q34" s="40"/>
      <c r="R34" s="54"/>
      <c r="S34" s="40"/>
    </row>
    <row r="35" spans="1:19" ht="15" x14ac:dyDescent="0.25">
      <c r="A35" s="8"/>
      <c r="B35" s="8"/>
      <c r="C35" s="8" t="s">
        <v>29</v>
      </c>
      <c r="D35" s="8"/>
      <c r="E35" s="8"/>
      <c r="F35" s="8"/>
      <c r="G35" s="22"/>
      <c r="H35" s="48">
        <f>O14</f>
        <v>0</v>
      </c>
      <c r="I35" s="9"/>
      <c r="J35" s="30"/>
      <c r="K35" s="31">
        <v>42846</v>
      </c>
      <c r="L35" s="32"/>
      <c r="M35" s="32"/>
      <c r="N35" s="42"/>
      <c r="O35" s="50"/>
      <c r="P35" s="40"/>
      <c r="Q35" s="40"/>
      <c r="R35" s="2"/>
      <c r="S35" s="40"/>
    </row>
    <row r="36" spans="1:19" ht="15" x14ac:dyDescent="0.25">
      <c r="A36" s="8"/>
      <c r="B36" s="8"/>
      <c r="C36" s="8" t="s">
        <v>30</v>
      </c>
      <c r="D36" s="8"/>
      <c r="E36" s="8"/>
      <c r="F36" s="8"/>
      <c r="G36" s="8"/>
      <c r="H36" s="55">
        <v>147510000</v>
      </c>
      <c r="I36" s="8" t="s">
        <v>7</v>
      </c>
      <c r="J36" s="30"/>
      <c r="K36" s="31">
        <v>42847</v>
      </c>
      <c r="L36" s="32"/>
      <c r="N36" s="42"/>
      <c r="O36" s="50"/>
      <c r="P36" s="10"/>
      <c r="Q36" s="40"/>
      <c r="R36" s="2"/>
      <c r="S36" s="2"/>
    </row>
    <row r="37" spans="1:19" ht="15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834404603</v>
      </c>
      <c r="J37" s="30"/>
      <c r="K37" s="31">
        <v>42848</v>
      </c>
      <c r="L37" s="32"/>
      <c r="N37" s="42"/>
      <c r="O37" s="50"/>
      <c r="Q37" s="40"/>
      <c r="R37" s="2"/>
      <c r="S37" s="2"/>
    </row>
    <row r="38" spans="1:19" ht="15" x14ac:dyDescent="0.25">
      <c r="A38" s="8"/>
      <c r="B38" s="8"/>
      <c r="C38" s="8"/>
      <c r="D38" s="8"/>
      <c r="E38" s="8"/>
      <c r="F38" s="8"/>
      <c r="G38" s="8"/>
      <c r="H38" s="9"/>
      <c r="I38" s="9"/>
      <c r="J38" s="30"/>
      <c r="K38" s="31">
        <v>42849</v>
      </c>
      <c r="L38" s="32"/>
      <c r="N38" s="42"/>
      <c r="O38" s="50"/>
      <c r="Q38" s="40"/>
      <c r="R38" s="2"/>
      <c r="S38" s="2"/>
    </row>
    <row r="39" spans="1:19" ht="15" x14ac:dyDescent="0.25">
      <c r="A39" s="8"/>
      <c r="B39" s="8"/>
      <c r="C39" s="19" t="s">
        <v>32</v>
      </c>
      <c r="D39" s="8"/>
      <c r="E39" s="8"/>
      <c r="F39" s="8"/>
      <c r="G39" s="8"/>
      <c r="H39" s="48">
        <v>4408349</v>
      </c>
      <c r="J39" s="30"/>
      <c r="K39" s="31">
        <v>42850</v>
      </c>
      <c r="L39" s="32"/>
      <c r="N39" s="42"/>
      <c r="O39" s="50"/>
      <c r="Q39" s="40"/>
      <c r="R39" s="2"/>
      <c r="S39" s="2"/>
    </row>
    <row r="40" spans="1:19" ht="15" x14ac:dyDescent="0.25">
      <c r="A40" s="8"/>
      <c r="B40" s="8"/>
      <c r="C40" s="19" t="s">
        <v>33</v>
      </c>
      <c r="D40" s="8"/>
      <c r="E40" s="8"/>
      <c r="F40" s="8"/>
      <c r="G40" s="8"/>
      <c r="H40" s="9">
        <v>118557858</v>
      </c>
      <c r="I40" s="9"/>
      <c r="J40" s="30"/>
      <c r="K40" s="31">
        <v>42851</v>
      </c>
      <c r="L40" s="32"/>
      <c r="N40" s="42"/>
      <c r="O40" s="50"/>
      <c r="Q40" s="40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f>124729661-36692612</f>
        <v>88037049</v>
      </c>
      <c r="I41" s="9"/>
      <c r="J41" s="30"/>
      <c r="K41" s="31">
        <v>42852</v>
      </c>
      <c r="L41" s="32"/>
      <c r="N41" s="42"/>
      <c r="O41" s="50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211003256</v>
      </c>
      <c r="J42" s="30"/>
      <c r="K42" s="31">
        <v>42853</v>
      </c>
      <c r="L42" s="32"/>
      <c r="N42" s="42"/>
      <c r="O42" s="50"/>
      <c r="Q42" s="40"/>
      <c r="R42" s="2"/>
      <c r="S42" s="2"/>
    </row>
    <row r="43" spans="1:19" ht="15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1045407859</v>
      </c>
      <c r="J43" s="30"/>
      <c r="K43" s="31">
        <v>42854</v>
      </c>
      <c r="L43" s="32"/>
      <c r="N43" s="42"/>
      <c r="O43" s="50"/>
      <c r="Q43" s="40"/>
      <c r="R43" s="2"/>
      <c r="S43" s="2"/>
    </row>
    <row r="44" spans="1:19" ht="15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30"/>
      <c r="K44" s="31">
        <v>42855</v>
      </c>
      <c r="L44" s="32"/>
      <c r="N44" s="42"/>
      <c r="O44" s="50"/>
      <c r="P44" s="59"/>
      <c r="Q44" s="34"/>
      <c r="R44" s="60"/>
      <c r="S44" s="60"/>
    </row>
    <row r="45" spans="1:19" ht="15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23537000</v>
      </c>
      <c r="I45" s="9"/>
      <c r="J45" s="30"/>
      <c r="K45" s="31">
        <v>42856</v>
      </c>
      <c r="L45" s="32"/>
      <c r="N45" s="42"/>
      <c r="O45" s="50"/>
      <c r="P45" s="59"/>
      <c r="Q45" s="34"/>
      <c r="R45" s="61"/>
      <c r="S45" s="60"/>
    </row>
    <row r="46" spans="1:19" ht="15" x14ac:dyDescent="0.25">
      <c r="A46" s="8"/>
      <c r="B46" s="8"/>
      <c r="C46" s="8" t="s">
        <v>36</v>
      </c>
      <c r="D46" s="8"/>
      <c r="E46" s="8"/>
      <c r="F46" s="8"/>
      <c r="G46" s="21"/>
      <c r="H46" s="62">
        <f>+E87</f>
        <v>25000</v>
      </c>
      <c r="I46" s="9" t="s">
        <v>7</v>
      </c>
      <c r="J46" s="30"/>
      <c r="K46" s="31">
        <v>42857</v>
      </c>
      <c r="L46" s="32"/>
      <c r="N46" s="42"/>
      <c r="O46" s="50"/>
      <c r="P46" s="59"/>
      <c r="Q46" s="34"/>
      <c r="R46" s="59"/>
      <c r="S46" s="60"/>
    </row>
    <row r="47" spans="1:19" ht="15" x14ac:dyDescent="0.25">
      <c r="A47" s="8"/>
      <c r="B47" s="8"/>
      <c r="C47" s="8"/>
      <c r="D47" s="8"/>
      <c r="E47" s="8"/>
      <c r="F47" s="8"/>
      <c r="G47" s="21" t="s">
        <v>7</v>
      </c>
      <c r="H47" s="63"/>
      <c r="I47" s="9">
        <f>H45+H46</f>
        <v>23562000</v>
      </c>
      <c r="J47" s="30"/>
      <c r="K47" s="31">
        <v>42858</v>
      </c>
      <c r="L47" s="32"/>
      <c r="N47" s="42"/>
      <c r="O47" s="50"/>
      <c r="P47" s="59"/>
      <c r="Q47" s="60"/>
      <c r="R47" s="59"/>
      <c r="S47" s="60"/>
    </row>
    <row r="48" spans="1:19" ht="15" x14ac:dyDescent="0.25">
      <c r="A48" s="8"/>
      <c r="B48" s="8"/>
      <c r="C48" s="8"/>
      <c r="D48" s="8"/>
      <c r="E48" s="8"/>
      <c r="F48" s="8"/>
      <c r="G48" s="21"/>
      <c r="H48" s="64"/>
      <c r="I48" s="9" t="s">
        <v>7</v>
      </c>
      <c r="J48" s="30"/>
      <c r="K48" s="31">
        <v>42859</v>
      </c>
      <c r="L48" s="32"/>
      <c r="N48" s="42"/>
      <c r="O48" s="50"/>
      <c r="P48" s="65"/>
      <c r="Q48" s="65">
        <f>SUM(Q13:Q46)</f>
        <v>1475100000</v>
      </c>
      <c r="R48" s="59"/>
      <c r="S48" s="60"/>
    </row>
    <row r="49" spans="1:19" ht="15" x14ac:dyDescent="0.25">
      <c r="A49" s="8"/>
      <c r="B49" s="8"/>
      <c r="C49" s="8" t="s">
        <v>37</v>
      </c>
      <c r="D49" s="8"/>
      <c r="E49" s="8"/>
      <c r="F49" s="8"/>
      <c r="G49" s="17"/>
      <c r="H49" s="48">
        <f>+L114</f>
        <v>9440000</v>
      </c>
      <c r="I49" s="9">
        <v>0</v>
      </c>
      <c r="J49" s="30"/>
      <c r="K49" s="31">
        <v>42860</v>
      </c>
      <c r="L49" s="32"/>
      <c r="M49" s="53"/>
      <c r="N49" s="42"/>
      <c r="O49" s="50"/>
      <c r="Q49" s="2"/>
      <c r="S49" s="2"/>
    </row>
    <row r="50" spans="1:19" ht="15" x14ac:dyDescent="0.25">
      <c r="A50" s="8"/>
      <c r="B50" s="8"/>
      <c r="C50" s="8" t="s">
        <v>38</v>
      </c>
      <c r="D50" s="8"/>
      <c r="E50" s="8"/>
      <c r="F50" s="8"/>
      <c r="G50" s="8"/>
      <c r="H50" s="55">
        <f>A87</f>
        <v>785000</v>
      </c>
      <c r="I50" s="9"/>
      <c r="J50" s="30"/>
      <c r="K50" s="31">
        <v>42861</v>
      </c>
      <c r="L50" s="32"/>
      <c r="M50" s="53"/>
      <c r="N50" s="42"/>
      <c r="O50" s="50"/>
      <c r="P50" s="66"/>
      <c r="Q50" s="2" t="s">
        <v>39</v>
      </c>
      <c r="S50" s="2"/>
    </row>
    <row r="51" spans="1:19" ht="15" x14ac:dyDescent="0.25">
      <c r="A51" s="8"/>
      <c r="B51" s="8"/>
      <c r="C51" s="8"/>
      <c r="D51" s="8"/>
      <c r="E51" s="8"/>
      <c r="F51" s="8"/>
      <c r="G51" s="8"/>
      <c r="H51" s="17"/>
      <c r="I51" s="55">
        <f>SUM(H49:H50)</f>
        <v>10225000</v>
      </c>
      <c r="J51" s="30"/>
      <c r="L51" s="32"/>
      <c r="M51" s="53"/>
      <c r="N51" s="42"/>
      <c r="O51" s="50"/>
      <c r="P51" s="67"/>
      <c r="Q51" s="54"/>
      <c r="R51" s="67"/>
      <c r="S51" s="54"/>
    </row>
    <row r="52" spans="1:19" ht="15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2405300</v>
      </c>
      <c r="J52" s="30"/>
      <c r="L52" s="32"/>
      <c r="M52" s="68"/>
      <c r="N52" s="42"/>
      <c r="O52" s="50"/>
      <c r="P52" s="67"/>
      <c r="Q52" s="54"/>
      <c r="R52" s="67"/>
      <c r="S52" s="54"/>
    </row>
    <row r="53" spans="1:19" ht="15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2405300</v>
      </c>
      <c r="J53" s="30"/>
      <c r="L53" s="32"/>
      <c r="M53" s="68"/>
      <c r="N53" s="42"/>
      <c r="O53" s="50"/>
      <c r="P53" s="67"/>
      <c r="Q53" s="54"/>
      <c r="R53" s="67"/>
      <c r="S53" s="54"/>
    </row>
    <row r="54" spans="1:19" ht="15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5">
        <v>0</v>
      </c>
      <c r="J54" s="30"/>
      <c r="L54" s="32"/>
      <c r="M54" s="69"/>
      <c r="N54" s="42"/>
      <c r="O54" s="50"/>
      <c r="P54" s="67"/>
      <c r="Q54" s="54"/>
      <c r="R54" s="67"/>
      <c r="S54" s="70"/>
    </row>
    <row r="55" spans="1:19" ht="15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30"/>
      <c r="L55" s="32"/>
      <c r="M55" s="53"/>
      <c r="N55" s="42"/>
      <c r="O55" s="50"/>
      <c r="P55" s="67"/>
      <c r="Q55" s="54"/>
      <c r="R55" s="67"/>
      <c r="S55" s="67"/>
    </row>
    <row r="56" spans="1:19" ht="15" x14ac:dyDescent="0.25">
      <c r="A56" s="8"/>
      <c r="B56" s="8"/>
      <c r="C56" s="8"/>
      <c r="D56" s="8"/>
      <c r="E56" s="8"/>
      <c r="F56" s="8"/>
      <c r="G56" s="8"/>
      <c r="H56" s="9"/>
      <c r="I56" s="9"/>
      <c r="J56" s="30"/>
      <c r="L56" s="32"/>
      <c r="M56" s="69"/>
      <c r="N56" s="42"/>
      <c r="O56" s="50"/>
      <c r="P56" s="67"/>
      <c r="Q56" s="54"/>
      <c r="R56" s="67"/>
      <c r="S56" s="67"/>
    </row>
    <row r="57" spans="1:19" ht="15" x14ac:dyDescent="0.25">
      <c r="A57" s="8" t="s">
        <v>43</v>
      </c>
      <c r="B57" s="8"/>
      <c r="C57" s="8"/>
      <c r="D57" s="8"/>
      <c r="E57" s="8"/>
      <c r="F57" s="8"/>
      <c r="G57" s="8"/>
      <c r="H57" s="9" t="s">
        <v>55</v>
      </c>
      <c r="I57" s="52"/>
      <c r="J57" s="30"/>
      <c r="L57" s="32"/>
      <c r="M57" s="69"/>
      <c r="N57" s="42"/>
      <c r="O57" s="50"/>
      <c r="P57" s="67"/>
      <c r="Q57" s="54"/>
      <c r="R57" s="67"/>
      <c r="S57" s="67"/>
    </row>
    <row r="58" spans="1:19" ht="15" x14ac:dyDescent="0.25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30"/>
      <c r="L58" s="32"/>
      <c r="M58" s="69"/>
      <c r="N58" s="42"/>
      <c r="O58" s="50"/>
      <c r="P58" s="67"/>
      <c r="Q58" s="54"/>
      <c r="R58" s="67"/>
      <c r="S58" s="67"/>
    </row>
    <row r="59" spans="1:19" ht="15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30"/>
      <c r="L59" s="32"/>
      <c r="M59" s="69"/>
      <c r="N59" s="42"/>
      <c r="O59" s="50"/>
      <c r="Q59" s="40"/>
    </row>
    <row r="60" spans="1:19" ht="15" x14ac:dyDescent="0.25">
      <c r="A60" s="71"/>
      <c r="B60" s="72"/>
      <c r="C60" s="72"/>
      <c r="D60" s="73"/>
      <c r="E60" s="73"/>
      <c r="F60" s="73"/>
      <c r="G60" s="73"/>
      <c r="H60" s="73"/>
      <c r="J60" s="30"/>
      <c r="L60" s="32"/>
      <c r="N60" s="42"/>
      <c r="O60" s="50"/>
    </row>
    <row r="61" spans="1:19" ht="15" x14ac:dyDescent="0.25">
      <c r="A61" s="2"/>
      <c r="B61" s="2"/>
      <c r="C61" s="2"/>
      <c r="D61" s="2"/>
      <c r="E61" s="2"/>
      <c r="F61" s="2"/>
      <c r="G61" s="10"/>
      <c r="I61" s="2"/>
      <c r="J61" s="30"/>
      <c r="L61" s="32"/>
      <c r="N61" s="42"/>
      <c r="O61" s="50"/>
      <c r="Q61" s="66"/>
    </row>
    <row r="62" spans="1:19" ht="15" x14ac:dyDescent="0.25">
      <c r="A62" s="74" t="s">
        <v>46</v>
      </c>
      <c r="B62" s="72"/>
      <c r="C62" s="72"/>
      <c r="D62" s="73"/>
      <c r="E62" s="73"/>
      <c r="F62" s="73"/>
      <c r="G62" s="10" t="s">
        <v>47</v>
      </c>
      <c r="J62" s="30"/>
      <c r="L62" s="32"/>
      <c r="N62" s="42"/>
      <c r="O62" s="50"/>
      <c r="Q62" s="66"/>
    </row>
    <row r="63" spans="1:19" ht="15" x14ac:dyDescent="0.25">
      <c r="A63" s="71"/>
      <c r="B63" s="72"/>
      <c r="C63" s="72"/>
      <c r="D63" s="73"/>
      <c r="E63" s="73"/>
      <c r="F63" s="73"/>
      <c r="G63" s="73"/>
      <c r="H63" s="73"/>
      <c r="J63" s="30"/>
      <c r="L63" s="32"/>
      <c r="N63" s="42"/>
      <c r="O63" s="50"/>
    </row>
    <row r="64" spans="1:19" ht="15" x14ac:dyDescent="0.25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30"/>
      <c r="L64" s="32"/>
      <c r="N64" s="42"/>
      <c r="O64" s="50"/>
    </row>
    <row r="65" spans="1:15" ht="15" x14ac:dyDescent="0.25">
      <c r="A65" s="2"/>
      <c r="B65" s="2"/>
      <c r="C65" s="2"/>
      <c r="D65" s="2"/>
      <c r="E65" s="2"/>
      <c r="F65" s="2"/>
      <c r="G65" s="73" t="s">
        <v>50</v>
      </c>
      <c r="H65" s="2"/>
      <c r="I65" s="2"/>
      <c r="J65" s="30"/>
      <c r="L65" s="32"/>
      <c r="M65" s="69"/>
      <c r="N65" s="42"/>
      <c r="O65" s="50"/>
    </row>
    <row r="66" spans="1:15" ht="15" x14ac:dyDescent="0.25">
      <c r="A66" s="2"/>
      <c r="B66" s="2"/>
      <c r="C66" s="2"/>
      <c r="D66" s="2"/>
      <c r="E66" s="2"/>
      <c r="F66" s="2"/>
      <c r="G66" s="73"/>
      <c r="H66" s="2"/>
      <c r="I66" s="2"/>
      <c r="J66" s="30"/>
      <c r="L66" s="32"/>
      <c r="N66" s="42"/>
      <c r="O66" s="50"/>
    </row>
    <row r="67" spans="1:15" ht="15" x14ac:dyDescent="0.25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30"/>
      <c r="L67" s="32"/>
      <c r="N67" s="42"/>
      <c r="O67" s="50"/>
    </row>
    <row r="68" spans="1:15" ht="15" x14ac:dyDescent="0.25">
      <c r="A68" s="2"/>
      <c r="B68" s="2"/>
      <c r="C68" s="2"/>
      <c r="D68" s="2"/>
      <c r="E68" s="2" t="s">
        <v>51</v>
      </c>
      <c r="F68" s="2"/>
      <c r="G68" s="2"/>
      <c r="H68" s="2"/>
      <c r="I68" s="75"/>
      <c r="J68" s="30"/>
      <c r="L68" s="32"/>
      <c r="N68" s="42"/>
      <c r="O68" s="50"/>
    </row>
    <row r="69" spans="1:15" ht="15" x14ac:dyDescent="0.25">
      <c r="A69" s="73"/>
      <c r="B69" s="73"/>
      <c r="C69" s="73"/>
      <c r="D69" s="73"/>
      <c r="E69" s="73"/>
      <c r="F69" s="73"/>
      <c r="G69" s="76"/>
      <c r="H69" s="77"/>
      <c r="I69" s="73"/>
      <c r="J69" s="30"/>
      <c r="L69" s="32"/>
      <c r="N69" s="42"/>
      <c r="O69" s="78"/>
    </row>
    <row r="70" spans="1:15" ht="15" x14ac:dyDescent="0.25">
      <c r="A70" s="73"/>
      <c r="B70" s="73"/>
      <c r="C70" s="73"/>
      <c r="D70" s="73"/>
      <c r="E70" s="73"/>
      <c r="F70" s="73"/>
      <c r="G70" s="76" t="s">
        <v>52</v>
      </c>
      <c r="H70" s="79"/>
      <c r="I70" s="73"/>
      <c r="J70" s="30"/>
      <c r="L70" s="32"/>
      <c r="N70" s="42"/>
      <c r="O70" s="78"/>
    </row>
    <row r="71" spans="1:15" ht="15" x14ac:dyDescent="0.25">
      <c r="A71" s="80" t="s">
        <v>38</v>
      </c>
      <c r="B71" s="81"/>
      <c r="C71" s="81"/>
      <c r="D71" s="81"/>
      <c r="E71" s="82" t="s">
        <v>53</v>
      </c>
      <c r="F71" s="2"/>
      <c r="G71" s="2"/>
      <c r="H71" s="54"/>
      <c r="I71" s="2"/>
      <c r="J71" s="30"/>
      <c r="L71" s="32"/>
      <c r="N71" s="42"/>
      <c r="O71" s="78"/>
    </row>
    <row r="72" spans="1:15" ht="15" x14ac:dyDescent="0.25">
      <c r="A72" s="83">
        <v>150000</v>
      </c>
      <c r="B72" s="84"/>
      <c r="C72" s="85"/>
      <c r="D72" s="81"/>
      <c r="E72" s="86">
        <v>25000</v>
      </c>
      <c r="F72" s="2"/>
      <c r="G72" s="2"/>
      <c r="H72" s="54"/>
      <c r="I72" s="2"/>
      <c r="J72" s="30"/>
      <c r="L72" s="32"/>
      <c r="N72" s="42"/>
      <c r="O72" s="78"/>
    </row>
    <row r="73" spans="1:15" ht="15" x14ac:dyDescent="0.25">
      <c r="A73" s="82">
        <v>600000</v>
      </c>
      <c r="B73" s="81"/>
      <c r="C73" s="85"/>
      <c r="D73" s="85"/>
      <c r="E73" s="87"/>
      <c r="F73" s="66"/>
      <c r="H73" s="67"/>
      <c r="J73" s="30"/>
      <c r="L73" s="32"/>
      <c r="N73" s="42"/>
      <c r="O73" s="78"/>
    </row>
    <row r="74" spans="1:15" ht="15" x14ac:dyDescent="0.25">
      <c r="A74" s="88">
        <v>20000</v>
      </c>
      <c r="B74" s="81"/>
      <c r="C74" s="89"/>
      <c r="D74" s="89"/>
      <c r="E74" s="87"/>
      <c r="H74" s="67"/>
      <c r="J74" s="30"/>
      <c r="L74" s="32"/>
      <c r="N74" s="42"/>
      <c r="O74" s="78"/>
    </row>
    <row r="75" spans="1:15" ht="15" x14ac:dyDescent="0.25">
      <c r="A75" s="90">
        <v>15000</v>
      </c>
      <c r="B75" s="81"/>
      <c r="C75" s="89"/>
      <c r="D75" s="89"/>
      <c r="E75" s="87"/>
      <c r="H75" s="67"/>
      <c r="J75" s="30"/>
      <c r="L75" s="32"/>
      <c r="N75" s="42"/>
      <c r="O75" s="91"/>
    </row>
    <row r="76" spans="1:15" ht="15" x14ac:dyDescent="0.25">
      <c r="A76" s="90"/>
      <c r="B76" s="81"/>
      <c r="C76" s="89"/>
      <c r="D76" s="89"/>
      <c r="E76" s="87"/>
      <c r="H76" s="67"/>
      <c r="J76" s="30"/>
      <c r="L76" s="32"/>
      <c r="N76" s="42"/>
      <c r="O76" s="91"/>
    </row>
    <row r="77" spans="1:15" ht="15" x14ac:dyDescent="0.25">
      <c r="A77" s="80"/>
      <c r="B77" s="81"/>
      <c r="C77" s="81"/>
      <c r="D77" s="81"/>
      <c r="E77" s="82"/>
      <c r="F77" s="2"/>
      <c r="G77" s="2"/>
      <c r="H77" s="54"/>
      <c r="I77" s="2"/>
      <c r="J77" s="30"/>
      <c r="L77" s="32"/>
      <c r="N77" s="42"/>
      <c r="O77" s="91"/>
    </row>
    <row r="78" spans="1:15" ht="15" x14ac:dyDescent="0.25">
      <c r="A78" s="83"/>
      <c r="B78" s="81"/>
      <c r="C78" s="81"/>
      <c r="D78" s="81"/>
      <c r="E78" s="82"/>
      <c r="F78" s="2"/>
      <c r="G78" s="2"/>
      <c r="H78" s="54"/>
      <c r="I78" s="2"/>
      <c r="J78" s="30"/>
      <c r="L78" s="32"/>
      <c r="N78" s="42"/>
      <c r="O78" s="91"/>
    </row>
    <row r="79" spans="1:15" ht="15" x14ac:dyDescent="0.25">
      <c r="A79" s="83"/>
      <c r="B79" s="81"/>
      <c r="C79" s="85"/>
      <c r="D79" s="81"/>
      <c r="E79" s="86"/>
      <c r="F79" s="2"/>
      <c r="G79" s="2"/>
      <c r="H79" s="54"/>
      <c r="I79" s="2"/>
      <c r="J79" s="30"/>
      <c r="L79" s="32"/>
      <c r="N79" s="42"/>
      <c r="O79" s="91"/>
    </row>
    <row r="80" spans="1:15" ht="15" x14ac:dyDescent="0.25">
      <c r="A80" s="82"/>
      <c r="B80" s="81"/>
      <c r="C80" s="85"/>
      <c r="D80" s="85"/>
      <c r="E80" s="87"/>
      <c r="F80" s="66"/>
      <c r="H80" s="67"/>
      <c r="J80" s="30"/>
      <c r="L80" s="32"/>
      <c r="N80" s="42"/>
      <c r="O80" s="91"/>
    </row>
    <row r="81" spans="1:15" ht="15" x14ac:dyDescent="0.25">
      <c r="A81" s="88"/>
      <c r="B81" s="81"/>
      <c r="C81" s="89"/>
      <c r="D81" s="89"/>
      <c r="E81" s="87"/>
      <c r="H81" s="67"/>
      <c r="J81" s="30"/>
      <c r="L81" s="32"/>
      <c r="N81" s="42"/>
      <c r="O81" s="78"/>
    </row>
    <row r="82" spans="1:15" ht="15" x14ac:dyDescent="0.25">
      <c r="A82" s="90"/>
      <c r="B82" s="81"/>
      <c r="C82" s="89"/>
      <c r="D82" s="89"/>
      <c r="E82" s="87"/>
      <c r="H82" s="67"/>
      <c r="J82" s="30"/>
      <c r="L82" s="32"/>
      <c r="N82" s="42"/>
      <c r="O82" s="78"/>
    </row>
    <row r="83" spans="1:15" ht="15" x14ac:dyDescent="0.25">
      <c r="A83" s="90"/>
      <c r="B83" s="81"/>
      <c r="C83" s="89"/>
      <c r="D83" s="89"/>
      <c r="E83" s="87"/>
      <c r="H83" s="67"/>
      <c r="J83" s="30"/>
      <c r="L83" s="32"/>
      <c r="N83" s="42"/>
      <c r="O83" s="78"/>
    </row>
    <row r="84" spans="1:15" ht="15" x14ac:dyDescent="0.25">
      <c r="A84" s="80"/>
      <c r="B84" s="81"/>
      <c r="C84" s="81"/>
      <c r="D84" s="81"/>
      <c r="E84" s="82"/>
      <c r="F84" s="2"/>
      <c r="G84" s="2"/>
      <c r="H84" s="54"/>
      <c r="I84" s="2"/>
      <c r="J84" s="30"/>
      <c r="L84" s="32"/>
      <c r="N84" s="42"/>
      <c r="O84" s="78"/>
    </row>
    <row r="85" spans="1:15" ht="15" x14ac:dyDescent="0.25">
      <c r="A85" s="83"/>
      <c r="B85" s="81"/>
      <c r="C85" s="81"/>
      <c r="D85" s="81"/>
      <c r="E85" s="82"/>
      <c r="F85" s="2"/>
      <c r="G85" s="2"/>
      <c r="H85" s="54"/>
      <c r="I85" s="2"/>
      <c r="J85" s="30"/>
      <c r="L85" s="32"/>
      <c r="N85" s="42"/>
      <c r="O85" s="78"/>
    </row>
    <row r="86" spans="1:15" ht="15" x14ac:dyDescent="0.25">
      <c r="A86" s="83"/>
      <c r="B86" s="81"/>
      <c r="C86" s="85"/>
      <c r="D86" s="81"/>
      <c r="E86" s="86"/>
      <c r="F86" s="2"/>
      <c r="G86" s="2"/>
      <c r="H86" s="54"/>
      <c r="I86" s="2"/>
      <c r="J86" s="30"/>
      <c r="L86" s="32"/>
      <c r="N86" s="42"/>
      <c r="O86" s="78"/>
    </row>
    <row r="87" spans="1:15" ht="15" x14ac:dyDescent="0.25">
      <c r="A87" s="92">
        <f>SUM(A69:A86)</f>
        <v>785000</v>
      </c>
      <c r="E87" s="67">
        <f>SUM(E69:E86)</f>
        <v>25000</v>
      </c>
      <c r="H87" s="67">
        <f>SUM(H69:H86)</f>
        <v>0</v>
      </c>
      <c r="J87" s="30"/>
      <c r="L87" s="32"/>
      <c r="N87" s="42"/>
      <c r="O87" s="78"/>
    </row>
    <row r="88" spans="1:15" ht="15" x14ac:dyDescent="0.25">
      <c r="J88" s="30"/>
      <c r="L88" s="32"/>
      <c r="N88" s="42"/>
      <c r="O88" s="78"/>
    </row>
    <row r="89" spans="1:15" ht="15" x14ac:dyDescent="0.25">
      <c r="J89" s="30"/>
      <c r="L89" s="32"/>
      <c r="N89" s="42"/>
      <c r="O89" s="78"/>
    </row>
    <row r="90" spans="1:15" ht="15" x14ac:dyDescent="0.25">
      <c r="J90" s="30"/>
      <c r="L90" s="32"/>
      <c r="N90" s="42"/>
      <c r="O90" s="78"/>
    </row>
    <row r="91" spans="1:15" ht="15" x14ac:dyDescent="0.25">
      <c r="J91" s="30"/>
      <c r="L91" s="32"/>
      <c r="N91" s="42"/>
      <c r="O91" s="78"/>
    </row>
    <row r="92" spans="1:15" ht="15" x14ac:dyDescent="0.25">
      <c r="J92" s="30"/>
      <c r="L92" s="32"/>
      <c r="N92" s="42"/>
      <c r="O92" s="78"/>
    </row>
    <row r="93" spans="1:15" ht="15" x14ac:dyDescent="0.25">
      <c r="J93" s="30"/>
      <c r="L93" s="32"/>
      <c r="N93" s="42"/>
      <c r="O93" s="78"/>
    </row>
    <row r="94" spans="1:15" ht="15" x14ac:dyDescent="0.25">
      <c r="L94" s="32"/>
      <c r="N94" s="42"/>
      <c r="O94" s="78"/>
    </row>
    <row r="95" spans="1:15" x14ac:dyDescent="0.2">
      <c r="K95" s="31"/>
      <c r="L95" s="93"/>
      <c r="N95" s="42"/>
      <c r="O95" s="78"/>
    </row>
    <row r="96" spans="1:15" x14ac:dyDescent="0.2">
      <c r="K96" s="31"/>
      <c r="L96" s="93"/>
      <c r="N96" s="42"/>
      <c r="O96" s="78"/>
    </row>
    <row r="97" spans="1:19" x14ac:dyDescent="0.2">
      <c r="K97" s="31"/>
      <c r="L97" s="93"/>
      <c r="N97" s="42"/>
      <c r="O97" s="78"/>
    </row>
    <row r="98" spans="1:19" x14ac:dyDescent="0.2">
      <c r="K98" s="31"/>
      <c r="L98" s="93"/>
      <c r="N98" s="42"/>
      <c r="O98" s="78"/>
    </row>
    <row r="99" spans="1:19" x14ac:dyDescent="0.2">
      <c r="K99" s="31"/>
      <c r="L99" s="93"/>
      <c r="N99" s="42"/>
      <c r="O99" s="78"/>
    </row>
    <row r="100" spans="1:19" x14ac:dyDescent="0.2">
      <c r="K100" s="31"/>
      <c r="L100" s="93"/>
      <c r="N100" s="42"/>
      <c r="O100" s="78"/>
    </row>
    <row r="101" spans="1:19" x14ac:dyDescent="0.2">
      <c r="K101" s="31"/>
      <c r="L101" s="93"/>
      <c r="O101" s="78"/>
    </row>
    <row r="102" spans="1:19" x14ac:dyDescent="0.2">
      <c r="K102" s="31"/>
      <c r="L102" s="93"/>
      <c r="O102" s="78"/>
    </row>
    <row r="103" spans="1:19" x14ac:dyDescent="0.2">
      <c r="K103" s="31"/>
      <c r="L103" s="93"/>
    </row>
    <row r="104" spans="1:19" x14ac:dyDescent="0.2">
      <c r="K104" s="31"/>
      <c r="L104" s="93"/>
    </row>
    <row r="105" spans="1:19" x14ac:dyDescent="0.2">
      <c r="K105" s="31"/>
      <c r="L105" s="93"/>
    </row>
    <row r="106" spans="1:19" x14ac:dyDescent="0.2">
      <c r="K106" s="31"/>
      <c r="L106" s="93"/>
      <c r="O106" s="69">
        <f>SUM(O13:O105)</f>
        <v>0</v>
      </c>
    </row>
    <row r="107" spans="1:19" x14ac:dyDescent="0.2">
      <c r="K107" s="31"/>
      <c r="L107" s="93"/>
    </row>
    <row r="108" spans="1:19" x14ac:dyDescent="0.2">
      <c r="K108" s="31"/>
      <c r="L108" s="93"/>
    </row>
    <row r="109" spans="1:19" s="35" customFormat="1" x14ac:dyDescent="0.2">
      <c r="A109" s="7"/>
      <c r="B109" s="7"/>
      <c r="C109" s="7"/>
      <c r="D109" s="7"/>
      <c r="E109" s="7"/>
      <c r="F109" s="7"/>
      <c r="G109" s="7"/>
      <c r="I109" s="7"/>
      <c r="J109" s="7"/>
      <c r="K109" s="31"/>
      <c r="L109" s="93"/>
      <c r="N109" s="94"/>
      <c r="O109" s="95"/>
      <c r="P109" s="7"/>
      <c r="Q109" s="7"/>
      <c r="R109" s="7"/>
      <c r="S109" s="7"/>
    </row>
    <row r="110" spans="1:19" s="35" customFormat="1" x14ac:dyDescent="0.2">
      <c r="A110" s="7"/>
      <c r="B110" s="7"/>
      <c r="C110" s="7"/>
      <c r="D110" s="7"/>
      <c r="E110" s="7"/>
      <c r="F110" s="7"/>
      <c r="G110" s="7"/>
      <c r="I110" s="7"/>
      <c r="J110" s="7"/>
      <c r="K110" s="31"/>
      <c r="L110" s="93"/>
      <c r="N110" s="94"/>
      <c r="O110" s="95"/>
      <c r="P110" s="7"/>
      <c r="Q110" s="7"/>
      <c r="R110" s="7"/>
      <c r="S110" s="7"/>
    </row>
    <row r="111" spans="1:19" s="35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1"/>
      <c r="L111" s="93"/>
      <c r="N111" s="94"/>
      <c r="O111" s="95"/>
      <c r="P111" s="7"/>
      <c r="Q111" s="7"/>
      <c r="R111" s="7"/>
      <c r="S111" s="7"/>
    </row>
    <row r="112" spans="1:19" s="35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1"/>
      <c r="L112" s="93"/>
      <c r="N112" s="94"/>
      <c r="O112" s="95"/>
      <c r="P112" s="7"/>
      <c r="Q112" s="7"/>
      <c r="R112" s="7"/>
      <c r="S112" s="7"/>
    </row>
    <row r="113" spans="1:19" s="35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1"/>
      <c r="L113" s="93"/>
      <c r="N113" s="94"/>
      <c r="O113" s="95"/>
      <c r="P113" s="7"/>
      <c r="Q113" s="7"/>
      <c r="R113" s="7"/>
      <c r="S113" s="7"/>
    </row>
    <row r="114" spans="1:19" s="35" customFormat="1" x14ac:dyDescent="0.2">
      <c r="A114" s="7"/>
      <c r="B114" s="7"/>
      <c r="C114" s="7"/>
      <c r="D114" s="7"/>
      <c r="E114" s="7"/>
      <c r="F114" s="7"/>
      <c r="I114" s="7"/>
      <c r="J114" s="7"/>
      <c r="K114" s="31"/>
      <c r="L114" s="96">
        <f>SUM(L13:L113)</f>
        <v>9440000</v>
      </c>
      <c r="M114" s="97">
        <f>SUM(M13:M113)</f>
        <v>23537000</v>
      </c>
      <c r="N114" s="94"/>
      <c r="O114" s="95"/>
      <c r="P114" s="7"/>
      <c r="Q114" s="7"/>
      <c r="R114" s="7"/>
      <c r="S114" s="7"/>
    </row>
    <row r="115" spans="1:19" s="35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96">
        <f>SUM(L13:L114)</f>
        <v>18880000</v>
      </c>
      <c r="N115" s="94"/>
      <c r="O115" s="95"/>
      <c r="P115" s="7"/>
      <c r="Q115" s="7"/>
      <c r="R115" s="7"/>
      <c r="S115" s="7"/>
    </row>
    <row r="116" spans="1:19" s="35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98"/>
      <c r="N116" s="94"/>
      <c r="O116" s="95"/>
      <c r="P116" s="7"/>
      <c r="Q116" s="7"/>
      <c r="R116" s="7"/>
      <c r="S116" s="7"/>
    </row>
    <row r="117" spans="1:19" s="35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98"/>
      <c r="N117" s="94"/>
      <c r="O117" s="95"/>
      <c r="P117" s="7"/>
      <c r="Q117" s="7"/>
      <c r="R117" s="7"/>
      <c r="S117" s="7"/>
    </row>
    <row r="118" spans="1:19" s="35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98"/>
      <c r="N118" s="94"/>
      <c r="O118" s="95"/>
      <c r="P118" s="7"/>
      <c r="Q118" s="7"/>
      <c r="R118" s="7"/>
      <c r="S118" s="7"/>
    </row>
    <row r="119" spans="1:19" s="35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98"/>
      <c r="N119" s="94"/>
      <c r="O119" s="95"/>
      <c r="P119" s="7"/>
      <c r="Q119" s="7"/>
      <c r="R119" s="7"/>
      <c r="S119" s="7"/>
    </row>
    <row r="120" spans="1:19" s="35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98"/>
      <c r="N120" s="94"/>
      <c r="O120" s="95"/>
      <c r="P120" s="7"/>
      <c r="Q120" s="7"/>
      <c r="R120" s="7"/>
      <c r="S120" s="7"/>
    </row>
    <row r="121" spans="1:19" s="35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98"/>
      <c r="N121" s="94"/>
      <c r="O121" s="95"/>
      <c r="P121" s="7"/>
      <c r="Q121" s="7"/>
      <c r="R121" s="7"/>
      <c r="S121" s="7"/>
    </row>
    <row r="122" spans="1:19" s="35" customFormat="1" x14ac:dyDescent="0.2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98"/>
      <c r="N122" s="94"/>
      <c r="O122" s="95"/>
      <c r="P122" s="7"/>
      <c r="Q122" s="7"/>
      <c r="R122" s="7"/>
      <c r="S122" s="7"/>
    </row>
    <row r="123" spans="1:19" s="35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98"/>
      <c r="N123" s="94"/>
      <c r="O123" s="95"/>
      <c r="P123" s="7"/>
      <c r="Q123" s="7"/>
      <c r="R123" s="7"/>
      <c r="S123" s="7"/>
    </row>
    <row r="124" spans="1:19" s="35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98"/>
      <c r="N124" s="94"/>
      <c r="O124" s="95"/>
      <c r="P124" s="7"/>
      <c r="Q124" s="7"/>
      <c r="R124" s="7"/>
      <c r="S124" s="7"/>
    </row>
    <row r="125" spans="1:19" s="35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98"/>
      <c r="N125" s="94"/>
      <c r="O125" s="95"/>
      <c r="P125" s="7"/>
      <c r="Q125" s="7"/>
      <c r="R125" s="7"/>
      <c r="S125" s="7"/>
    </row>
    <row r="126" spans="1:19" s="35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98"/>
      <c r="N126" s="94"/>
      <c r="O126" s="95"/>
      <c r="P126" s="7"/>
      <c r="Q126" s="7"/>
      <c r="R126" s="7"/>
      <c r="S126" s="7"/>
    </row>
    <row r="127" spans="1:19" s="35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98"/>
      <c r="N127" s="94"/>
      <c r="O127" s="95"/>
      <c r="P127" s="7"/>
      <c r="Q127" s="7"/>
      <c r="R127" s="7"/>
      <c r="S127" s="7"/>
    </row>
    <row r="128" spans="1:19" s="35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98"/>
      <c r="N128" s="94"/>
      <c r="O128" s="95"/>
      <c r="P128" s="7"/>
      <c r="Q128" s="7"/>
      <c r="R128" s="7"/>
      <c r="S128" s="7"/>
    </row>
    <row r="129" spans="1:19" s="35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98"/>
      <c r="N129" s="94"/>
      <c r="O129" s="95"/>
      <c r="P129" s="7"/>
      <c r="Q129" s="7"/>
      <c r="R129" s="7"/>
      <c r="S129" s="7"/>
    </row>
    <row r="130" spans="1:19" s="35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98"/>
      <c r="N130" s="94"/>
      <c r="O130" s="95"/>
      <c r="P130" s="7"/>
      <c r="Q130" s="7"/>
      <c r="R130" s="7"/>
      <c r="S130" s="7"/>
    </row>
    <row r="131" spans="1:19" s="35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98"/>
      <c r="N131" s="94"/>
      <c r="O131" s="95"/>
      <c r="P131" s="7"/>
      <c r="Q131" s="7"/>
      <c r="R131" s="7"/>
      <c r="S131" s="7"/>
    </row>
    <row r="132" spans="1:19" s="35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98"/>
      <c r="N132" s="94"/>
      <c r="O132" s="95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12" zoomScale="90" zoomScaleNormal="100" zoomScaleSheetLayoutView="90" workbookViewId="0">
      <selection activeCell="L13" sqref="L13:L33"/>
    </sheetView>
  </sheetViews>
  <sheetFormatPr defaultRowHeight="14.25" x14ac:dyDescent="0.2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98" bestFit="1" customWidth="1"/>
    <col min="13" max="13" width="16.140625" style="35" bestFit="1" customWidth="1"/>
    <col min="14" max="14" width="15.5703125" style="94" customWidth="1"/>
    <col min="15" max="15" width="20" style="95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0" t="s">
        <v>0</v>
      </c>
      <c r="B1" s="130"/>
      <c r="C1" s="130"/>
      <c r="D1" s="130"/>
      <c r="E1" s="130"/>
      <c r="F1" s="130"/>
      <c r="G1" s="130"/>
      <c r="H1" s="130"/>
      <c r="I1" s="130"/>
      <c r="J1" s="104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1" t="s">
        <v>69</v>
      </c>
      <c r="C3" s="10"/>
      <c r="D3" s="8"/>
      <c r="E3" s="8"/>
      <c r="F3" s="8"/>
      <c r="G3" s="8"/>
      <c r="H3" s="8" t="s">
        <v>3</v>
      </c>
      <c r="I3" s="12">
        <v>43016</v>
      </c>
      <c r="J3" s="100">
        <f>900*2400000</f>
        <v>2160000000</v>
      </c>
      <c r="K3" s="2"/>
      <c r="L3" s="14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102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125</v>
      </c>
      <c r="F8" s="21"/>
      <c r="G8" s="17">
        <f>C8*E8</f>
        <v>12500000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185</v>
      </c>
      <c r="F9" s="21"/>
      <c r="G9" s="17">
        <f t="shared" ref="G9:G16" si="0">C9*E9</f>
        <v>9250000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0</v>
      </c>
      <c r="F10" s="21"/>
      <c r="G10" s="17">
        <f t="shared" si="0"/>
        <v>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39</v>
      </c>
      <c r="F11" s="21"/>
      <c r="G11" s="17">
        <f t="shared" si="0"/>
        <v>390000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79</v>
      </c>
      <c r="F12" s="21"/>
      <c r="G12" s="17">
        <f>C12*E12</f>
        <v>395000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ht="15" x14ac:dyDescent="0.25">
      <c r="A13" s="8"/>
      <c r="B13" s="21"/>
      <c r="C13" s="22">
        <v>2000</v>
      </c>
      <c r="D13" s="8"/>
      <c r="E13" s="21">
        <v>73</v>
      </c>
      <c r="F13" s="21"/>
      <c r="G13" s="17">
        <f t="shared" si="0"/>
        <v>146000</v>
      </c>
      <c r="H13" s="9"/>
      <c r="I13" s="17"/>
      <c r="J13" s="31">
        <v>42835</v>
      </c>
      <c r="K13" s="31">
        <v>42849</v>
      </c>
      <c r="L13" s="101">
        <v>1080000</v>
      </c>
      <c r="M13" s="32"/>
      <c r="N13" s="34"/>
      <c r="O13" s="2" t="s">
        <v>19</v>
      </c>
      <c r="P13" s="2"/>
    </row>
    <row r="14" spans="1:19" ht="15" x14ac:dyDescent="0.25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J14" s="31">
        <v>42836</v>
      </c>
      <c r="K14" s="31">
        <v>42850</v>
      </c>
      <c r="L14" s="101">
        <v>1650000</v>
      </c>
      <c r="M14" s="32"/>
      <c r="N14" s="34"/>
      <c r="O14" s="36"/>
      <c r="P14" s="37"/>
    </row>
    <row r="15" spans="1:19" ht="15" x14ac:dyDescent="0.25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J15" s="31">
        <v>42837</v>
      </c>
      <c r="K15" s="31">
        <v>42851</v>
      </c>
      <c r="L15" s="101">
        <v>2000000</v>
      </c>
      <c r="M15" s="32"/>
      <c r="N15" s="34"/>
      <c r="O15" s="36"/>
      <c r="P15" s="37"/>
    </row>
    <row r="16" spans="1:19" ht="15" x14ac:dyDescent="0.25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J16" s="31">
        <v>42838</v>
      </c>
      <c r="K16" s="31">
        <v>42852</v>
      </c>
      <c r="L16" s="101">
        <v>1700000</v>
      </c>
      <c r="M16" s="32"/>
      <c r="N16" s="34"/>
      <c r="O16" s="36"/>
      <c r="P16" s="37"/>
    </row>
    <row r="17" spans="1:19" ht="15" x14ac:dyDescent="0.25">
      <c r="A17" s="8"/>
      <c r="B17" s="8"/>
      <c r="C17" s="19" t="s">
        <v>20</v>
      </c>
      <c r="D17" s="8"/>
      <c r="E17" s="21"/>
      <c r="F17" s="8"/>
      <c r="G17" s="8"/>
      <c r="H17" s="9">
        <f>SUM(G8:G16)</f>
        <v>22681000</v>
      </c>
      <c r="I17" s="10"/>
      <c r="J17" s="31">
        <v>42839</v>
      </c>
      <c r="K17" s="31">
        <v>42853</v>
      </c>
      <c r="L17" s="101">
        <v>1300000</v>
      </c>
      <c r="M17" s="32"/>
      <c r="N17" s="34"/>
      <c r="O17" s="36"/>
      <c r="P17" s="37"/>
    </row>
    <row r="18" spans="1:19" ht="15" x14ac:dyDescent="0.25">
      <c r="A18" s="8"/>
      <c r="B18" s="8"/>
      <c r="C18" s="8"/>
      <c r="D18" s="8"/>
      <c r="E18" s="8"/>
      <c r="F18" s="8"/>
      <c r="G18" s="8"/>
      <c r="H18" s="9"/>
      <c r="I18" s="10"/>
      <c r="J18" s="31">
        <v>42840</v>
      </c>
      <c r="K18" s="31">
        <v>42854</v>
      </c>
      <c r="L18" s="101">
        <v>800000</v>
      </c>
      <c r="M18" s="32"/>
      <c r="N18" s="40"/>
      <c r="O18" s="36"/>
      <c r="P18" s="41"/>
    </row>
    <row r="19" spans="1:19" ht="15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J19" s="31">
        <v>42841</v>
      </c>
      <c r="K19" s="31">
        <v>42855</v>
      </c>
      <c r="L19" s="101">
        <v>800000</v>
      </c>
      <c r="M19" s="32"/>
      <c r="N19" s="42"/>
      <c r="O19" s="36"/>
      <c r="P19" s="41"/>
    </row>
    <row r="20" spans="1:19" ht="15" x14ac:dyDescent="0.25">
      <c r="A20" s="8"/>
      <c r="B20" s="8"/>
      <c r="C20" s="22">
        <v>1000</v>
      </c>
      <c r="D20" s="8"/>
      <c r="E20" s="8">
        <v>1</v>
      </c>
      <c r="F20" s="8"/>
      <c r="G20" s="22">
        <f>C20*E20</f>
        <v>1000</v>
      </c>
      <c r="H20" s="9"/>
      <c r="I20" s="22"/>
      <c r="J20" s="31">
        <v>42842</v>
      </c>
      <c r="K20" s="31">
        <v>42856</v>
      </c>
      <c r="L20" s="101">
        <v>800000</v>
      </c>
      <c r="M20" s="32"/>
      <c r="N20" s="42"/>
      <c r="O20" s="36"/>
      <c r="P20" s="41"/>
    </row>
    <row r="21" spans="1:19" ht="15" x14ac:dyDescent="0.25">
      <c r="A21" s="8"/>
      <c r="B21" s="8"/>
      <c r="C21" s="22">
        <v>500</v>
      </c>
      <c r="D21" s="8"/>
      <c r="E21" s="8">
        <v>5</v>
      </c>
      <c r="F21" s="8"/>
      <c r="G21" s="22">
        <f>C21*E21</f>
        <v>2500</v>
      </c>
      <c r="H21" s="9"/>
      <c r="I21" s="22"/>
      <c r="J21" s="31">
        <v>42843</v>
      </c>
      <c r="K21" s="31">
        <v>42857</v>
      </c>
      <c r="L21" s="101">
        <v>500000</v>
      </c>
      <c r="M21" s="32"/>
      <c r="N21" s="43"/>
      <c r="O21" s="44"/>
      <c r="P21" s="44"/>
    </row>
    <row r="22" spans="1:19" ht="15" x14ac:dyDescent="0.25">
      <c r="A22" s="8"/>
      <c r="B22" s="8"/>
      <c r="C22" s="22">
        <v>200</v>
      </c>
      <c r="D22" s="8"/>
      <c r="E22" s="8">
        <v>0</v>
      </c>
      <c r="F22" s="8"/>
      <c r="G22" s="22">
        <f>C22*E22</f>
        <v>0</v>
      </c>
      <c r="H22" s="9"/>
      <c r="I22" s="10"/>
      <c r="J22" s="31">
        <v>42844</v>
      </c>
      <c r="K22" s="31">
        <v>42858</v>
      </c>
      <c r="L22" s="101">
        <v>400000</v>
      </c>
      <c r="M22" s="32"/>
      <c r="N22" s="43"/>
      <c r="O22" s="9"/>
      <c r="P22" s="34"/>
      <c r="Q22" s="40"/>
      <c r="R22" s="44"/>
      <c r="S22" s="44"/>
    </row>
    <row r="23" spans="1:19" ht="15" x14ac:dyDescent="0.25">
      <c r="A23" s="8"/>
      <c r="B23" s="8"/>
      <c r="C23" s="22">
        <v>100</v>
      </c>
      <c r="D23" s="8"/>
      <c r="E23" s="8">
        <v>8</v>
      </c>
      <c r="F23" s="8"/>
      <c r="G23" s="22">
        <f>C23*E23</f>
        <v>800</v>
      </c>
      <c r="H23" s="9"/>
      <c r="I23" s="10"/>
      <c r="J23" s="31">
        <v>42845</v>
      </c>
      <c r="K23" s="31">
        <v>42859</v>
      </c>
      <c r="L23" s="101">
        <v>500000</v>
      </c>
      <c r="M23" s="32"/>
      <c r="N23" s="42"/>
      <c r="O23" s="45"/>
      <c r="P23" s="34"/>
      <c r="Q23" s="40"/>
      <c r="R23" s="44">
        <f>SUM(R14:R22)</f>
        <v>0</v>
      </c>
      <c r="S23" s="44">
        <f>SUM(S14:S22)</f>
        <v>0</v>
      </c>
    </row>
    <row r="24" spans="1:19" ht="15" x14ac:dyDescent="0.25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J24" s="31">
        <v>42846</v>
      </c>
      <c r="K24" s="31">
        <v>42860</v>
      </c>
      <c r="L24" s="101">
        <v>400000</v>
      </c>
      <c r="M24" s="32"/>
      <c r="N24" s="42"/>
      <c r="O24" s="45"/>
      <c r="P24" s="34"/>
      <c r="Q24" s="40"/>
      <c r="R24" s="46" t="s">
        <v>22</v>
      </c>
      <c r="S24" s="40"/>
    </row>
    <row r="25" spans="1:19" ht="15" x14ac:dyDescent="0.25">
      <c r="A25" s="8"/>
      <c r="B25" s="8"/>
      <c r="C25" s="22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J25" s="31">
        <v>42847</v>
      </c>
      <c r="K25" s="31">
        <v>42861</v>
      </c>
      <c r="L25" s="101">
        <v>800000</v>
      </c>
      <c r="M25" s="32"/>
      <c r="N25" s="42"/>
      <c r="O25" s="45"/>
      <c r="P25" s="34"/>
      <c r="Q25" s="40"/>
      <c r="R25" s="46"/>
      <c r="S25" s="40"/>
    </row>
    <row r="26" spans="1:19" ht="15" x14ac:dyDescent="0.25">
      <c r="A26" s="8"/>
      <c r="B26" s="8"/>
      <c r="C26" s="19" t="s">
        <v>20</v>
      </c>
      <c r="D26" s="8"/>
      <c r="E26" s="8"/>
      <c r="F26" s="8"/>
      <c r="G26" s="8"/>
      <c r="H26" s="48">
        <f>SUM(G20:G25)</f>
        <v>4300</v>
      </c>
      <c r="I26" s="9"/>
      <c r="J26" s="31">
        <v>42848</v>
      </c>
      <c r="K26" s="31">
        <v>42862</v>
      </c>
      <c r="L26" s="101">
        <v>710000</v>
      </c>
      <c r="M26" s="32"/>
      <c r="N26" s="49"/>
      <c r="O26" s="50"/>
      <c r="P26" s="34"/>
      <c r="Q26" s="40"/>
      <c r="R26" s="46"/>
      <c r="S26" s="40"/>
    </row>
    <row r="27" spans="1:19" ht="15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22685300</v>
      </c>
      <c r="J27" s="30"/>
      <c r="K27" s="31">
        <v>42863</v>
      </c>
      <c r="L27" s="101">
        <v>750000</v>
      </c>
      <c r="M27" s="32"/>
      <c r="N27" s="34"/>
      <c r="O27" s="50"/>
      <c r="P27" s="34"/>
      <c r="Q27" s="40"/>
      <c r="R27" s="46"/>
      <c r="S27" s="40"/>
    </row>
    <row r="28" spans="1:19" ht="15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30"/>
      <c r="K28" s="31">
        <v>42864</v>
      </c>
      <c r="L28" s="32">
        <v>700000</v>
      </c>
      <c r="M28" s="32"/>
      <c r="N28" s="34"/>
      <c r="O28" s="50"/>
      <c r="P28" s="34"/>
      <c r="Q28" s="40"/>
      <c r="R28" s="46"/>
      <c r="S28" s="40"/>
    </row>
    <row r="29" spans="1:19" ht="15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+'06 Okt 17 (2)'!I37</f>
        <v>834404603</v>
      </c>
      <c r="J29" s="30"/>
      <c r="K29" s="31">
        <v>42865</v>
      </c>
      <c r="L29" s="32">
        <v>850000</v>
      </c>
      <c r="M29" s="32"/>
      <c r="N29" s="34"/>
      <c r="O29" s="50"/>
      <c r="P29" s="34"/>
      <c r="Q29" s="40"/>
      <c r="R29" s="51"/>
      <c r="S29" s="40"/>
    </row>
    <row r="30" spans="1:19" ht="15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+'06 Okt 17 (2)'!I52</f>
        <v>2405300</v>
      </c>
      <c r="J30" s="30"/>
      <c r="K30" s="31">
        <v>42866</v>
      </c>
      <c r="L30" s="32">
        <v>900000</v>
      </c>
      <c r="M30" s="32"/>
      <c r="N30" s="34"/>
      <c r="O30" s="50"/>
      <c r="P30" s="34"/>
      <c r="Q30" s="40"/>
      <c r="R30" s="46"/>
      <c r="S30" s="40"/>
    </row>
    <row r="31" spans="1:19" ht="15" x14ac:dyDescent="0.25">
      <c r="A31" s="8"/>
      <c r="B31" s="8"/>
      <c r="C31" s="8"/>
      <c r="D31" s="8"/>
      <c r="E31" s="8"/>
      <c r="F31" s="8"/>
      <c r="G31" s="8"/>
      <c r="H31" s="9"/>
      <c r="I31" s="9"/>
      <c r="J31" s="30"/>
      <c r="K31" s="31">
        <v>42867</v>
      </c>
      <c r="L31" s="32">
        <v>1400000</v>
      </c>
      <c r="M31" s="32"/>
      <c r="N31" s="42"/>
      <c r="O31" s="50"/>
      <c r="P31" s="2"/>
      <c r="Q31" s="40"/>
      <c r="R31" s="2"/>
      <c r="S31" s="40"/>
    </row>
    <row r="32" spans="1:19" ht="15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0"/>
      <c r="K32" s="31">
        <v>42868</v>
      </c>
      <c r="L32" s="32">
        <v>825000</v>
      </c>
      <c r="M32" s="32"/>
      <c r="N32" s="42"/>
      <c r="O32" s="50"/>
      <c r="P32" s="2"/>
      <c r="Q32" s="40"/>
      <c r="R32" s="2"/>
      <c r="S32" s="40"/>
    </row>
    <row r="33" spans="1:19" ht="15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30"/>
      <c r="K33" s="31">
        <v>42869</v>
      </c>
      <c r="L33" s="32">
        <v>1415000</v>
      </c>
      <c r="M33" s="32"/>
      <c r="N33" s="42"/>
      <c r="O33" s="50"/>
      <c r="P33" s="2"/>
      <c r="Q33" s="40"/>
      <c r="R33" s="2"/>
      <c r="S33" s="40"/>
    </row>
    <row r="34" spans="1:19" ht="15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0"/>
      <c r="K34" s="31">
        <v>42870</v>
      </c>
      <c r="L34" s="32"/>
      <c r="M34" s="32"/>
      <c r="N34" s="42"/>
      <c r="O34" s="50"/>
      <c r="P34" s="2"/>
      <c r="Q34" s="40"/>
      <c r="R34" s="54"/>
      <c r="S34" s="40"/>
    </row>
    <row r="35" spans="1:19" ht="15" x14ac:dyDescent="0.25">
      <c r="A35" s="8"/>
      <c r="B35" s="8"/>
      <c r="C35" s="8" t="s">
        <v>29</v>
      </c>
      <c r="D35" s="8"/>
      <c r="E35" s="8"/>
      <c r="F35" s="8"/>
      <c r="G35" s="22"/>
      <c r="H35" s="48">
        <f>O14</f>
        <v>0</v>
      </c>
      <c r="I35" s="9"/>
      <c r="J35" s="30"/>
      <c r="K35" s="31">
        <v>42871</v>
      </c>
      <c r="L35" s="32"/>
      <c r="M35" s="32"/>
      <c r="N35" s="42"/>
      <c r="O35" s="50"/>
      <c r="P35" s="40"/>
      <c r="Q35" s="40"/>
      <c r="R35" s="2"/>
      <c r="S35" s="40"/>
    </row>
    <row r="36" spans="1:19" ht="15" x14ac:dyDescent="0.25">
      <c r="A36" s="8"/>
      <c r="B36" s="8"/>
      <c r="C36" s="8" t="s">
        <v>30</v>
      </c>
      <c r="D36" s="8"/>
      <c r="E36" s="8"/>
      <c r="F36" s="8"/>
      <c r="G36" s="8"/>
      <c r="H36" s="55"/>
      <c r="I36" s="8" t="s">
        <v>7</v>
      </c>
      <c r="J36" s="30"/>
      <c r="K36" s="31">
        <v>42872</v>
      </c>
      <c r="L36" s="32"/>
      <c r="N36" s="42"/>
      <c r="O36" s="50"/>
      <c r="P36" s="10"/>
      <c r="Q36" s="40"/>
      <c r="R36" s="2"/>
      <c r="S36" s="2"/>
    </row>
    <row r="37" spans="1:19" ht="15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834404603</v>
      </c>
      <c r="J37" s="30"/>
      <c r="K37" s="31">
        <v>42873</v>
      </c>
      <c r="L37" s="32"/>
      <c r="N37" s="42"/>
      <c r="O37" s="50"/>
      <c r="Q37" s="40"/>
      <c r="R37" s="2"/>
      <c r="S37" s="2"/>
    </row>
    <row r="38" spans="1:19" ht="15" x14ac:dyDescent="0.25">
      <c r="A38" s="8"/>
      <c r="B38" s="8"/>
      <c r="C38" s="8"/>
      <c r="D38" s="8"/>
      <c r="E38" s="8"/>
      <c r="F38" s="8"/>
      <c r="G38" s="8"/>
      <c r="H38" s="9"/>
      <c r="I38" s="9"/>
      <c r="J38" s="30"/>
      <c r="L38" s="32"/>
      <c r="N38" s="42"/>
      <c r="O38" s="50"/>
      <c r="Q38" s="40"/>
      <c r="R38" s="2"/>
      <c r="S38" s="2"/>
    </row>
    <row r="39" spans="1:19" ht="15" x14ac:dyDescent="0.25">
      <c r="A39" s="8"/>
      <c r="B39" s="8"/>
      <c r="C39" s="19" t="s">
        <v>32</v>
      </c>
      <c r="D39" s="8"/>
      <c r="E39" s="8"/>
      <c r="F39" s="8"/>
      <c r="G39" s="8"/>
      <c r="H39" s="48">
        <v>4408349</v>
      </c>
      <c r="J39" s="30"/>
      <c r="L39" s="32"/>
      <c r="N39" s="42"/>
      <c r="O39" s="50"/>
      <c r="Q39" s="40"/>
      <c r="R39" s="2"/>
      <c r="S39" s="2"/>
    </row>
    <row r="40" spans="1:19" ht="15" x14ac:dyDescent="0.25">
      <c r="A40" s="8"/>
      <c r="B40" s="8"/>
      <c r="C40" s="19" t="s">
        <v>33</v>
      </c>
      <c r="D40" s="8"/>
      <c r="E40" s="8"/>
      <c r="F40" s="8"/>
      <c r="G40" s="8"/>
      <c r="H40" s="9">
        <v>118557858</v>
      </c>
      <c r="I40" s="9"/>
      <c r="J40" s="30"/>
      <c r="L40" s="32"/>
      <c r="N40" s="42"/>
      <c r="O40" s="50"/>
      <c r="Q40" s="40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f>124729661-36692612</f>
        <v>88037049</v>
      </c>
      <c r="I41" s="9"/>
      <c r="J41" s="30"/>
      <c r="L41" s="32"/>
      <c r="N41" s="42"/>
      <c r="O41" s="50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211003256</v>
      </c>
      <c r="J42" s="30"/>
      <c r="L42" s="32"/>
      <c r="N42" s="42"/>
      <c r="O42" s="50"/>
      <c r="Q42" s="40"/>
      <c r="R42" s="2"/>
      <c r="S42" s="2"/>
    </row>
    <row r="43" spans="1:19" ht="15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1045407859</v>
      </c>
      <c r="J43" s="30"/>
      <c r="L43" s="32"/>
      <c r="N43" s="42"/>
      <c r="O43" s="50"/>
      <c r="Q43" s="40"/>
      <c r="R43" s="2"/>
      <c r="S43" s="2"/>
    </row>
    <row r="44" spans="1:19" ht="15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30"/>
      <c r="L44" s="32"/>
      <c r="N44" s="42"/>
      <c r="O44" s="50"/>
      <c r="P44" s="59"/>
      <c r="Q44" s="34"/>
      <c r="R44" s="60"/>
      <c r="S44" s="60"/>
    </row>
    <row r="45" spans="1:19" ht="15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0</v>
      </c>
      <c r="I45" s="9"/>
      <c r="J45" s="30"/>
      <c r="L45" s="32"/>
      <c r="N45" s="42"/>
      <c r="O45" s="50"/>
      <c r="P45" s="59"/>
      <c r="Q45" s="34"/>
      <c r="R45" s="61"/>
      <c r="S45" s="60"/>
    </row>
    <row r="46" spans="1:19" ht="15" x14ac:dyDescent="0.25">
      <c r="A46" s="8"/>
      <c r="B46" s="8"/>
      <c r="C46" s="8" t="s">
        <v>36</v>
      </c>
      <c r="D46" s="8"/>
      <c r="E46" s="8"/>
      <c r="F46" s="8"/>
      <c r="G46" s="21"/>
      <c r="H46" s="62">
        <f>+E87</f>
        <v>0</v>
      </c>
      <c r="I46" s="9" t="s">
        <v>7</v>
      </c>
      <c r="J46" s="30"/>
      <c r="L46" s="32"/>
      <c r="N46" s="42"/>
      <c r="O46" s="50"/>
      <c r="P46" s="59"/>
      <c r="Q46" s="34"/>
      <c r="R46" s="59"/>
      <c r="S46" s="60"/>
    </row>
    <row r="47" spans="1:19" ht="15" x14ac:dyDescent="0.25">
      <c r="A47" s="8"/>
      <c r="B47" s="8"/>
      <c r="C47" s="8"/>
      <c r="D47" s="8"/>
      <c r="E47" s="8"/>
      <c r="F47" s="8"/>
      <c r="G47" s="21" t="s">
        <v>7</v>
      </c>
      <c r="H47" s="63"/>
      <c r="I47" s="9">
        <f>H45+H46</f>
        <v>0</v>
      </c>
      <c r="J47" s="30"/>
      <c r="L47" s="32"/>
      <c r="N47" s="42"/>
      <c r="O47" s="50"/>
      <c r="P47" s="59"/>
      <c r="Q47" s="60"/>
      <c r="R47" s="59"/>
      <c r="S47" s="60"/>
    </row>
    <row r="48" spans="1:19" ht="15" x14ac:dyDescent="0.25">
      <c r="A48" s="8"/>
      <c r="B48" s="8"/>
      <c r="C48" s="8"/>
      <c r="D48" s="8"/>
      <c r="E48" s="8"/>
      <c r="F48" s="8"/>
      <c r="G48" s="21"/>
      <c r="H48" s="64"/>
      <c r="I48" s="9" t="s">
        <v>7</v>
      </c>
      <c r="J48" s="30"/>
      <c r="L48" s="32"/>
      <c r="N48" s="42"/>
      <c r="O48" s="50"/>
      <c r="P48" s="65"/>
      <c r="Q48" s="65">
        <f>SUM(Q13:Q46)</f>
        <v>0</v>
      </c>
      <c r="R48" s="59"/>
      <c r="S48" s="60"/>
    </row>
    <row r="49" spans="1:19" ht="15" x14ac:dyDescent="0.25">
      <c r="A49" s="8"/>
      <c r="B49" s="8"/>
      <c r="C49" s="8" t="s">
        <v>37</v>
      </c>
      <c r="D49" s="8"/>
      <c r="E49" s="8"/>
      <c r="F49" s="8"/>
      <c r="G49" s="17"/>
      <c r="H49" s="48">
        <f>+L114</f>
        <v>20280000</v>
      </c>
      <c r="I49" s="9">
        <v>0</v>
      </c>
      <c r="J49" s="30"/>
      <c r="L49" s="32"/>
      <c r="M49" s="53"/>
      <c r="N49" s="42"/>
      <c r="O49" s="50"/>
      <c r="Q49" s="2"/>
      <c r="S49" s="2"/>
    </row>
    <row r="50" spans="1:19" ht="15" x14ac:dyDescent="0.25">
      <c r="A50" s="8"/>
      <c r="B50" s="8"/>
      <c r="C50" s="8" t="s">
        <v>38</v>
      </c>
      <c r="D50" s="8"/>
      <c r="E50" s="8"/>
      <c r="F50" s="8"/>
      <c r="G50" s="8"/>
      <c r="H50" s="55">
        <f>A87</f>
        <v>0</v>
      </c>
      <c r="I50" s="9"/>
      <c r="J50" s="30"/>
      <c r="L50" s="32"/>
      <c r="M50" s="53"/>
      <c r="N50" s="42"/>
      <c r="O50" s="50"/>
      <c r="P50" s="66"/>
      <c r="Q50" s="2" t="s">
        <v>39</v>
      </c>
      <c r="S50" s="2"/>
    </row>
    <row r="51" spans="1:19" ht="15" x14ac:dyDescent="0.25">
      <c r="A51" s="8"/>
      <c r="B51" s="8"/>
      <c r="C51" s="8"/>
      <c r="D51" s="8"/>
      <c r="E51" s="8"/>
      <c r="F51" s="8"/>
      <c r="G51" s="8"/>
      <c r="H51" s="17"/>
      <c r="I51" s="55">
        <f>SUM(H49:H50)</f>
        <v>20280000</v>
      </c>
      <c r="J51" s="30"/>
      <c r="L51" s="32"/>
      <c r="M51" s="53"/>
      <c r="N51" s="42"/>
      <c r="O51" s="50"/>
      <c r="P51" s="67"/>
      <c r="Q51" s="54"/>
      <c r="R51" s="67"/>
      <c r="S51" s="54"/>
    </row>
    <row r="52" spans="1:19" ht="15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22685300</v>
      </c>
      <c r="J52" s="30"/>
      <c r="L52" s="32"/>
      <c r="M52" s="68"/>
      <c r="N52" s="42"/>
      <c r="O52" s="50"/>
      <c r="P52" s="67"/>
      <c r="Q52" s="54"/>
      <c r="R52" s="67"/>
      <c r="S52" s="54"/>
    </row>
    <row r="53" spans="1:19" ht="15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22685300</v>
      </c>
      <c r="J53" s="30"/>
      <c r="L53" s="32"/>
      <c r="M53" s="68"/>
      <c r="N53" s="42"/>
      <c r="O53" s="50"/>
      <c r="P53" s="67"/>
      <c r="Q53" s="54"/>
      <c r="R53" s="67"/>
      <c r="S53" s="54"/>
    </row>
    <row r="54" spans="1:19" ht="15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5">
        <v>0</v>
      </c>
      <c r="J54" s="30"/>
      <c r="L54" s="32"/>
      <c r="M54" s="69"/>
      <c r="N54" s="42"/>
      <c r="O54" s="50"/>
      <c r="P54" s="67"/>
      <c r="Q54" s="54"/>
      <c r="R54" s="67"/>
      <c r="S54" s="70"/>
    </row>
    <row r="55" spans="1:19" ht="15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30"/>
      <c r="L55" s="32"/>
      <c r="M55" s="53"/>
      <c r="N55" s="42"/>
      <c r="O55" s="50"/>
      <c r="P55" s="67"/>
      <c r="Q55" s="54"/>
      <c r="R55" s="67"/>
      <c r="S55" s="67"/>
    </row>
    <row r="56" spans="1:19" ht="15" x14ac:dyDescent="0.25">
      <c r="A56" s="8"/>
      <c r="B56" s="8"/>
      <c r="C56" s="8"/>
      <c r="D56" s="8"/>
      <c r="E56" s="8"/>
      <c r="F56" s="8"/>
      <c r="G56" s="8"/>
      <c r="H56" s="9"/>
      <c r="I56" s="9"/>
      <c r="J56" s="30"/>
      <c r="L56" s="32"/>
      <c r="M56" s="69"/>
      <c r="N56" s="42"/>
      <c r="O56" s="50"/>
      <c r="P56" s="67"/>
      <c r="Q56" s="54"/>
      <c r="R56" s="67"/>
      <c r="S56" s="67"/>
    </row>
    <row r="57" spans="1:19" ht="15" x14ac:dyDescent="0.25">
      <c r="A57" s="8" t="s">
        <v>43</v>
      </c>
      <c r="B57" s="8"/>
      <c r="C57" s="8"/>
      <c r="D57" s="8"/>
      <c r="E57" s="8"/>
      <c r="F57" s="8"/>
      <c r="G57" s="8"/>
      <c r="H57" s="9" t="s">
        <v>55</v>
      </c>
      <c r="I57" s="52"/>
      <c r="J57" s="30"/>
      <c r="L57" s="32"/>
      <c r="M57" s="69"/>
      <c r="N57" s="42"/>
      <c r="O57" s="50"/>
      <c r="P57" s="67"/>
      <c r="Q57" s="54"/>
      <c r="R57" s="67"/>
      <c r="S57" s="67"/>
    </row>
    <row r="58" spans="1:19" ht="15" x14ac:dyDescent="0.25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30"/>
      <c r="L58" s="32"/>
      <c r="M58" s="69"/>
      <c r="N58" s="42"/>
      <c r="O58" s="50"/>
      <c r="P58" s="67"/>
      <c r="Q58" s="54"/>
      <c r="R58" s="67"/>
      <c r="S58" s="67"/>
    </row>
    <row r="59" spans="1:19" ht="15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30"/>
      <c r="L59" s="32"/>
      <c r="M59" s="69"/>
      <c r="N59" s="42"/>
      <c r="O59" s="50"/>
      <c r="Q59" s="40"/>
    </row>
    <row r="60" spans="1:19" ht="15" x14ac:dyDescent="0.25">
      <c r="A60" s="71"/>
      <c r="B60" s="72"/>
      <c r="C60" s="72"/>
      <c r="D60" s="73"/>
      <c r="E60" s="73"/>
      <c r="F60" s="73"/>
      <c r="G60" s="73"/>
      <c r="H60" s="73"/>
      <c r="J60" s="30"/>
      <c r="L60" s="32"/>
      <c r="N60" s="42"/>
      <c r="O60" s="50"/>
    </row>
    <row r="61" spans="1:19" ht="15" x14ac:dyDescent="0.25">
      <c r="A61" s="2"/>
      <c r="B61" s="2"/>
      <c r="C61" s="2"/>
      <c r="D61" s="2"/>
      <c r="E61" s="2"/>
      <c r="F61" s="2"/>
      <c r="G61" s="10"/>
      <c r="I61" s="2"/>
      <c r="J61" s="30"/>
      <c r="L61" s="32"/>
      <c r="N61" s="42"/>
      <c r="O61" s="50"/>
      <c r="Q61" s="66"/>
    </row>
    <row r="62" spans="1:19" ht="15" x14ac:dyDescent="0.25">
      <c r="A62" s="74" t="s">
        <v>46</v>
      </c>
      <c r="B62" s="72"/>
      <c r="C62" s="72"/>
      <c r="D62" s="73"/>
      <c r="E62" s="73"/>
      <c r="F62" s="73"/>
      <c r="G62" s="10" t="s">
        <v>47</v>
      </c>
      <c r="J62" s="30"/>
      <c r="L62" s="32"/>
      <c r="N62" s="42"/>
      <c r="O62" s="50"/>
      <c r="Q62" s="66"/>
    </row>
    <row r="63" spans="1:19" ht="15" x14ac:dyDescent="0.25">
      <c r="A63" s="71"/>
      <c r="B63" s="72"/>
      <c r="C63" s="72"/>
      <c r="D63" s="73"/>
      <c r="E63" s="73"/>
      <c r="F63" s="73"/>
      <c r="G63" s="73"/>
      <c r="H63" s="73"/>
      <c r="J63" s="30"/>
      <c r="L63" s="32"/>
      <c r="N63" s="42"/>
      <c r="O63" s="50"/>
    </row>
    <row r="64" spans="1:19" ht="15" x14ac:dyDescent="0.25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30"/>
      <c r="L64" s="32"/>
      <c r="N64" s="42"/>
      <c r="O64" s="50"/>
    </row>
    <row r="65" spans="1:15" ht="15" x14ac:dyDescent="0.25">
      <c r="A65" s="2"/>
      <c r="B65" s="2"/>
      <c r="C65" s="2"/>
      <c r="D65" s="2"/>
      <c r="E65" s="2"/>
      <c r="F65" s="2"/>
      <c r="G65" s="73" t="s">
        <v>50</v>
      </c>
      <c r="H65" s="2"/>
      <c r="I65" s="2"/>
      <c r="J65" s="30"/>
      <c r="L65" s="32"/>
      <c r="M65" s="69"/>
      <c r="N65" s="42"/>
      <c r="O65" s="50"/>
    </row>
    <row r="66" spans="1:15" ht="15" x14ac:dyDescent="0.25">
      <c r="A66" s="2"/>
      <c r="B66" s="2"/>
      <c r="C66" s="2"/>
      <c r="D66" s="2"/>
      <c r="E66" s="2"/>
      <c r="F66" s="2"/>
      <c r="G66" s="73"/>
      <c r="H66" s="2"/>
      <c r="I66" s="2"/>
      <c r="J66" s="30"/>
      <c r="L66" s="32"/>
      <c r="N66" s="42"/>
      <c r="O66" s="50"/>
    </row>
    <row r="67" spans="1:15" ht="15" x14ac:dyDescent="0.25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30"/>
      <c r="L67" s="32"/>
      <c r="N67" s="42"/>
      <c r="O67" s="50"/>
    </row>
    <row r="68" spans="1:15" ht="15" x14ac:dyDescent="0.25">
      <c r="A68" s="2"/>
      <c r="B68" s="2"/>
      <c r="C68" s="2"/>
      <c r="D68" s="2"/>
      <c r="E68" s="2" t="s">
        <v>51</v>
      </c>
      <c r="F68" s="2"/>
      <c r="G68" s="2"/>
      <c r="H68" s="2"/>
      <c r="I68" s="75"/>
      <c r="J68" s="30"/>
      <c r="L68" s="32"/>
      <c r="N68" s="42"/>
      <c r="O68" s="50"/>
    </row>
    <row r="69" spans="1:15" ht="15" x14ac:dyDescent="0.25">
      <c r="A69" s="73"/>
      <c r="B69" s="73"/>
      <c r="C69" s="73"/>
      <c r="D69" s="73"/>
      <c r="E69" s="73"/>
      <c r="F69" s="73"/>
      <c r="G69" s="76"/>
      <c r="H69" s="77"/>
      <c r="I69" s="73"/>
      <c r="J69" s="30"/>
      <c r="L69" s="32"/>
      <c r="N69" s="42"/>
      <c r="O69" s="78"/>
    </row>
    <row r="70" spans="1:15" ht="15" x14ac:dyDescent="0.25">
      <c r="A70" s="73"/>
      <c r="B70" s="73"/>
      <c r="C70" s="73"/>
      <c r="D70" s="73"/>
      <c r="E70" s="73"/>
      <c r="F70" s="73"/>
      <c r="G70" s="76" t="s">
        <v>52</v>
      </c>
      <c r="H70" s="79"/>
      <c r="I70" s="73"/>
      <c r="J70" s="30"/>
      <c r="L70" s="32"/>
      <c r="N70" s="42"/>
      <c r="O70" s="78"/>
    </row>
    <row r="71" spans="1:15" ht="15" x14ac:dyDescent="0.25">
      <c r="A71" s="80" t="s">
        <v>38</v>
      </c>
      <c r="B71" s="81"/>
      <c r="C71" s="81"/>
      <c r="D71" s="81"/>
      <c r="E71" s="82" t="s">
        <v>53</v>
      </c>
      <c r="F71" s="2"/>
      <c r="G71" s="2"/>
      <c r="H71" s="54"/>
      <c r="I71" s="2"/>
      <c r="J71" s="30"/>
      <c r="L71" s="32"/>
      <c r="N71" s="42"/>
      <c r="O71" s="78"/>
    </row>
    <row r="72" spans="1:15" ht="15" x14ac:dyDescent="0.25">
      <c r="A72" s="83"/>
      <c r="B72" s="84"/>
      <c r="C72" s="85"/>
      <c r="D72" s="81"/>
      <c r="E72" s="86"/>
      <c r="F72" s="2"/>
      <c r="G72" s="2"/>
      <c r="H72" s="54"/>
      <c r="I72" s="2"/>
      <c r="J72" s="30"/>
      <c r="L72" s="32"/>
      <c r="N72" s="42"/>
      <c r="O72" s="78"/>
    </row>
    <row r="73" spans="1:15" ht="15" x14ac:dyDescent="0.25">
      <c r="A73" s="82"/>
      <c r="B73" s="81"/>
      <c r="C73" s="85"/>
      <c r="D73" s="85"/>
      <c r="E73" s="87"/>
      <c r="F73" s="66"/>
      <c r="H73" s="67"/>
      <c r="J73" s="30"/>
      <c r="L73" s="32"/>
      <c r="N73" s="42"/>
      <c r="O73" s="78"/>
    </row>
    <row r="74" spans="1:15" ht="15" x14ac:dyDescent="0.25">
      <c r="A74" s="88"/>
      <c r="B74" s="81"/>
      <c r="C74" s="89"/>
      <c r="D74" s="89"/>
      <c r="E74" s="87"/>
      <c r="H74" s="67"/>
      <c r="J74" s="30"/>
      <c r="L74" s="32"/>
      <c r="N74" s="42"/>
      <c r="O74" s="78"/>
    </row>
    <row r="75" spans="1:15" ht="15" x14ac:dyDescent="0.25">
      <c r="A75" s="90"/>
      <c r="B75" s="81"/>
      <c r="C75" s="89"/>
      <c r="D75" s="89"/>
      <c r="E75" s="87"/>
      <c r="H75" s="67"/>
      <c r="J75" s="30"/>
      <c r="L75" s="32"/>
      <c r="N75" s="42"/>
      <c r="O75" s="91"/>
    </row>
    <row r="76" spans="1:15" ht="15" x14ac:dyDescent="0.25">
      <c r="A76" s="90"/>
      <c r="B76" s="81"/>
      <c r="C76" s="89"/>
      <c r="D76" s="89"/>
      <c r="E76" s="87"/>
      <c r="H76" s="67"/>
      <c r="J76" s="30"/>
      <c r="L76" s="32"/>
      <c r="N76" s="42"/>
      <c r="O76" s="91"/>
    </row>
    <row r="77" spans="1:15" ht="15" x14ac:dyDescent="0.25">
      <c r="A77" s="80"/>
      <c r="B77" s="81"/>
      <c r="C77" s="81"/>
      <c r="D77" s="81"/>
      <c r="E77" s="82"/>
      <c r="F77" s="2"/>
      <c r="G77" s="2"/>
      <c r="H77" s="54"/>
      <c r="I77" s="2"/>
      <c r="J77" s="30"/>
      <c r="L77" s="32"/>
      <c r="N77" s="42"/>
      <c r="O77" s="91"/>
    </row>
    <row r="78" spans="1:15" ht="15" x14ac:dyDescent="0.25">
      <c r="A78" s="83"/>
      <c r="B78" s="81"/>
      <c r="C78" s="81"/>
      <c r="D78" s="81"/>
      <c r="E78" s="82"/>
      <c r="F78" s="2"/>
      <c r="G78" s="2"/>
      <c r="H78" s="54"/>
      <c r="I78" s="2"/>
      <c r="J78" s="30"/>
      <c r="L78" s="32"/>
      <c r="N78" s="42"/>
      <c r="O78" s="91"/>
    </row>
    <row r="79" spans="1:15" ht="15" x14ac:dyDescent="0.25">
      <c r="A79" s="83"/>
      <c r="B79" s="81"/>
      <c r="C79" s="85"/>
      <c r="D79" s="81"/>
      <c r="E79" s="86"/>
      <c r="F79" s="2"/>
      <c r="G79" s="2"/>
      <c r="H79" s="54"/>
      <c r="I79" s="2"/>
      <c r="J79" s="30"/>
      <c r="L79" s="32"/>
      <c r="N79" s="42"/>
      <c r="O79" s="91"/>
    </row>
    <row r="80" spans="1:15" ht="15" x14ac:dyDescent="0.25">
      <c r="A80" s="82"/>
      <c r="B80" s="81"/>
      <c r="C80" s="85"/>
      <c r="D80" s="85"/>
      <c r="E80" s="87"/>
      <c r="F80" s="66"/>
      <c r="H80" s="67"/>
      <c r="J80" s="30"/>
      <c r="L80" s="32"/>
      <c r="N80" s="42"/>
      <c r="O80" s="91"/>
    </row>
    <row r="81" spans="1:15" ht="15" x14ac:dyDescent="0.25">
      <c r="A81" s="88"/>
      <c r="B81" s="81"/>
      <c r="C81" s="89"/>
      <c r="D81" s="89"/>
      <c r="E81" s="87"/>
      <c r="H81" s="67"/>
      <c r="J81" s="30"/>
      <c r="L81" s="32"/>
      <c r="N81" s="42"/>
      <c r="O81" s="78"/>
    </row>
    <row r="82" spans="1:15" ht="15" x14ac:dyDescent="0.25">
      <c r="A82" s="90"/>
      <c r="B82" s="81"/>
      <c r="C82" s="89"/>
      <c r="D82" s="89"/>
      <c r="E82" s="87"/>
      <c r="H82" s="67"/>
      <c r="J82" s="30"/>
      <c r="L82" s="32"/>
      <c r="N82" s="42"/>
      <c r="O82" s="78"/>
    </row>
    <row r="83" spans="1:15" ht="15" x14ac:dyDescent="0.25">
      <c r="A83" s="90"/>
      <c r="B83" s="81"/>
      <c r="C83" s="89"/>
      <c r="D83" s="89"/>
      <c r="E83" s="87"/>
      <c r="H83" s="67"/>
      <c r="J83" s="30"/>
      <c r="L83" s="32"/>
      <c r="N83" s="42"/>
      <c r="O83" s="78"/>
    </row>
    <row r="84" spans="1:15" ht="15" x14ac:dyDescent="0.25">
      <c r="A84" s="80"/>
      <c r="B84" s="81"/>
      <c r="C84" s="81"/>
      <c r="D84" s="81"/>
      <c r="E84" s="82"/>
      <c r="F84" s="2"/>
      <c r="G84" s="2"/>
      <c r="H84" s="54"/>
      <c r="I84" s="2"/>
      <c r="J84" s="30"/>
      <c r="L84" s="32"/>
      <c r="N84" s="42"/>
      <c r="O84" s="78"/>
    </row>
    <row r="85" spans="1:15" ht="15" x14ac:dyDescent="0.25">
      <c r="A85" s="83"/>
      <c r="B85" s="81"/>
      <c r="C85" s="81"/>
      <c r="D85" s="81"/>
      <c r="E85" s="82"/>
      <c r="F85" s="2"/>
      <c r="G85" s="2"/>
      <c r="H85" s="54"/>
      <c r="I85" s="2"/>
      <c r="J85" s="30"/>
      <c r="L85" s="32"/>
      <c r="N85" s="42"/>
      <c r="O85" s="78"/>
    </row>
    <row r="86" spans="1:15" ht="15" x14ac:dyDescent="0.25">
      <c r="A86" s="83"/>
      <c r="B86" s="81"/>
      <c r="C86" s="85"/>
      <c r="D86" s="81"/>
      <c r="E86" s="86"/>
      <c r="F86" s="2"/>
      <c r="G86" s="2"/>
      <c r="H86" s="54"/>
      <c r="I86" s="2"/>
      <c r="J86" s="30"/>
      <c r="L86" s="32"/>
      <c r="N86" s="42"/>
      <c r="O86" s="78"/>
    </row>
    <row r="87" spans="1:15" ht="15" x14ac:dyDescent="0.25">
      <c r="A87" s="92">
        <f>SUM(A69:A86)</f>
        <v>0</v>
      </c>
      <c r="E87" s="67">
        <f>SUM(E69:E86)</f>
        <v>0</v>
      </c>
      <c r="H87" s="67">
        <f>SUM(H69:H86)</f>
        <v>0</v>
      </c>
      <c r="J87" s="30"/>
      <c r="L87" s="32"/>
      <c r="N87" s="42"/>
      <c r="O87" s="78"/>
    </row>
    <row r="88" spans="1:15" ht="15" x14ac:dyDescent="0.25">
      <c r="J88" s="30"/>
      <c r="L88" s="32"/>
      <c r="N88" s="42"/>
      <c r="O88" s="78"/>
    </row>
    <row r="89" spans="1:15" ht="15" x14ac:dyDescent="0.25">
      <c r="J89" s="30"/>
      <c r="L89" s="32"/>
      <c r="N89" s="42"/>
      <c r="O89" s="78"/>
    </row>
    <row r="90" spans="1:15" ht="15" x14ac:dyDescent="0.25">
      <c r="J90" s="30"/>
      <c r="L90" s="32"/>
      <c r="N90" s="42"/>
      <c r="O90" s="78"/>
    </row>
    <row r="91" spans="1:15" ht="15" x14ac:dyDescent="0.25">
      <c r="J91" s="30"/>
      <c r="L91" s="32"/>
      <c r="N91" s="42"/>
      <c r="O91" s="78"/>
    </row>
    <row r="92" spans="1:15" ht="15" x14ac:dyDescent="0.25">
      <c r="J92" s="30"/>
      <c r="L92" s="32"/>
      <c r="N92" s="42"/>
      <c r="O92" s="78"/>
    </row>
    <row r="93" spans="1:15" ht="15" x14ac:dyDescent="0.25">
      <c r="J93" s="30"/>
      <c r="L93" s="32"/>
      <c r="N93" s="42"/>
      <c r="O93" s="78"/>
    </row>
    <row r="94" spans="1:15" ht="15" x14ac:dyDescent="0.25">
      <c r="L94" s="32"/>
      <c r="N94" s="42"/>
      <c r="O94" s="78"/>
    </row>
    <row r="95" spans="1:15" x14ac:dyDescent="0.2">
      <c r="K95" s="31"/>
      <c r="L95" s="93"/>
      <c r="N95" s="42"/>
      <c r="O95" s="78"/>
    </row>
    <row r="96" spans="1:15" x14ac:dyDescent="0.2">
      <c r="K96" s="31"/>
      <c r="L96" s="93"/>
      <c r="N96" s="42"/>
      <c r="O96" s="78"/>
    </row>
    <row r="97" spans="1:19" x14ac:dyDescent="0.2">
      <c r="K97" s="31"/>
      <c r="L97" s="93"/>
      <c r="N97" s="42"/>
      <c r="O97" s="78"/>
    </row>
    <row r="98" spans="1:19" x14ac:dyDescent="0.2">
      <c r="K98" s="31"/>
      <c r="L98" s="93"/>
      <c r="N98" s="42"/>
      <c r="O98" s="78"/>
    </row>
    <row r="99" spans="1:19" x14ac:dyDescent="0.2">
      <c r="K99" s="31"/>
      <c r="L99" s="93"/>
      <c r="N99" s="42"/>
      <c r="O99" s="78"/>
    </row>
    <row r="100" spans="1:19" x14ac:dyDescent="0.2">
      <c r="K100" s="31"/>
      <c r="L100" s="93"/>
      <c r="N100" s="42"/>
      <c r="O100" s="78"/>
    </row>
    <row r="101" spans="1:19" x14ac:dyDescent="0.2">
      <c r="K101" s="31"/>
      <c r="L101" s="93"/>
      <c r="O101" s="78"/>
    </row>
    <row r="102" spans="1:19" x14ac:dyDescent="0.2">
      <c r="K102" s="31"/>
      <c r="L102" s="93"/>
      <c r="O102" s="78"/>
    </row>
    <row r="103" spans="1:19" x14ac:dyDescent="0.2">
      <c r="K103" s="31"/>
      <c r="L103" s="93"/>
    </row>
    <row r="104" spans="1:19" x14ac:dyDescent="0.2">
      <c r="K104" s="31"/>
      <c r="L104" s="93"/>
    </row>
    <row r="105" spans="1:19" x14ac:dyDescent="0.2">
      <c r="K105" s="31"/>
      <c r="L105" s="93"/>
    </row>
    <row r="106" spans="1:19" x14ac:dyDescent="0.2">
      <c r="K106" s="31"/>
      <c r="L106" s="93"/>
      <c r="O106" s="69">
        <f>SUM(O13:O105)</f>
        <v>0</v>
      </c>
    </row>
    <row r="107" spans="1:19" x14ac:dyDescent="0.2">
      <c r="K107" s="31"/>
      <c r="L107" s="93"/>
    </row>
    <row r="108" spans="1:19" x14ac:dyDescent="0.2">
      <c r="K108" s="31"/>
      <c r="L108" s="93"/>
    </row>
    <row r="109" spans="1:19" s="35" customFormat="1" x14ac:dyDescent="0.2">
      <c r="A109" s="7"/>
      <c r="B109" s="7"/>
      <c r="C109" s="7"/>
      <c r="D109" s="7"/>
      <c r="E109" s="7"/>
      <c r="F109" s="7"/>
      <c r="G109" s="7"/>
      <c r="I109" s="7"/>
      <c r="J109" s="7"/>
      <c r="K109" s="31"/>
      <c r="L109" s="93"/>
      <c r="N109" s="94"/>
      <c r="O109" s="95"/>
      <c r="P109" s="7"/>
      <c r="Q109" s="7"/>
      <c r="R109" s="7"/>
      <c r="S109" s="7"/>
    </row>
    <row r="110" spans="1:19" s="35" customFormat="1" x14ac:dyDescent="0.2">
      <c r="A110" s="7"/>
      <c r="B110" s="7"/>
      <c r="C110" s="7"/>
      <c r="D110" s="7"/>
      <c r="E110" s="7"/>
      <c r="F110" s="7"/>
      <c r="G110" s="7"/>
      <c r="I110" s="7"/>
      <c r="J110" s="7"/>
      <c r="K110" s="31"/>
      <c r="L110" s="93"/>
      <c r="N110" s="94"/>
      <c r="O110" s="95"/>
      <c r="P110" s="7"/>
      <c r="Q110" s="7"/>
      <c r="R110" s="7"/>
      <c r="S110" s="7"/>
    </row>
    <row r="111" spans="1:19" s="35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1"/>
      <c r="L111" s="93"/>
      <c r="N111" s="94"/>
      <c r="O111" s="95"/>
      <c r="P111" s="7"/>
      <c r="Q111" s="7"/>
      <c r="R111" s="7"/>
      <c r="S111" s="7"/>
    </row>
    <row r="112" spans="1:19" s="35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1"/>
      <c r="L112" s="93"/>
      <c r="N112" s="94"/>
      <c r="O112" s="95"/>
      <c r="P112" s="7"/>
      <c r="Q112" s="7"/>
      <c r="R112" s="7"/>
      <c r="S112" s="7"/>
    </row>
    <row r="113" spans="1:19" s="35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1"/>
      <c r="L113" s="93"/>
      <c r="N113" s="94"/>
      <c r="O113" s="95"/>
      <c r="P113" s="7"/>
      <c r="Q113" s="7"/>
      <c r="R113" s="7"/>
      <c r="S113" s="7"/>
    </row>
    <row r="114" spans="1:19" s="35" customFormat="1" x14ac:dyDescent="0.2">
      <c r="A114" s="7"/>
      <c r="B114" s="7"/>
      <c r="C114" s="7"/>
      <c r="D114" s="7"/>
      <c r="E114" s="7"/>
      <c r="F114" s="7"/>
      <c r="I114" s="7"/>
      <c r="J114" s="7"/>
      <c r="K114" s="31"/>
      <c r="L114" s="96">
        <f>SUM(L13:L113)</f>
        <v>20280000</v>
      </c>
      <c r="M114" s="97">
        <f>SUM(M13:M113)</f>
        <v>0</v>
      </c>
      <c r="N114" s="94"/>
      <c r="O114" s="95"/>
      <c r="P114" s="7"/>
      <c r="Q114" s="7"/>
      <c r="R114" s="7"/>
      <c r="S114" s="7"/>
    </row>
    <row r="115" spans="1:19" s="35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96">
        <f>SUM(L13:L114)</f>
        <v>40560000</v>
      </c>
      <c r="N115" s="94"/>
      <c r="O115" s="95"/>
      <c r="P115" s="7"/>
      <c r="Q115" s="7"/>
      <c r="R115" s="7"/>
      <c r="S115" s="7"/>
    </row>
    <row r="116" spans="1:19" s="35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98"/>
      <c r="N116" s="94"/>
      <c r="O116" s="95"/>
      <c r="P116" s="7"/>
      <c r="Q116" s="7"/>
      <c r="R116" s="7"/>
      <c r="S116" s="7"/>
    </row>
    <row r="117" spans="1:19" s="35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98"/>
      <c r="N117" s="94"/>
      <c r="O117" s="95"/>
      <c r="P117" s="7"/>
      <c r="Q117" s="7"/>
      <c r="R117" s="7"/>
      <c r="S117" s="7"/>
    </row>
    <row r="118" spans="1:19" s="35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98"/>
      <c r="N118" s="94"/>
      <c r="O118" s="95"/>
      <c r="P118" s="7"/>
      <c r="Q118" s="7"/>
      <c r="R118" s="7"/>
      <c r="S118" s="7"/>
    </row>
    <row r="119" spans="1:19" s="35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98"/>
      <c r="N119" s="94"/>
      <c r="O119" s="95"/>
      <c r="P119" s="7"/>
      <c r="Q119" s="7"/>
      <c r="R119" s="7"/>
      <c r="S119" s="7"/>
    </row>
    <row r="120" spans="1:19" s="35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98"/>
      <c r="N120" s="94"/>
      <c r="O120" s="95"/>
      <c r="P120" s="7"/>
      <c r="Q120" s="7"/>
      <c r="R120" s="7"/>
      <c r="S120" s="7"/>
    </row>
    <row r="121" spans="1:19" s="35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98"/>
      <c r="N121" s="94"/>
      <c r="O121" s="95"/>
      <c r="P121" s="7"/>
      <c r="Q121" s="7"/>
      <c r="R121" s="7"/>
      <c r="S121" s="7"/>
    </row>
    <row r="122" spans="1:19" s="35" customFormat="1" x14ac:dyDescent="0.2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98"/>
      <c r="N122" s="94"/>
      <c r="O122" s="95"/>
      <c r="P122" s="7"/>
      <c r="Q122" s="7"/>
      <c r="R122" s="7"/>
      <c r="S122" s="7"/>
    </row>
    <row r="123" spans="1:19" s="35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98"/>
      <c r="N123" s="94"/>
      <c r="O123" s="95"/>
      <c r="P123" s="7"/>
      <c r="Q123" s="7"/>
      <c r="R123" s="7"/>
      <c r="S123" s="7"/>
    </row>
    <row r="124" spans="1:19" s="35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98"/>
      <c r="N124" s="94"/>
      <c r="O124" s="95"/>
      <c r="P124" s="7"/>
      <c r="Q124" s="7"/>
      <c r="R124" s="7"/>
      <c r="S124" s="7"/>
    </row>
    <row r="125" spans="1:19" s="35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98"/>
      <c r="N125" s="94"/>
      <c r="O125" s="95"/>
      <c r="P125" s="7"/>
      <c r="Q125" s="7"/>
      <c r="R125" s="7"/>
      <c r="S125" s="7"/>
    </row>
    <row r="126" spans="1:19" s="35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98"/>
      <c r="N126" s="94"/>
      <c r="O126" s="95"/>
      <c r="P126" s="7"/>
      <c r="Q126" s="7"/>
      <c r="R126" s="7"/>
      <c r="S126" s="7"/>
    </row>
    <row r="127" spans="1:19" s="35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98"/>
      <c r="N127" s="94"/>
      <c r="O127" s="95"/>
      <c r="P127" s="7"/>
      <c r="Q127" s="7"/>
      <c r="R127" s="7"/>
      <c r="S127" s="7"/>
    </row>
    <row r="128" spans="1:19" s="35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98"/>
      <c r="N128" s="94"/>
      <c r="O128" s="95"/>
      <c r="P128" s="7"/>
      <c r="Q128" s="7"/>
      <c r="R128" s="7"/>
      <c r="S128" s="7"/>
    </row>
    <row r="129" spans="1:19" s="35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98"/>
      <c r="N129" s="94"/>
      <c r="O129" s="95"/>
      <c r="P129" s="7"/>
      <c r="Q129" s="7"/>
      <c r="R129" s="7"/>
      <c r="S129" s="7"/>
    </row>
    <row r="130" spans="1:19" s="35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98"/>
      <c r="N130" s="94"/>
      <c r="O130" s="95"/>
      <c r="P130" s="7"/>
      <c r="Q130" s="7"/>
      <c r="R130" s="7"/>
      <c r="S130" s="7"/>
    </row>
    <row r="131" spans="1:19" s="35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98"/>
      <c r="N131" s="94"/>
      <c r="O131" s="95"/>
      <c r="P131" s="7"/>
      <c r="Q131" s="7"/>
      <c r="R131" s="7"/>
      <c r="S131" s="7"/>
    </row>
    <row r="132" spans="1:19" s="35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98"/>
      <c r="N132" s="94"/>
      <c r="O132" s="95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34" zoomScale="90" zoomScaleNormal="100" zoomScaleSheetLayoutView="90" workbookViewId="0">
      <selection activeCell="I4" sqref="I4"/>
    </sheetView>
  </sheetViews>
  <sheetFormatPr defaultRowHeight="14.25" x14ac:dyDescent="0.2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98" bestFit="1" customWidth="1"/>
    <col min="13" max="13" width="16.140625" style="35" bestFit="1" customWidth="1"/>
    <col min="14" max="14" width="15.5703125" style="94" customWidth="1"/>
    <col min="15" max="15" width="20" style="95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0" t="s">
        <v>0</v>
      </c>
      <c r="B1" s="130"/>
      <c r="C1" s="130"/>
      <c r="D1" s="130"/>
      <c r="E1" s="130"/>
      <c r="F1" s="130"/>
      <c r="G1" s="130"/>
      <c r="H1" s="130"/>
      <c r="I1" s="130"/>
      <c r="J1" s="104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1" t="s">
        <v>2</v>
      </c>
      <c r="C3" s="10"/>
      <c r="D3" s="8"/>
      <c r="E3" s="8"/>
      <c r="F3" s="8"/>
      <c r="G3" s="8"/>
      <c r="H3" s="8" t="s">
        <v>3</v>
      </c>
      <c r="I3" s="12">
        <v>43017</v>
      </c>
      <c r="J3" s="100">
        <f>900*2400000</f>
        <v>2160000000</v>
      </c>
      <c r="K3" s="2"/>
      <c r="L3" s="14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102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75</v>
      </c>
      <c r="F8" s="21"/>
      <c r="G8" s="17">
        <f>C8*E8</f>
        <v>7500000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16</v>
      </c>
      <c r="F9" s="21"/>
      <c r="G9" s="17">
        <f t="shared" ref="G9:G16" si="0">C9*E9</f>
        <v>800000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0</v>
      </c>
      <c r="F10" s="21"/>
      <c r="G10" s="17">
        <f t="shared" si="0"/>
        <v>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2</v>
      </c>
      <c r="F11" s="21"/>
      <c r="G11" s="17">
        <f t="shared" si="0"/>
        <v>20000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47</v>
      </c>
      <c r="F12" s="21"/>
      <c r="G12" s="17">
        <f>C12*E12</f>
        <v>235000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ht="15" x14ac:dyDescent="0.25">
      <c r="A13" s="8"/>
      <c r="B13" s="21"/>
      <c r="C13" s="22">
        <v>2000</v>
      </c>
      <c r="D13" s="8"/>
      <c r="E13" s="21">
        <v>42</v>
      </c>
      <c r="F13" s="21"/>
      <c r="G13" s="17">
        <f t="shared" si="0"/>
        <v>84000</v>
      </c>
      <c r="H13" s="9"/>
      <c r="I13" s="17"/>
      <c r="K13" s="31">
        <v>42835</v>
      </c>
      <c r="L13" s="101">
        <v>300000</v>
      </c>
      <c r="M13" s="32">
        <v>40000000</v>
      </c>
      <c r="N13" s="34"/>
      <c r="O13" s="2" t="s">
        <v>19</v>
      </c>
      <c r="P13" s="2"/>
    </row>
    <row r="14" spans="1:19" ht="15" x14ac:dyDescent="0.25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K14" s="31">
        <v>42836</v>
      </c>
      <c r="L14" s="101">
        <v>1000000</v>
      </c>
      <c r="M14" s="32">
        <v>2997000</v>
      </c>
      <c r="N14" s="34"/>
      <c r="O14" s="36"/>
      <c r="P14" s="37"/>
    </row>
    <row r="15" spans="1:19" ht="15" x14ac:dyDescent="0.25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K15" s="31">
        <v>42837</v>
      </c>
      <c r="L15" s="101">
        <v>500000</v>
      </c>
      <c r="M15" s="32">
        <v>950000</v>
      </c>
      <c r="N15" s="34"/>
      <c r="O15" s="36"/>
      <c r="P15" s="37"/>
    </row>
    <row r="16" spans="1:19" ht="15" x14ac:dyDescent="0.25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K16" s="31">
        <v>42838</v>
      </c>
      <c r="L16" s="101">
        <v>200000</v>
      </c>
      <c r="M16" s="32">
        <v>200000</v>
      </c>
      <c r="N16" s="34"/>
      <c r="O16" s="36"/>
      <c r="P16" s="37"/>
    </row>
    <row r="17" spans="1:19" ht="15" x14ac:dyDescent="0.25">
      <c r="A17" s="8"/>
      <c r="B17" s="8"/>
      <c r="C17" s="19" t="s">
        <v>20</v>
      </c>
      <c r="D17" s="8"/>
      <c r="E17" s="21"/>
      <c r="F17" s="8"/>
      <c r="G17" s="8"/>
      <c r="H17" s="9">
        <f>SUM(G8:G16)</f>
        <v>8639000</v>
      </c>
      <c r="I17" s="10"/>
      <c r="K17" s="31">
        <v>42839</v>
      </c>
      <c r="L17" s="101">
        <v>2000000</v>
      </c>
      <c r="M17" s="32">
        <v>115000</v>
      </c>
      <c r="N17" s="34"/>
      <c r="O17" s="36"/>
      <c r="P17" s="37"/>
    </row>
    <row r="18" spans="1:19" ht="15" x14ac:dyDescent="0.25">
      <c r="A18" s="8"/>
      <c r="B18" s="8"/>
      <c r="C18" s="8"/>
      <c r="D18" s="8"/>
      <c r="E18" s="8"/>
      <c r="F18" s="8"/>
      <c r="G18" s="8"/>
      <c r="H18" s="9"/>
      <c r="I18" s="10"/>
      <c r="K18" s="31">
        <v>42840</v>
      </c>
      <c r="L18" s="101">
        <v>562500</v>
      </c>
      <c r="M18" s="32">
        <v>20000</v>
      </c>
      <c r="N18" s="40"/>
      <c r="O18" s="36"/>
      <c r="P18" s="41"/>
    </row>
    <row r="19" spans="1:19" ht="15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K19" s="31">
        <v>42841</v>
      </c>
      <c r="L19" s="101">
        <v>700000</v>
      </c>
      <c r="M19" s="32">
        <v>600000</v>
      </c>
      <c r="N19" s="42"/>
      <c r="O19" s="36"/>
      <c r="P19" s="41"/>
    </row>
    <row r="20" spans="1:19" ht="15" x14ac:dyDescent="0.25">
      <c r="A20" s="8"/>
      <c r="B20" s="8"/>
      <c r="C20" s="22">
        <v>1000</v>
      </c>
      <c r="D20" s="8"/>
      <c r="E20" s="8">
        <v>0</v>
      </c>
      <c r="F20" s="8"/>
      <c r="G20" s="22">
        <f>C20*E20</f>
        <v>0</v>
      </c>
      <c r="H20" s="9"/>
      <c r="I20" s="22"/>
      <c r="K20" s="31">
        <v>42842</v>
      </c>
      <c r="L20" s="101">
        <v>900000</v>
      </c>
      <c r="M20" s="32">
        <v>210000</v>
      </c>
      <c r="N20" s="42"/>
      <c r="O20" s="36"/>
      <c r="P20" s="41"/>
    </row>
    <row r="21" spans="1:19" ht="15" x14ac:dyDescent="0.25">
      <c r="A21" s="8"/>
      <c r="B21" s="8"/>
      <c r="C21" s="22">
        <v>500</v>
      </c>
      <c r="D21" s="8"/>
      <c r="E21" s="8">
        <v>2</v>
      </c>
      <c r="F21" s="8"/>
      <c r="G21" s="22">
        <f>C21*E21</f>
        <v>1000</v>
      </c>
      <c r="H21" s="9"/>
      <c r="I21" s="22"/>
      <c r="K21" s="31">
        <v>42843</v>
      </c>
      <c r="L21" s="101">
        <v>1550000</v>
      </c>
      <c r="M21" s="32"/>
      <c r="N21" s="43"/>
      <c r="O21" s="44"/>
      <c r="P21" s="44"/>
    </row>
    <row r="22" spans="1:19" ht="15" x14ac:dyDescent="0.25">
      <c r="A22" s="8"/>
      <c r="B22" s="8"/>
      <c r="C22" s="22">
        <v>200</v>
      </c>
      <c r="D22" s="8"/>
      <c r="E22" s="8">
        <v>2</v>
      </c>
      <c r="F22" s="8"/>
      <c r="G22" s="22">
        <f>C22*E22</f>
        <v>400</v>
      </c>
      <c r="H22" s="9"/>
      <c r="I22" s="10"/>
      <c r="K22" s="31">
        <v>42844</v>
      </c>
      <c r="L22" s="101">
        <v>1000000</v>
      </c>
      <c r="M22" s="32"/>
      <c r="N22" s="43"/>
      <c r="O22" s="9"/>
      <c r="P22" s="34"/>
      <c r="Q22" s="40"/>
      <c r="R22" s="44"/>
      <c r="S22" s="44"/>
    </row>
    <row r="23" spans="1:19" ht="15" x14ac:dyDescent="0.25">
      <c r="A23" s="8"/>
      <c r="B23" s="8"/>
      <c r="C23" s="22">
        <v>100</v>
      </c>
      <c r="D23" s="8"/>
      <c r="E23" s="8">
        <v>8</v>
      </c>
      <c r="F23" s="8"/>
      <c r="G23" s="22">
        <f>C23*E23</f>
        <v>800</v>
      </c>
      <c r="H23" s="9"/>
      <c r="I23" s="10"/>
      <c r="K23" s="31">
        <v>42845</v>
      </c>
      <c r="L23" s="101">
        <v>1650000</v>
      </c>
      <c r="M23" s="32"/>
      <c r="N23" s="42"/>
      <c r="O23" s="45"/>
      <c r="P23" s="34"/>
      <c r="Q23" s="40"/>
      <c r="R23" s="44">
        <f>SUM(R14:R22)</f>
        <v>0</v>
      </c>
      <c r="S23" s="44">
        <f>SUM(S14:S22)</f>
        <v>0</v>
      </c>
    </row>
    <row r="24" spans="1:19" ht="15" x14ac:dyDescent="0.25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1">
        <v>42846</v>
      </c>
      <c r="L24" s="101">
        <v>500000</v>
      </c>
      <c r="M24" s="32"/>
      <c r="N24" s="42"/>
      <c r="O24" s="45"/>
      <c r="P24" s="34"/>
      <c r="Q24" s="40"/>
      <c r="R24" s="46" t="s">
        <v>22</v>
      </c>
      <c r="S24" s="40"/>
    </row>
    <row r="25" spans="1:19" ht="15" x14ac:dyDescent="0.25">
      <c r="A25" s="8"/>
      <c r="B25" s="8"/>
      <c r="C25" s="22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K25" s="31">
        <v>42847</v>
      </c>
      <c r="L25" s="101">
        <v>562500</v>
      </c>
      <c r="M25" s="32"/>
      <c r="N25" s="42"/>
      <c r="O25" s="45"/>
      <c r="P25" s="34"/>
      <c r="Q25" s="40"/>
      <c r="R25" s="46"/>
      <c r="S25" s="40"/>
    </row>
    <row r="26" spans="1:19" ht="15" x14ac:dyDescent="0.25">
      <c r="A26" s="8"/>
      <c r="B26" s="8"/>
      <c r="C26" s="19" t="s">
        <v>20</v>
      </c>
      <c r="D26" s="8"/>
      <c r="E26" s="8"/>
      <c r="F26" s="8"/>
      <c r="G26" s="8"/>
      <c r="H26" s="48">
        <f>SUM(G20:G25)</f>
        <v>2200</v>
      </c>
      <c r="I26" s="9"/>
      <c r="K26" s="31">
        <v>42848</v>
      </c>
      <c r="L26" s="101">
        <v>100000</v>
      </c>
      <c r="M26" s="32"/>
      <c r="N26" s="49"/>
      <c r="O26" s="50"/>
      <c r="P26" s="34"/>
      <c r="Q26" s="40"/>
      <c r="R26" s="46"/>
      <c r="S26" s="40"/>
    </row>
    <row r="27" spans="1:19" ht="15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8641200</v>
      </c>
      <c r="J27" s="30"/>
      <c r="K27" s="31">
        <v>42870</v>
      </c>
      <c r="L27" s="30">
        <v>950000</v>
      </c>
      <c r="M27" s="32"/>
      <c r="N27" s="34"/>
      <c r="O27" s="50"/>
      <c r="P27" s="34"/>
      <c r="Q27" s="40"/>
      <c r="R27" s="46"/>
      <c r="S27" s="40"/>
    </row>
    <row r="28" spans="1:19" ht="15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30"/>
      <c r="K28" s="31">
        <v>42871</v>
      </c>
      <c r="L28" s="30">
        <v>550000</v>
      </c>
      <c r="M28" s="32"/>
      <c r="N28" s="34"/>
      <c r="O28" s="50"/>
      <c r="P28" s="34"/>
      <c r="Q28" s="40"/>
      <c r="R28" s="46"/>
      <c r="S28" s="40"/>
    </row>
    <row r="29" spans="1:19" ht="15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+'06 Okt 17 (2)'!I37</f>
        <v>834404603</v>
      </c>
      <c r="J29" s="30"/>
      <c r="K29" s="31">
        <v>42872</v>
      </c>
      <c r="L29" s="32">
        <v>1000000</v>
      </c>
      <c r="M29" s="32"/>
      <c r="N29" s="34"/>
      <c r="O29" s="50"/>
      <c r="P29" s="34"/>
      <c r="Q29" s="40"/>
      <c r="R29" s="51"/>
      <c r="S29" s="40"/>
    </row>
    <row r="30" spans="1:19" ht="15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+'08 Okt 17'!I52</f>
        <v>22685300</v>
      </c>
      <c r="J30" s="30"/>
      <c r="K30" s="31">
        <v>42873</v>
      </c>
      <c r="L30" s="32">
        <v>150000</v>
      </c>
      <c r="M30" s="32"/>
      <c r="N30" s="34"/>
      <c r="O30" s="50"/>
      <c r="P30" s="34"/>
      <c r="Q30" s="40"/>
      <c r="R30" s="46"/>
      <c r="S30" s="40"/>
    </row>
    <row r="31" spans="1:19" ht="15" x14ac:dyDescent="0.25">
      <c r="A31" s="8"/>
      <c r="B31" s="8"/>
      <c r="C31" s="8"/>
      <c r="D31" s="8"/>
      <c r="E31" s="8"/>
      <c r="F31" s="8"/>
      <c r="G31" s="8"/>
      <c r="H31" s="9"/>
      <c r="I31" s="9"/>
      <c r="J31" s="30" t="s">
        <v>70</v>
      </c>
      <c r="K31" s="105">
        <v>42874</v>
      </c>
      <c r="L31" s="32">
        <v>250000</v>
      </c>
      <c r="M31" s="32"/>
      <c r="N31" s="42"/>
      <c r="O31" s="50"/>
      <c r="P31" s="2"/>
      <c r="Q31" s="40"/>
      <c r="R31" s="2"/>
      <c r="S31" s="40"/>
    </row>
    <row r="32" spans="1:19" ht="15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0"/>
      <c r="K32" s="31">
        <v>42875</v>
      </c>
      <c r="L32" s="101">
        <v>500000</v>
      </c>
      <c r="M32" s="32"/>
      <c r="N32" s="42"/>
      <c r="O32" s="50"/>
      <c r="P32" s="2"/>
      <c r="Q32" s="40"/>
      <c r="R32" s="2"/>
      <c r="S32" s="40"/>
    </row>
    <row r="33" spans="1:19" ht="15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30"/>
      <c r="K33" s="31">
        <v>42876</v>
      </c>
      <c r="L33" s="101">
        <v>500000</v>
      </c>
      <c r="M33" s="32"/>
      <c r="N33" s="42"/>
      <c r="O33" s="50"/>
      <c r="P33" s="2"/>
      <c r="Q33" s="40"/>
      <c r="R33" s="2"/>
      <c r="S33" s="40"/>
    </row>
    <row r="34" spans="1:19" ht="15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0"/>
      <c r="K34" s="31">
        <v>42877</v>
      </c>
      <c r="L34" s="101">
        <v>445000</v>
      </c>
      <c r="M34" s="32"/>
      <c r="N34" s="42"/>
      <c r="O34" s="50"/>
      <c r="P34" s="2"/>
      <c r="Q34" s="40"/>
      <c r="R34" s="54"/>
      <c r="S34" s="40"/>
    </row>
    <row r="35" spans="1:19" ht="15" x14ac:dyDescent="0.25">
      <c r="A35" s="8"/>
      <c r="B35" s="8"/>
      <c r="C35" s="8" t="s">
        <v>29</v>
      </c>
      <c r="D35" s="8"/>
      <c r="E35" s="8"/>
      <c r="F35" s="8"/>
      <c r="G35" s="22"/>
      <c r="H35" s="48">
        <f>O14</f>
        <v>0</v>
      </c>
      <c r="I35" s="9"/>
      <c r="J35" s="30"/>
      <c r="K35" s="31">
        <v>42878</v>
      </c>
      <c r="L35" s="101">
        <v>500000</v>
      </c>
      <c r="M35" s="32"/>
      <c r="N35" s="42"/>
      <c r="O35" s="50"/>
      <c r="P35" s="40"/>
      <c r="Q35" s="40"/>
      <c r="R35" s="2"/>
      <c r="S35" s="40"/>
    </row>
    <row r="36" spans="1:19" ht="15" x14ac:dyDescent="0.25">
      <c r="A36" s="8"/>
      <c r="B36" s="8"/>
      <c r="C36" s="8" t="s">
        <v>30</v>
      </c>
      <c r="D36" s="8"/>
      <c r="E36" s="8"/>
      <c r="F36" s="8"/>
      <c r="G36" s="8"/>
      <c r="H36" s="55"/>
      <c r="I36" s="8" t="s">
        <v>7</v>
      </c>
      <c r="J36" s="30"/>
      <c r="K36" s="31">
        <v>42879</v>
      </c>
      <c r="L36" s="101">
        <v>536000</v>
      </c>
      <c r="N36" s="42"/>
      <c r="O36" s="50"/>
      <c r="P36" s="10"/>
      <c r="Q36" s="40"/>
      <c r="R36" s="2"/>
      <c r="S36" s="2"/>
    </row>
    <row r="37" spans="1:19" ht="15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834404603</v>
      </c>
      <c r="J37" s="30"/>
      <c r="K37" s="31">
        <v>42880</v>
      </c>
      <c r="L37" s="101">
        <v>611000</v>
      </c>
      <c r="N37" s="42"/>
      <c r="O37" s="50"/>
      <c r="Q37" s="40"/>
      <c r="R37" s="2"/>
      <c r="S37" s="2"/>
    </row>
    <row r="38" spans="1:19" ht="15" x14ac:dyDescent="0.25">
      <c r="A38" s="8"/>
      <c r="B38" s="8"/>
      <c r="C38" s="8"/>
      <c r="D38" s="8"/>
      <c r="E38" s="8"/>
      <c r="F38" s="8"/>
      <c r="G38" s="8"/>
      <c r="H38" s="9"/>
      <c r="I38" s="9"/>
      <c r="J38" s="30"/>
      <c r="K38" s="31">
        <v>42881</v>
      </c>
      <c r="L38" s="101">
        <v>500000</v>
      </c>
      <c r="N38" s="42"/>
      <c r="O38" s="50"/>
      <c r="Q38" s="40"/>
      <c r="R38" s="2"/>
      <c r="S38" s="2"/>
    </row>
    <row r="39" spans="1:19" ht="15" x14ac:dyDescent="0.25">
      <c r="A39" s="8"/>
      <c r="B39" s="8"/>
      <c r="C39" s="19" t="s">
        <v>32</v>
      </c>
      <c r="D39" s="8"/>
      <c r="E39" s="8"/>
      <c r="F39" s="8"/>
      <c r="G39" s="8"/>
      <c r="H39" s="48">
        <v>4408349</v>
      </c>
      <c r="J39" s="30"/>
      <c r="K39" s="31">
        <v>42882</v>
      </c>
      <c r="L39" s="101">
        <v>500000</v>
      </c>
      <c r="N39" s="42"/>
      <c r="O39" s="50"/>
      <c r="Q39" s="40"/>
      <c r="R39" s="2"/>
      <c r="S39" s="2"/>
    </row>
    <row r="40" spans="1:19" ht="15" x14ac:dyDescent="0.25">
      <c r="A40" s="8"/>
      <c r="B40" s="8"/>
      <c r="C40" s="19" t="s">
        <v>33</v>
      </c>
      <c r="D40" s="8"/>
      <c r="E40" s="8"/>
      <c r="F40" s="8"/>
      <c r="G40" s="8"/>
      <c r="H40" s="9">
        <v>118557858</v>
      </c>
      <c r="I40" s="9"/>
      <c r="J40" s="30"/>
      <c r="K40" s="31">
        <v>42883</v>
      </c>
      <c r="L40" s="101">
        <v>450000</v>
      </c>
      <c r="N40" s="42"/>
      <c r="O40" s="50"/>
      <c r="Q40" s="40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v>107891826</v>
      </c>
      <c r="I41" s="9"/>
      <c r="J41" s="30"/>
      <c r="K41" s="31">
        <v>42884</v>
      </c>
      <c r="L41" s="101">
        <v>900000</v>
      </c>
      <c r="N41" s="42"/>
      <c r="O41" s="50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230858033</v>
      </c>
      <c r="J42" s="30"/>
      <c r="K42" s="31">
        <v>42885</v>
      </c>
      <c r="L42" s="101">
        <v>300000</v>
      </c>
      <c r="N42" s="42"/>
      <c r="O42" s="50"/>
      <c r="Q42" s="40"/>
      <c r="R42" s="2"/>
      <c r="S42" s="2"/>
    </row>
    <row r="43" spans="1:19" ht="15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1065262636</v>
      </c>
      <c r="J43" s="30"/>
      <c r="K43" s="31">
        <v>42886</v>
      </c>
      <c r="L43" s="101">
        <v>2000000</v>
      </c>
      <c r="N43" s="42"/>
      <c r="O43" s="50"/>
      <c r="Q43" s="40"/>
      <c r="R43" s="2"/>
      <c r="S43" s="2"/>
    </row>
    <row r="44" spans="1:19" ht="15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30"/>
      <c r="K44" s="31">
        <v>42887</v>
      </c>
      <c r="L44" s="101">
        <v>600000</v>
      </c>
      <c r="N44" s="42"/>
      <c r="O44" s="50"/>
      <c r="P44" s="59"/>
      <c r="Q44" s="34"/>
      <c r="R44" s="60"/>
      <c r="S44" s="60"/>
    </row>
    <row r="45" spans="1:19" ht="15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45092000</v>
      </c>
      <c r="I45" s="9"/>
      <c r="J45" s="30"/>
      <c r="K45" s="31">
        <v>42888</v>
      </c>
      <c r="L45" s="101">
        <v>850000</v>
      </c>
      <c r="N45" s="42"/>
      <c r="O45" s="50"/>
      <c r="P45" s="59"/>
      <c r="Q45" s="34"/>
      <c r="R45" s="61"/>
      <c r="S45" s="60"/>
    </row>
    <row r="46" spans="1:19" ht="15" x14ac:dyDescent="0.25">
      <c r="A46" s="8"/>
      <c r="B46" s="8"/>
      <c r="C46" s="8" t="s">
        <v>36</v>
      </c>
      <c r="D46" s="8"/>
      <c r="E46" s="8"/>
      <c r="F46" s="8"/>
      <c r="G46" s="21"/>
      <c r="H46" s="62">
        <f>+E87</f>
        <v>0</v>
      </c>
      <c r="I46" s="9" t="s">
        <v>7</v>
      </c>
      <c r="J46" s="30"/>
      <c r="K46" s="31">
        <v>42889</v>
      </c>
      <c r="L46" s="101">
        <v>300000</v>
      </c>
      <c r="N46" s="42"/>
      <c r="O46" s="50"/>
      <c r="P46" s="59"/>
      <c r="Q46" s="34"/>
      <c r="R46" s="59"/>
      <c r="S46" s="60"/>
    </row>
    <row r="47" spans="1:19" ht="15" x14ac:dyDescent="0.25">
      <c r="A47" s="8"/>
      <c r="B47" s="8"/>
      <c r="C47" s="8"/>
      <c r="D47" s="8"/>
      <c r="E47" s="8"/>
      <c r="F47" s="8"/>
      <c r="G47" s="21" t="s">
        <v>7</v>
      </c>
      <c r="H47" s="63"/>
      <c r="I47" s="9">
        <f>H45+H46</f>
        <v>45092000</v>
      </c>
      <c r="J47" s="30"/>
      <c r="K47" s="31">
        <v>42890</v>
      </c>
      <c r="L47" s="101">
        <v>600000</v>
      </c>
      <c r="N47" s="42"/>
      <c r="O47" s="50"/>
      <c r="P47" s="59"/>
      <c r="Q47" s="60"/>
      <c r="R47" s="59"/>
      <c r="S47" s="60"/>
    </row>
    <row r="48" spans="1:19" ht="15" x14ac:dyDescent="0.25">
      <c r="A48" s="8"/>
      <c r="B48" s="8"/>
      <c r="C48" s="8"/>
      <c r="D48" s="8"/>
      <c r="E48" s="8"/>
      <c r="F48" s="8"/>
      <c r="G48" s="21"/>
      <c r="H48" s="64"/>
      <c r="I48" s="9" t="s">
        <v>7</v>
      </c>
      <c r="J48" s="30"/>
      <c r="K48" s="31">
        <v>42891</v>
      </c>
      <c r="L48" s="101">
        <v>571500</v>
      </c>
      <c r="N48" s="42"/>
      <c r="O48" s="50"/>
      <c r="P48" s="65"/>
      <c r="Q48" s="65">
        <f>SUM(Q13:Q46)</f>
        <v>0</v>
      </c>
      <c r="R48" s="59"/>
      <c r="S48" s="60"/>
    </row>
    <row r="49" spans="1:19" ht="15" x14ac:dyDescent="0.25">
      <c r="A49" s="8"/>
      <c r="B49" s="8"/>
      <c r="C49" s="8" t="s">
        <v>37</v>
      </c>
      <c r="D49" s="8"/>
      <c r="E49" s="8"/>
      <c r="F49" s="8"/>
      <c r="G49" s="17"/>
      <c r="H49" s="48">
        <f>+L114</f>
        <v>31038500</v>
      </c>
      <c r="I49" s="9">
        <v>0</v>
      </c>
      <c r="J49" s="30"/>
      <c r="K49" s="31">
        <v>42892</v>
      </c>
      <c r="L49" s="101">
        <v>300000</v>
      </c>
      <c r="M49" s="53"/>
      <c r="N49" s="42"/>
      <c r="O49" s="50"/>
      <c r="Q49" s="2"/>
      <c r="S49" s="2"/>
    </row>
    <row r="50" spans="1:19" ht="15" x14ac:dyDescent="0.25">
      <c r="A50" s="8"/>
      <c r="B50" s="8"/>
      <c r="C50" s="8" t="s">
        <v>38</v>
      </c>
      <c r="D50" s="8"/>
      <c r="E50" s="8"/>
      <c r="F50" s="8"/>
      <c r="G50" s="8"/>
      <c r="H50" s="55">
        <f>A87</f>
        <v>9400</v>
      </c>
      <c r="I50" s="9"/>
      <c r="J50" s="30"/>
      <c r="K50" s="31">
        <v>42893</v>
      </c>
      <c r="L50" s="101">
        <v>250000</v>
      </c>
      <c r="M50" s="53"/>
      <c r="N50" s="42"/>
      <c r="O50" s="50"/>
      <c r="P50" s="66"/>
      <c r="Q50" s="2" t="s">
        <v>39</v>
      </c>
      <c r="S50" s="2"/>
    </row>
    <row r="51" spans="1:19" ht="15" x14ac:dyDescent="0.25">
      <c r="A51" s="8"/>
      <c r="B51" s="8"/>
      <c r="C51" s="8"/>
      <c r="D51" s="8"/>
      <c r="E51" s="8"/>
      <c r="F51" s="8"/>
      <c r="G51" s="8"/>
      <c r="H51" s="17"/>
      <c r="I51" s="55">
        <f>SUM(H49:H50)</f>
        <v>31047900</v>
      </c>
      <c r="J51" s="30"/>
      <c r="K51" s="31">
        <v>42894</v>
      </c>
      <c r="L51" s="101">
        <v>100000</v>
      </c>
      <c r="M51" s="53"/>
      <c r="N51" s="42"/>
      <c r="O51" s="50"/>
      <c r="P51" s="67"/>
      <c r="Q51" s="54"/>
      <c r="R51" s="67"/>
      <c r="S51" s="54"/>
    </row>
    <row r="52" spans="1:19" ht="15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8641200</v>
      </c>
      <c r="J52" s="30"/>
      <c r="K52" s="31">
        <v>42895</v>
      </c>
      <c r="L52" s="101">
        <v>500000</v>
      </c>
      <c r="M52" s="68"/>
      <c r="N52" s="42"/>
      <c r="O52" s="50"/>
      <c r="P52" s="67"/>
      <c r="Q52" s="54"/>
      <c r="R52" s="67"/>
      <c r="S52" s="54"/>
    </row>
    <row r="53" spans="1:19" ht="15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8641200</v>
      </c>
      <c r="J53" s="30"/>
      <c r="K53" s="31">
        <v>42896</v>
      </c>
      <c r="L53" s="101">
        <v>1000000</v>
      </c>
      <c r="M53" s="68"/>
      <c r="N53" s="42"/>
      <c r="O53" s="50"/>
      <c r="P53" s="67"/>
      <c r="Q53" s="54"/>
      <c r="R53" s="67"/>
      <c r="S53" s="54"/>
    </row>
    <row r="54" spans="1:19" ht="15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5">
        <v>0</v>
      </c>
      <c r="J54" s="30"/>
      <c r="K54" s="31">
        <v>42897</v>
      </c>
      <c r="L54" s="101">
        <v>1000000</v>
      </c>
      <c r="M54" s="69"/>
      <c r="N54" s="42"/>
      <c r="O54" s="50"/>
      <c r="P54" s="67"/>
      <c r="Q54" s="54"/>
      <c r="R54" s="67"/>
      <c r="S54" s="70"/>
    </row>
    <row r="55" spans="1:19" ht="15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30"/>
      <c r="K55" s="31">
        <v>42898</v>
      </c>
      <c r="L55" s="101">
        <v>900000</v>
      </c>
      <c r="M55" s="53"/>
      <c r="N55" s="42"/>
      <c r="O55" s="50"/>
      <c r="P55" s="67"/>
      <c r="Q55" s="54"/>
      <c r="R55" s="67"/>
      <c r="S55" s="67"/>
    </row>
    <row r="56" spans="1:19" ht="15" x14ac:dyDescent="0.25">
      <c r="A56" s="8"/>
      <c r="B56" s="8"/>
      <c r="C56" s="8"/>
      <c r="D56" s="8"/>
      <c r="E56" s="8"/>
      <c r="F56" s="8"/>
      <c r="G56" s="8"/>
      <c r="H56" s="9"/>
      <c r="I56" s="9"/>
      <c r="J56" s="30"/>
      <c r="K56" s="31">
        <v>42899</v>
      </c>
      <c r="L56" s="101">
        <v>750000</v>
      </c>
      <c r="M56" s="69"/>
      <c r="N56" s="42"/>
      <c r="O56" s="50"/>
      <c r="P56" s="67"/>
      <c r="Q56" s="54"/>
      <c r="R56" s="67"/>
      <c r="S56" s="67"/>
    </row>
    <row r="57" spans="1:19" ht="15" x14ac:dyDescent="0.25">
      <c r="A57" s="8" t="s">
        <v>43</v>
      </c>
      <c r="B57" s="8"/>
      <c r="C57" s="8"/>
      <c r="D57" s="8"/>
      <c r="E57" s="8"/>
      <c r="F57" s="8"/>
      <c r="G57" s="8"/>
      <c r="H57" s="9" t="s">
        <v>55</v>
      </c>
      <c r="I57" s="52"/>
      <c r="J57" s="30"/>
      <c r="K57" s="31">
        <v>42900</v>
      </c>
      <c r="L57" s="32">
        <v>1150000</v>
      </c>
      <c r="M57" s="69"/>
      <c r="N57" s="42"/>
      <c r="O57" s="50"/>
      <c r="P57" s="67"/>
      <c r="Q57" s="54"/>
      <c r="R57" s="67"/>
      <c r="S57" s="67"/>
    </row>
    <row r="58" spans="1:19" ht="15" x14ac:dyDescent="0.25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30"/>
      <c r="K58" s="31">
        <v>42901</v>
      </c>
      <c r="L58" s="32"/>
      <c r="M58" s="69"/>
      <c r="N58" s="42"/>
      <c r="O58" s="50"/>
      <c r="P58" s="67"/>
      <c r="Q58" s="54"/>
      <c r="R58" s="67"/>
      <c r="S58" s="67"/>
    </row>
    <row r="59" spans="1:19" ht="15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30"/>
      <c r="L59" s="32"/>
      <c r="M59" s="69"/>
      <c r="N59" s="42"/>
      <c r="O59" s="50"/>
      <c r="Q59" s="40"/>
    </row>
    <row r="60" spans="1:19" ht="15" x14ac:dyDescent="0.25">
      <c r="A60" s="71"/>
      <c r="B60" s="72"/>
      <c r="C60" s="72"/>
      <c r="D60" s="73"/>
      <c r="E60" s="73"/>
      <c r="F60" s="73"/>
      <c r="G60" s="73"/>
      <c r="H60" s="73"/>
      <c r="J60" s="30"/>
      <c r="L60" s="32"/>
      <c r="N60" s="42"/>
      <c r="O60" s="50"/>
    </row>
    <row r="61" spans="1:19" ht="15" x14ac:dyDescent="0.25">
      <c r="A61" s="2"/>
      <c r="B61" s="2"/>
      <c r="C61" s="2"/>
      <c r="D61" s="2"/>
      <c r="E61" s="2"/>
      <c r="F61" s="2"/>
      <c r="G61" s="10"/>
      <c r="I61" s="2"/>
      <c r="J61" s="30"/>
      <c r="L61" s="32"/>
      <c r="N61" s="42"/>
      <c r="O61" s="50"/>
      <c r="Q61" s="66"/>
    </row>
    <row r="62" spans="1:19" ht="15" x14ac:dyDescent="0.25">
      <c r="A62" s="74" t="s">
        <v>46</v>
      </c>
      <c r="B62" s="72"/>
      <c r="C62" s="72"/>
      <c r="D62" s="73"/>
      <c r="E62" s="73"/>
      <c r="F62" s="73"/>
      <c r="G62" s="10" t="s">
        <v>47</v>
      </c>
      <c r="J62" s="30"/>
      <c r="L62" s="32"/>
      <c r="N62" s="42"/>
      <c r="O62" s="50"/>
      <c r="Q62" s="66"/>
    </row>
    <row r="63" spans="1:19" ht="15" x14ac:dyDescent="0.25">
      <c r="A63" s="71"/>
      <c r="B63" s="72"/>
      <c r="C63" s="72"/>
      <c r="D63" s="73"/>
      <c r="E63" s="73"/>
      <c r="F63" s="73"/>
      <c r="G63" s="73"/>
      <c r="H63" s="73"/>
      <c r="J63" s="30"/>
      <c r="L63" s="32"/>
      <c r="N63" s="42"/>
      <c r="O63" s="50"/>
    </row>
    <row r="64" spans="1:19" ht="15" x14ac:dyDescent="0.25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30"/>
      <c r="L64" s="32"/>
      <c r="N64" s="42"/>
      <c r="O64" s="50"/>
    </row>
    <row r="65" spans="1:15" ht="15" x14ac:dyDescent="0.25">
      <c r="A65" s="2"/>
      <c r="B65" s="2"/>
      <c r="C65" s="2"/>
      <c r="D65" s="2"/>
      <c r="E65" s="2"/>
      <c r="F65" s="2"/>
      <c r="G65" s="73" t="s">
        <v>50</v>
      </c>
      <c r="H65" s="2"/>
      <c r="I65" s="2"/>
      <c r="J65" s="30"/>
      <c r="L65" s="32"/>
      <c r="M65" s="69"/>
      <c r="N65" s="42"/>
      <c r="O65" s="50"/>
    </row>
    <row r="66" spans="1:15" ht="15" x14ac:dyDescent="0.25">
      <c r="A66" s="2"/>
      <c r="B66" s="2"/>
      <c r="C66" s="2"/>
      <c r="D66" s="2"/>
      <c r="E66" s="2"/>
      <c r="F66" s="2"/>
      <c r="G66" s="73"/>
      <c r="H66" s="2"/>
      <c r="I66" s="2"/>
      <c r="J66" s="30"/>
      <c r="L66" s="32"/>
      <c r="N66" s="42"/>
      <c r="O66" s="50"/>
    </row>
    <row r="67" spans="1:15" ht="15" x14ac:dyDescent="0.25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30"/>
      <c r="L67" s="32"/>
      <c r="N67" s="42"/>
      <c r="O67" s="50"/>
    </row>
    <row r="68" spans="1:15" ht="15" x14ac:dyDescent="0.25">
      <c r="A68" s="2"/>
      <c r="B68" s="2"/>
      <c r="C68" s="2"/>
      <c r="D68" s="2"/>
      <c r="E68" s="2" t="s">
        <v>51</v>
      </c>
      <c r="F68" s="2"/>
      <c r="G68" s="2"/>
      <c r="H68" s="2"/>
      <c r="I68" s="75"/>
      <c r="J68" s="30"/>
      <c r="L68" s="32"/>
      <c r="N68" s="42"/>
      <c r="O68" s="50"/>
    </row>
    <row r="69" spans="1:15" ht="15" x14ac:dyDescent="0.25">
      <c r="A69" s="73"/>
      <c r="B69" s="73"/>
      <c r="C69" s="73"/>
      <c r="D69" s="73"/>
      <c r="E69" s="73"/>
      <c r="F69" s="73"/>
      <c r="G69" s="76"/>
      <c r="H69" s="77"/>
      <c r="I69" s="73"/>
      <c r="J69" s="30"/>
      <c r="L69" s="32"/>
      <c r="N69" s="42"/>
      <c r="O69" s="78"/>
    </row>
    <row r="70" spans="1:15" ht="15" x14ac:dyDescent="0.25">
      <c r="A70" s="73"/>
      <c r="B70" s="73"/>
      <c r="C70" s="73"/>
      <c r="D70" s="73"/>
      <c r="E70" s="73"/>
      <c r="F70" s="73"/>
      <c r="G70" s="76" t="s">
        <v>52</v>
      </c>
      <c r="H70" s="79"/>
      <c r="I70" s="73"/>
      <c r="J70" s="30"/>
      <c r="L70" s="32"/>
      <c r="N70" s="42"/>
      <c r="O70" s="78"/>
    </row>
    <row r="71" spans="1:15" ht="15" x14ac:dyDescent="0.25">
      <c r="A71" s="80" t="s">
        <v>38</v>
      </c>
      <c r="B71" s="81"/>
      <c r="C71" s="81"/>
      <c r="D71" s="81"/>
      <c r="E71" s="82" t="s">
        <v>53</v>
      </c>
      <c r="F71" s="2"/>
      <c r="G71" s="2"/>
      <c r="H71" s="54"/>
      <c r="I71" s="2"/>
      <c r="J71" s="30"/>
      <c r="L71" s="32"/>
      <c r="N71" s="42"/>
      <c r="O71" s="78"/>
    </row>
    <row r="72" spans="1:15" ht="15" x14ac:dyDescent="0.25">
      <c r="A72" s="83">
        <v>9400</v>
      </c>
      <c r="B72" s="84"/>
      <c r="C72" s="85"/>
      <c r="D72" s="81"/>
      <c r="E72" s="86"/>
      <c r="F72" s="2"/>
      <c r="G72" s="2"/>
      <c r="H72" s="54"/>
      <c r="I72" s="2"/>
      <c r="J72" s="30"/>
      <c r="L72" s="32"/>
      <c r="N72" s="42"/>
      <c r="O72" s="78"/>
    </row>
    <row r="73" spans="1:15" ht="15" x14ac:dyDescent="0.25">
      <c r="A73" s="82"/>
      <c r="B73" s="81"/>
      <c r="C73" s="85"/>
      <c r="D73" s="85"/>
      <c r="E73" s="87"/>
      <c r="F73" s="66"/>
      <c r="H73" s="67"/>
      <c r="J73" s="30"/>
      <c r="L73" s="32"/>
      <c r="N73" s="42"/>
      <c r="O73" s="78"/>
    </row>
    <row r="74" spans="1:15" ht="15" x14ac:dyDescent="0.25">
      <c r="A74" s="88"/>
      <c r="B74" s="81"/>
      <c r="C74" s="89"/>
      <c r="D74" s="89"/>
      <c r="E74" s="87"/>
      <c r="H74" s="67"/>
      <c r="J74" s="30"/>
      <c r="L74" s="32"/>
      <c r="N74" s="42"/>
      <c r="O74" s="78"/>
    </row>
    <row r="75" spans="1:15" ht="15" x14ac:dyDescent="0.25">
      <c r="A75" s="90"/>
      <c r="B75" s="81"/>
      <c r="C75" s="89"/>
      <c r="D75" s="89"/>
      <c r="E75" s="87"/>
      <c r="H75" s="67"/>
      <c r="J75" s="30"/>
      <c r="L75" s="32"/>
      <c r="N75" s="42"/>
      <c r="O75" s="91"/>
    </row>
    <row r="76" spans="1:15" ht="15" x14ac:dyDescent="0.25">
      <c r="A76" s="90"/>
      <c r="B76" s="81"/>
      <c r="C76" s="89"/>
      <c r="D76" s="89"/>
      <c r="E76" s="87"/>
      <c r="H76" s="67"/>
      <c r="J76" s="30"/>
      <c r="L76" s="32"/>
      <c r="N76" s="42"/>
      <c r="O76" s="91"/>
    </row>
    <row r="77" spans="1:15" ht="15" x14ac:dyDescent="0.25">
      <c r="A77" s="80"/>
      <c r="B77" s="81"/>
      <c r="C77" s="81"/>
      <c r="D77" s="81"/>
      <c r="E77" s="82"/>
      <c r="F77" s="2"/>
      <c r="G77" s="2"/>
      <c r="H77" s="54"/>
      <c r="I77" s="2"/>
      <c r="J77" s="30"/>
      <c r="L77" s="32"/>
      <c r="N77" s="42"/>
      <c r="O77" s="91"/>
    </row>
    <row r="78" spans="1:15" ht="15" x14ac:dyDescent="0.25">
      <c r="A78" s="83"/>
      <c r="B78" s="81"/>
      <c r="C78" s="81"/>
      <c r="D78" s="81"/>
      <c r="E78" s="82"/>
      <c r="F78" s="2"/>
      <c r="G78" s="2"/>
      <c r="H78" s="54"/>
      <c r="I78" s="2"/>
      <c r="J78" s="30"/>
      <c r="L78" s="32"/>
      <c r="N78" s="42"/>
      <c r="O78" s="91"/>
    </row>
    <row r="79" spans="1:15" ht="15" x14ac:dyDescent="0.25">
      <c r="A79" s="83"/>
      <c r="B79" s="81"/>
      <c r="C79" s="85"/>
      <c r="D79" s="81"/>
      <c r="E79" s="86"/>
      <c r="F79" s="2"/>
      <c r="G79" s="2"/>
      <c r="H79" s="54"/>
      <c r="I79" s="2"/>
      <c r="J79" s="30"/>
      <c r="L79" s="32"/>
      <c r="N79" s="42"/>
      <c r="O79" s="91"/>
    </row>
    <row r="80" spans="1:15" ht="15" x14ac:dyDescent="0.25">
      <c r="A80" s="82"/>
      <c r="B80" s="81"/>
      <c r="C80" s="85"/>
      <c r="D80" s="85"/>
      <c r="E80" s="87"/>
      <c r="F80" s="66"/>
      <c r="H80" s="67"/>
      <c r="J80" s="30"/>
      <c r="L80" s="32"/>
      <c r="N80" s="42"/>
      <c r="O80" s="91"/>
    </row>
    <row r="81" spans="1:15" ht="15" x14ac:dyDescent="0.25">
      <c r="A81" s="88"/>
      <c r="B81" s="81"/>
      <c r="C81" s="89"/>
      <c r="D81" s="89"/>
      <c r="E81" s="87"/>
      <c r="H81" s="67"/>
      <c r="J81" s="30"/>
      <c r="L81" s="32"/>
      <c r="N81" s="42"/>
      <c r="O81" s="78"/>
    </row>
    <row r="82" spans="1:15" ht="15" x14ac:dyDescent="0.25">
      <c r="A82" s="90"/>
      <c r="B82" s="81"/>
      <c r="C82" s="89"/>
      <c r="D82" s="89"/>
      <c r="E82" s="87"/>
      <c r="H82" s="67"/>
      <c r="J82" s="30"/>
      <c r="L82" s="32"/>
      <c r="N82" s="42"/>
      <c r="O82" s="78"/>
    </row>
    <row r="83" spans="1:15" ht="15" x14ac:dyDescent="0.25">
      <c r="A83" s="90"/>
      <c r="B83" s="81"/>
      <c r="C83" s="89"/>
      <c r="D83" s="89"/>
      <c r="E83" s="87"/>
      <c r="H83" s="67"/>
      <c r="J83" s="30"/>
      <c r="L83" s="32"/>
      <c r="N83" s="42"/>
      <c r="O83" s="78"/>
    </row>
    <row r="84" spans="1:15" ht="15" x14ac:dyDescent="0.25">
      <c r="A84" s="80"/>
      <c r="B84" s="81"/>
      <c r="C84" s="81"/>
      <c r="D84" s="81"/>
      <c r="E84" s="82"/>
      <c r="F84" s="2"/>
      <c r="G84" s="2"/>
      <c r="H84" s="54"/>
      <c r="I84" s="2"/>
      <c r="J84" s="30"/>
      <c r="L84" s="32"/>
      <c r="N84" s="42"/>
      <c r="O84" s="78"/>
    </row>
    <row r="85" spans="1:15" ht="15" x14ac:dyDescent="0.25">
      <c r="A85" s="83"/>
      <c r="B85" s="81"/>
      <c r="C85" s="81"/>
      <c r="D85" s="81"/>
      <c r="E85" s="82"/>
      <c r="F85" s="2"/>
      <c r="G85" s="2"/>
      <c r="H85" s="54"/>
      <c r="I85" s="2"/>
      <c r="J85" s="30"/>
      <c r="L85" s="32"/>
      <c r="N85" s="42"/>
      <c r="O85" s="78"/>
    </row>
    <row r="86" spans="1:15" ht="15" x14ac:dyDescent="0.25">
      <c r="A86" s="83"/>
      <c r="B86" s="81"/>
      <c r="C86" s="85"/>
      <c r="D86" s="81"/>
      <c r="E86" s="86"/>
      <c r="F86" s="2"/>
      <c r="G86" s="2"/>
      <c r="H86" s="54"/>
      <c r="I86" s="2"/>
      <c r="J86" s="30"/>
      <c r="L86" s="32"/>
      <c r="N86" s="42"/>
      <c r="O86" s="78"/>
    </row>
    <row r="87" spans="1:15" ht="15" x14ac:dyDescent="0.25">
      <c r="A87" s="92">
        <f>SUM(A69:A86)</f>
        <v>9400</v>
      </c>
      <c r="E87" s="67">
        <f>SUM(E69:E86)</f>
        <v>0</v>
      </c>
      <c r="H87" s="67">
        <f>SUM(H69:H86)</f>
        <v>0</v>
      </c>
      <c r="J87" s="30"/>
      <c r="L87" s="32"/>
      <c r="N87" s="42"/>
      <c r="O87" s="78"/>
    </row>
    <row r="88" spans="1:15" ht="15" x14ac:dyDescent="0.25">
      <c r="J88" s="30"/>
      <c r="L88" s="32"/>
      <c r="N88" s="42"/>
      <c r="O88" s="78"/>
    </row>
    <row r="89" spans="1:15" ht="15" x14ac:dyDescent="0.25">
      <c r="J89" s="30"/>
      <c r="L89" s="32"/>
      <c r="N89" s="42"/>
      <c r="O89" s="78"/>
    </row>
    <row r="90" spans="1:15" ht="15" x14ac:dyDescent="0.25">
      <c r="J90" s="30"/>
      <c r="L90" s="32"/>
      <c r="N90" s="42"/>
      <c r="O90" s="78"/>
    </row>
    <row r="91" spans="1:15" ht="15" x14ac:dyDescent="0.25">
      <c r="J91" s="30"/>
      <c r="L91" s="32"/>
      <c r="N91" s="42"/>
      <c r="O91" s="78"/>
    </row>
    <row r="92" spans="1:15" ht="15" x14ac:dyDescent="0.25">
      <c r="J92" s="30"/>
      <c r="L92" s="32"/>
      <c r="N92" s="42"/>
      <c r="O92" s="78"/>
    </row>
    <row r="93" spans="1:15" ht="15" x14ac:dyDescent="0.25">
      <c r="J93" s="30"/>
      <c r="L93" s="32"/>
      <c r="N93" s="42"/>
      <c r="O93" s="78"/>
    </row>
    <row r="94" spans="1:15" ht="15" x14ac:dyDescent="0.25">
      <c r="L94" s="32"/>
      <c r="N94" s="42"/>
      <c r="O94" s="78"/>
    </row>
    <row r="95" spans="1:15" x14ac:dyDescent="0.2">
      <c r="K95" s="31"/>
      <c r="L95" s="93"/>
      <c r="N95" s="42"/>
      <c r="O95" s="78"/>
    </row>
    <row r="96" spans="1:15" x14ac:dyDescent="0.2">
      <c r="K96" s="31"/>
      <c r="L96" s="93"/>
      <c r="N96" s="42"/>
      <c r="O96" s="78"/>
    </row>
    <row r="97" spans="1:19" x14ac:dyDescent="0.2">
      <c r="K97" s="31"/>
      <c r="L97" s="93"/>
      <c r="N97" s="42"/>
      <c r="O97" s="78"/>
    </row>
    <row r="98" spans="1:19" x14ac:dyDescent="0.2">
      <c r="K98" s="31"/>
      <c r="L98" s="93"/>
      <c r="N98" s="42"/>
      <c r="O98" s="78"/>
    </row>
    <row r="99" spans="1:19" x14ac:dyDescent="0.2">
      <c r="K99" s="31"/>
      <c r="L99" s="93"/>
      <c r="N99" s="42"/>
      <c r="O99" s="78"/>
    </row>
    <row r="100" spans="1:19" x14ac:dyDescent="0.2">
      <c r="K100" s="31"/>
      <c r="L100" s="93"/>
      <c r="N100" s="42"/>
      <c r="O100" s="78"/>
    </row>
    <row r="101" spans="1:19" x14ac:dyDescent="0.2">
      <c r="K101" s="31"/>
      <c r="L101" s="93"/>
      <c r="O101" s="78"/>
    </row>
    <row r="102" spans="1:19" x14ac:dyDescent="0.2">
      <c r="K102" s="31"/>
      <c r="L102" s="93"/>
      <c r="O102" s="78"/>
    </row>
    <row r="103" spans="1:19" x14ac:dyDescent="0.2">
      <c r="K103" s="31"/>
      <c r="L103" s="93"/>
    </row>
    <row r="104" spans="1:19" x14ac:dyDescent="0.2">
      <c r="K104" s="31"/>
      <c r="L104" s="93"/>
    </row>
    <row r="105" spans="1:19" x14ac:dyDescent="0.2">
      <c r="K105" s="31"/>
      <c r="L105" s="93"/>
    </row>
    <row r="106" spans="1:19" x14ac:dyDescent="0.2">
      <c r="K106" s="31"/>
      <c r="L106" s="93"/>
      <c r="O106" s="69">
        <f>SUM(O13:O105)</f>
        <v>0</v>
      </c>
    </row>
    <row r="107" spans="1:19" x14ac:dyDescent="0.2">
      <c r="K107" s="31"/>
      <c r="L107" s="93"/>
    </row>
    <row r="108" spans="1:19" x14ac:dyDescent="0.2">
      <c r="K108" s="31"/>
      <c r="L108" s="93"/>
    </row>
    <row r="109" spans="1:19" s="35" customFormat="1" x14ac:dyDescent="0.2">
      <c r="A109" s="7"/>
      <c r="B109" s="7"/>
      <c r="C109" s="7"/>
      <c r="D109" s="7"/>
      <c r="E109" s="7"/>
      <c r="F109" s="7"/>
      <c r="G109" s="7"/>
      <c r="I109" s="7"/>
      <c r="J109" s="7"/>
      <c r="K109" s="31"/>
      <c r="L109" s="93"/>
      <c r="N109" s="94"/>
      <c r="O109" s="95"/>
      <c r="P109" s="7"/>
      <c r="Q109" s="7"/>
      <c r="R109" s="7"/>
      <c r="S109" s="7"/>
    </row>
    <row r="110" spans="1:19" s="35" customFormat="1" x14ac:dyDescent="0.2">
      <c r="A110" s="7"/>
      <c r="B110" s="7"/>
      <c r="C110" s="7"/>
      <c r="D110" s="7"/>
      <c r="E110" s="7"/>
      <c r="F110" s="7"/>
      <c r="G110" s="7"/>
      <c r="I110" s="7"/>
      <c r="J110" s="7"/>
      <c r="K110" s="31"/>
      <c r="L110" s="93"/>
      <c r="N110" s="94"/>
      <c r="O110" s="95"/>
      <c r="P110" s="7"/>
      <c r="Q110" s="7"/>
      <c r="R110" s="7"/>
      <c r="S110" s="7"/>
    </row>
    <row r="111" spans="1:19" s="35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1"/>
      <c r="L111" s="93"/>
      <c r="N111" s="94"/>
      <c r="O111" s="95"/>
      <c r="P111" s="7"/>
      <c r="Q111" s="7"/>
      <c r="R111" s="7"/>
      <c r="S111" s="7"/>
    </row>
    <row r="112" spans="1:19" s="35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1"/>
      <c r="L112" s="93"/>
      <c r="N112" s="94"/>
      <c r="O112" s="95"/>
      <c r="P112" s="7"/>
      <c r="Q112" s="7"/>
      <c r="R112" s="7"/>
      <c r="S112" s="7"/>
    </row>
    <row r="113" spans="1:19" s="35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1"/>
      <c r="L113" s="93"/>
      <c r="N113" s="94"/>
      <c r="O113" s="95"/>
      <c r="P113" s="7"/>
      <c r="Q113" s="7"/>
      <c r="R113" s="7"/>
      <c r="S113" s="7"/>
    </row>
    <row r="114" spans="1:19" s="35" customFormat="1" x14ac:dyDescent="0.2">
      <c r="A114" s="7"/>
      <c r="B114" s="7"/>
      <c r="C114" s="7"/>
      <c r="D114" s="7"/>
      <c r="E114" s="7"/>
      <c r="F114" s="7"/>
      <c r="I114" s="7"/>
      <c r="J114" s="7"/>
      <c r="K114" s="31"/>
      <c r="L114" s="96">
        <f>SUM(L13:L113)</f>
        <v>31038500</v>
      </c>
      <c r="M114" s="97">
        <f>SUM(M13:M113)</f>
        <v>45092000</v>
      </c>
      <c r="N114" s="94"/>
      <c r="O114" s="95"/>
      <c r="P114" s="7"/>
      <c r="Q114" s="7"/>
      <c r="R114" s="7"/>
      <c r="S114" s="7"/>
    </row>
    <row r="115" spans="1:19" s="35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96">
        <f>SUM(L13:L114)</f>
        <v>62077000</v>
      </c>
      <c r="N115" s="94"/>
      <c r="O115" s="95"/>
      <c r="P115" s="7"/>
      <c r="Q115" s="7"/>
      <c r="R115" s="7"/>
      <c r="S115" s="7"/>
    </row>
    <row r="116" spans="1:19" s="35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98"/>
      <c r="N116" s="94"/>
      <c r="O116" s="95"/>
      <c r="P116" s="7"/>
      <c r="Q116" s="7"/>
      <c r="R116" s="7"/>
      <c r="S116" s="7"/>
    </row>
    <row r="117" spans="1:19" s="35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98"/>
      <c r="N117" s="94"/>
      <c r="O117" s="95"/>
      <c r="P117" s="7"/>
      <c r="Q117" s="7"/>
      <c r="R117" s="7"/>
      <c r="S117" s="7"/>
    </row>
    <row r="118" spans="1:19" s="35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98"/>
      <c r="N118" s="94"/>
      <c r="O118" s="95"/>
      <c r="P118" s="7"/>
      <c r="Q118" s="7"/>
      <c r="R118" s="7"/>
      <c r="S118" s="7"/>
    </row>
    <row r="119" spans="1:19" s="35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98"/>
      <c r="N119" s="94"/>
      <c r="O119" s="95"/>
      <c r="P119" s="7"/>
      <c r="Q119" s="7"/>
      <c r="R119" s="7"/>
      <c r="S119" s="7"/>
    </row>
    <row r="120" spans="1:19" s="35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98"/>
      <c r="N120" s="94"/>
      <c r="O120" s="95"/>
      <c r="P120" s="7"/>
      <c r="Q120" s="7"/>
      <c r="R120" s="7"/>
      <c r="S120" s="7"/>
    </row>
    <row r="121" spans="1:19" s="35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98"/>
      <c r="N121" s="94"/>
      <c r="O121" s="95"/>
      <c r="P121" s="7"/>
      <c r="Q121" s="7"/>
      <c r="R121" s="7"/>
      <c r="S121" s="7"/>
    </row>
    <row r="122" spans="1:19" s="35" customFormat="1" x14ac:dyDescent="0.2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98"/>
      <c r="N122" s="94"/>
      <c r="O122" s="95"/>
      <c r="P122" s="7"/>
      <c r="Q122" s="7"/>
      <c r="R122" s="7"/>
      <c r="S122" s="7"/>
    </row>
    <row r="123" spans="1:19" s="35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98"/>
      <c r="N123" s="94"/>
      <c r="O123" s="95"/>
      <c r="P123" s="7"/>
      <c r="Q123" s="7"/>
      <c r="R123" s="7"/>
      <c r="S123" s="7"/>
    </row>
    <row r="124" spans="1:19" s="35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98"/>
      <c r="N124" s="94"/>
      <c r="O124" s="95"/>
      <c r="P124" s="7"/>
      <c r="Q124" s="7"/>
      <c r="R124" s="7"/>
      <c r="S124" s="7"/>
    </row>
    <row r="125" spans="1:19" s="35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98"/>
      <c r="N125" s="94"/>
      <c r="O125" s="95"/>
      <c r="P125" s="7"/>
      <c r="Q125" s="7"/>
      <c r="R125" s="7"/>
      <c r="S125" s="7"/>
    </row>
    <row r="126" spans="1:19" s="35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98"/>
      <c r="N126" s="94"/>
      <c r="O126" s="95"/>
      <c r="P126" s="7"/>
      <c r="Q126" s="7"/>
      <c r="R126" s="7"/>
      <c r="S126" s="7"/>
    </row>
    <row r="127" spans="1:19" s="35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98"/>
      <c r="N127" s="94"/>
      <c r="O127" s="95"/>
      <c r="P127" s="7"/>
      <c r="Q127" s="7"/>
      <c r="R127" s="7"/>
      <c r="S127" s="7"/>
    </row>
    <row r="128" spans="1:19" s="35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98"/>
      <c r="N128" s="94"/>
      <c r="O128" s="95"/>
      <c r="P128" s="7"/>
      <c r="Q128" s="7"/>
      <c r="R128" s="7"/>
      <c r="S128" s="7"/>
    </row>
    <row r="129" spans="1:19" s="35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98"/>
      <c r="N129" s="94"/>
      <c r="O129" s="95"/>
      <c r="P129" s="7"/>
      <c r="Q129" s="7"/>
      <c r="R129" s="7"/>
      <c r="S129" s="7"/>
    </row>
    <row r="130" spans="1:19" s="35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98"/>
      <c r="N130" s="94"/>
      <c r="O130" s="95"/>
      <c r="P130" s="7"/>
      <c r="Q130" s="7"/>
      <c r="R130" s="7"/>
      <c r="S130" s="7"/>
    </row>
    <row r="131" spans="1:19" s="35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98"/>
      <c r="N131" s="94"/>
      <c r="O131" s="95"/>
      <c r="P131" s="7"/>
      <c r="Q131" s="7"/>
      <c r="R131" s="7"/>
      <c r="S131" s="7"/>
    </row>
    <row r="132" spans="1:19" s="35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98"/>
      <c r="N132" s="94"/>
      <c r="O132" s="95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40" zoomScale="90" zoomScaleNormal="100" zoomScaleSheetLayoutView="90" workbookViewId="0">
      <selection activeCell="B4" sqref="B4"/>
    </sheetView>
  </sheetViews>
  <sheetFormatPr defaultRowHeight="14.25" x14ac:dyDescent="0.2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98" bestFit="1" customWidth="1"/>
    <col min="13" max="13" width="16.140625" style="35" bestFit="1" customWidth="1"/>
    <col min="14" max="14" width="15.5703125" style="94" customWidth="1"/>
    <col min="15" max="15" width="20" style="95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0" t="s">
        <v>0</v>
      </c>
      <c r="B1" s="130"/>
      <c r="C1" s="130"/>
      <c r="D1" s="130"/>
      <c r="E1" s="130"/>
      <c r="F1" s="130"/>
      <c r="G1" s="130"/>
      <c r="H1" s="130"/>
      <c r="I1" s="130"/>
      <c r="J1" s="106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1" t="s">
        <v>71</v>
      </c>
      <c r="C3" s="10"/>
      <c r="D3" s="8"/>
      <c r="E3" s="8"/>
      <c r="F3" s="8"/>
      <c r="G3" s="8"/>
      <c r="H3" s="8" t="s">
        <v>3</v>
      </c>
      <c r="I3" s="12">
        <v>43018</v>
      </c>
      <c r="J3" s="100">
        <f>900*2400000</f>
        <v>2160000000</v>
      </c>
      <c r="K3" s="2"/>
      <c r="L3" s="14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102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38</v>
      </c>
      <c r="F8" s="21"/>
      <c r="G8" s="17">
        <f>C8*E8</f>
        <v>3800000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16</v>
      </c>
      <c r="F9" s="21"/>
      <c r="G9" s="17">
        <f t="shared" ref="G9:G16" si="0">C9*E9</f>
        <v>800000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2</v>
      </c>
      <c r="F10" s="21"/>
      <c r="G10" s="17">
        <f t="shared" si="0"/>
        <v>40000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0</v>
      </c>
      <c r="F11" s="21"/>
      <c r="G11" s="17">
        <f t="shared" si="0"/>
        <v>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16</v>
      </c>
      <c r="F12" s="21"/>
      <c r="G12" s="17">
        <f>C12*E12</f>
        <v>80000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ht="15" x14ac:dyDescent="0.25">
      <c r="A13" s="8"/>
      <c r="B13" s="21"/>
      <c r="C13" s="22">
        <v>2000</v>
      </c>
      <c r="D13" s="8"/>
      <c r="E13" s="21">
        <v>40</v>
      </c>
      <c r="F13" s="21"/>
      <c r="G13" s="17">
        <f t="shared" si="0"/>
        <v>80000</v>
      </c>
      <c r="H13" s="9"/>
      <c r="I13" s="17"/>
      <c r="K13" s="31">
        <v>42901</v>
      </c>
      <c r="L13" s="101">
        <v>800000</v>
      </c>
      <c r="M13" s="32">
        <v>410000</v>
      </c>
      <c r="N13" s="34"/>
      <c r="O13" s="2" t="s">
        <v>19</v>
      </c>
      <c r="P13" s="2"/>
    </row>
    <row r="14" spans="1:19" ht="15" x14ac:dyDescent="0.25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K14" s="31">
        <v>42902</v>
      </c>
      <c r="L14" s="101">
        <v>1000000</v>
      </c>
      <c r="M14" s="32">
        <v>3500000</v>
      </c>
      <c r="N14" s="34"/>
      <c r="O14" s="36"/>
      <c r="P14" s="37"/>
    </row>
    <row r="15" spans="1:19" ht="15" x14ac:dyDescent="0.25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K15" s="31">
        <v>42903</v>
      </c>
      <c r="L15" s="101">
        <v>950000</v>
      </c>
      <c r="M15" s="32">
        <v>4881100</v>
      </c>
      <c r="N15" s="34"/>
      <c r="O15" s="36"/>
      <c r="P15" s="37"/>
    </row>
    <row r="16" spans="1:19" ht="15" x14ac:dyDescent="0.25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K16" s="31">
        <v>42904</v>
      </c>
      <c r="L16" s="101">
        <v>950000</v>
      </c>
      <c r="M16" s="32">
        <v>1160000</v>
      </c>
      <c r="N16" s="34"/>
      <c r="O16" s="36"/>
      <c r="P16" s="37"/>
    </row>
    <row r="17" spans="1:19" ht="15" x14ac:dyDescent="0.25">
      <c r="A17" s="8"/>
      <c r="B17" s="8"/>
      <c r="C17" s="19" t="s">
        <v>20</v>
      </c>
      <c r="D17" s="8"/>
      <c r="E17" s="21"/>
      <c r="F17" s="8"/>
      <c r="G17" s="8"/>
      <c r="H17" s="9">
        <f>SUM(G8:G16)</f>
        <v>4800000</v>
      </c>
      <c r="I17" s="10"/>
      <c r="K17" s="31">
        <v>42905</v>
      </c>
      <c r="L17" s="101">
        <v>950000</v>
      </c>
      <c r="M17" s="32">
        <v>3438300</v>
      </c>
      <c r="N17" s="34"/>
      <c r="O17" s="36"/>
      <c r="P17" s="37"/>
    </row>
    <row r="18" spans="1:19" ht="15" x14ac:dyDescent="0.25">
      <c r="A18" s="8"/>
      <c r="B18" s="8"/>
      <c r="C18" s="8"/>
      <c r="D18" s="8"/>
      <c r="E18" s="8"/>
      <c r="F18" s="8"/>
      <c r="G18" s="8"/>
      <c r="H18" s="9"/>
      <c r="I18" s="10"/>
      <c r="K18" s="31">
        <v>42906</v>
      </c>
      <c r="L18" s="101">
        <v>1900000</v>
      </c>
      <c r="M18" s="32">
        <v>2035000</v>
      </c>
      <c r="N18" s="40"/>
      <c r="O18" s="36"/>
      <c r="P18" s="41"/>
    </row>
    <row r="19" spans="1:19" ht="15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K19" s="31">
        <v>42907</v>
      </c>
      <c r="L19" s="101">
        <v>500000</v>
      </c>
      <c r="M19" s="32">
        <v>210000</v>
      </c>
      <c r="N19" s="42"/>
      <c r="O19" s="36"/>
      <c r="P19" s="41"/>
    </row>
    <row r="20" spans="1:19" ht="15" x14ac:dyDescent="0.25">
      <c r="A20" s="8"/>
      <c r="B20" s="8"/>
      <c r="C20" s="22">
        <v>1000</v>
      </c>
      <c r="D20" s="8"/>
      <c r="E20" s="8">
        <v>0</v>
      </c>
      <c r="F20" s="8"/>
      <c r="G20" s="22">
        <f>C20*E20</f>
        <v>0</v>
      </c>
      <c r="H20" s="9"/>
      <c r="I20" s="22"/>
      <c r="K20" s="31">
        <v>42908</v>
      </c>
      <c r="L20" s="101">
        <v>1150000</v>
      </c>
      <c r="M20" s="32">
        <v>280000</v>
      </c>
      <c r="N20" s="42"/>
      <c r="O20" s="36"/>
      <c r="P20" s="41"/>
    </row>
    <row r="21" spans="1:19" ht="15" x14ac:dyDescent="0.25">
      <c r="A21" s="8"/>
      <c r="B21" s="8"/>
      <c r="C21" s="22">
        <v>500</v>
      </c>
      <c r="D21" s="8"/>
      <c r="E21" s="8">
        <v>3</v>
      </c>
      <c r="F21" s="8"/>
      <c r="G21" s="22">
        <f>C21*E21</f>
        <v>1500</v>
      </c>
      <c r="H21" s="9"/>
      <c r="I21" s="22"/>
      <c r="K21" s="31">
        <v>42909</v>
      </c>
      <c r="L21" s="101">
        <v>900000</v>
      </c>
      <c r="M21" s="32">
        <v>70000</v>
      </c>
      <c r="N21" s="43"/>
      <c r="O21" s="44"/>
      <c r="P21" s="44"/>
    </row>
    <row r="22" spans="1:19" ht="15" x14ac:dyDescent="0.25">
      <c r="A22" s="8"/>
      <c r="B22" s="8"/>
      <c r="C22" s="22">
        <v>200</v>
      </c>
      <c r="D22" s="8"/>
      <c r="E22" s="8">
        <v>3</v>
      </c>
      <c r="F22" s="8"/>
      <c r="G22" s="22">
        <f>C22*E22</f>
        <v>600</v>
      </c>
      <c r="H22" s="9"/>
      <c r="I22" s="10"/>
      <c r="K22" s="31">
        <v>42910</v>
      </c>
      <c r="L22" s="101">
        <v>1000000</v>
      </c>
      <c r="M22" s="32">
        <v>20000</v>
      </c>
      <c r="N22" s="43"/>
      <c r="O22" s="9"/>
      <c r="P22" s="34"/>
      <c r="Q22" s="40"/>
      <c r="R22" s="44"/>
      <c r="S22" s="44"/>
    </row>
    <row r="23" spans="1:19" ht="15" x14ac:dyDescent="0.25">
      <c r="A23" s="8"/>
      <c r="B23" s="8"/>
      <c r="C23" s="22">
        <v>100</v>
      </c>
      <c r="D23" s="8"/>
      <c r="E23" s="8">
        <v>4</v>
      </c>
      <c r="F23" s="8"/>
      <c r="G23" s="22">
        <f>C23*E23</f>
        <v>400</v>
      </c>
      <c r="H23" s="9"/>
      <c r="I23" s="10"/>
      <c r="K23" s="31">
        <v>42911</v>
      </c>
      <c r="L23" s="108"/>
      <c r="M23" s="32"/>
      <c r="N23" s="42"/>
      <c r="O23" s="45"/>
      <c r="P23" s="34"/>
      <c r="Q23" s="40"/>
      <c r="R23" s="44">
        <f>SUM(R14:R22)</f>
        <v>0</v>
      </c>
      <c r="S23" s="44">
        <f>SUM(S14:S22)</f>
        <v>0</v>
      </c>
    </row>
    <row r="24" spans="1:19" ht="15" x14ac:dyDescent="0.25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1">
        <v>42912</v>
      </c>
      <c r="L24" s="108"/>
      <c r="M24" s="32"/>
      <c r="N24" s="42"/>
      <c r="O24" s="45"/>
      <c r="P24" s="34"/>
      <c r="Q24" s="40"/>
      <c r="R24" s="46" t="s">
        <v>22</v>
      </c>
      <c r="S24" s="40"/>
    </row>
    <row r="25" spans="1:19" ht="15" x14ac:dyDescent="0.25">
      <c r="A25" s="8"/>
      <c r="B25" s="8"/>
      <c r="C25" s="22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K25" s="31">
        <v>42913</v>
      </c>
      <c r="L25" s="101"/>
      <c r="M25" s="32"/>
      <c r="N25" s="42"/>
      <c r="O25" s="45"/>
      <c r="P25" s="34"/>
      <c r="Q25" s="40"/>
      <c r="R25" s="46"/>
      <c r="S25" s="40"/>
    </row>
    <row r="26" spans="1:19" ht="15" x14ac:dyDescent="0.25">
      <c r="A26" s="8"/>
      <c r="B26" s="8"/>
      <c r="C26" s="19" t="s">
        <v>20</v>
      </c>
      <c r="D26" s="8"/>
      <c r="E26" s="8"/>
      <c r="F26" s="8"/>
      <c r="G26" s="8"/>
      <c r="H26" s="48">
        <f>SUM(G20:G25)</f>
        <v>2500</v>
      </c>
      <c r="I26" s="9"/>
      <c r="K26" s="31">
        <v>42914</v>
      </c>
      <c r="L26" s="101"/>
      <c r="M26" s="32"/>
      <c r="N26" s="49"/>
      <c r="O26" s="50"/>
      <c r="P26" s="34"/>
      <c r="Q26" s="40"/>
      <c r="R26" s="46"/>
      <c r="S26" s="40"/>
    </row>
    <row r="27" spans="1:19" ht="15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4802500</v>
      </c>
      <c r="J27" s="30"/>
      <c r="K27" s="31">
        <v>42915</v>
      </c>
      <c r="L27" s="30"/>
      <c r="M27" s="32"/>
      <c r="N27" s="34"/>
      <c r="O27" s="50"/>
      <c r="P27" s="34"/>
      <c r="Q27" s="40"/>
      <c r="R27" s="46"/>
      <c r="S27" s="40"/>
    </row>
    <row r="28" spans="1:19" ht="15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30"/>
      <c r="K28" s="31">
        <v>42916</v>
      </c>
      <c r="L28" s="30"/>
      <c r="M28" s="32"/>
      <c r="N28" s="34"/>
      <c r="O28" s="50"/>
      <c r="P28" s="34"/>
      <c r="Q28" s="40"/>
      <c r="R28" s="46"/>
      <c r="S28" s="40"/>
    </row>
    <row r="29" spans="1:19" ht="15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+'06 Okt 17 (2)'!I37</f>
        <v>834404603</v>
      </c>
      <c r="J29" s="30"/>
      <c r="K29" s="31">
        <v>42917</v>
      </c>
      <c r="L29" s="32"/>
      <c r="M29" s="32"/>
      <c r="N29" s="34"/>
      <c r="O29" s="50"/>
      <c r="P29" s="34"/>
      <c r="Q29" s="40"/>
      <c r="R29" s="51"/>
      <c r="S29" s="40"/>
    </row>
    <row r="30" spans="1:19" ht="15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+'09 Okt 17'!I52</f>
        <v>8641200</v>
      </c>
      <c r="J30" s="30"/>
      <c r="K30" s="31">
        <v>42918</v>
      </c>
      <c r="L30" s="32"/>
      <c r="M30" s="32"/>
      <c r="N30" s="34"/>
      <c r="O30" s="50"/>
      <c r="P30" s="34"/>
      <c r="Q30" s="40"/>
      <c r="R30" s="46"/>
      <c r="S30" s="40"/>
    </row>
    <row r="31" spans="1:19" ht="15" x14ac:dyDescent="0.25">
      <c r="A31" s="8"/>
      <c r="B31" s="8"/>
      <c r="C31" s="8"/>
      <c r="D31" s="8"/>
      <c r="E31" s="8"/>
      <c r="F31" s="8"/>
      <c r="G31" s="8"/>
      <c r="H31" s="9"/>
      <c r="I31" s="9"/>
      <c r="J31" s="30" t="s">
        <v>70</v>
      </c>
      <c r="K31" s="31">
        <v>42919</v>
      </c>
      <c r="L31" s="32"/>
      <c r="M31" s="32"/>
      <c r="N31" s="42"/>
      <c r="O31" s="50"/>
      <c r="P31" s="2"/>
      <c r="Q31" s="40"/>
      <c r="R31" s="2"/>
      <c r="S31" s="40"/>
    </row>
    <row r="32" spans="1:19" ht="15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0"/>
      <c r="K32" s="31">
        <v>42920</v>
      </c>
      <c r="L32" s="101"/>
      <c r="M32" s="32"/>
      <c r="N32" s="42"/>
      <c r="O32" s="50"/>
      <c r="P32" s="2"/>
      <c r="Q32" s="40"/>
      <c r="R32" s="2"/>
      <c r="S32" s="40"/>
    </row>
    <row r="33" spans="1:19" ht="15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30"/>
      <c r="K33" s="31">
        <v>42921</v>
      </c>
      <c r="L33" s="101"/>
      <c r="M33" s="32"/>
      <c r="N33" s="42"/>
      <c r="O33" s="50"/>
      <c r="P33" s="2"/>
      <c r="Q33" s="40"/>
      <c r="R33" s="2"/>
      <c r="S33" s="40"/>
    </row>
    <row r="34" spans="1:19" ht="15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0"/>
      <c r="K34" s="31">
        <v>42922</v>
      </c>
      <c r="L34" s="101"/>
      <c r="M34" s="32"/>
      <c r="N34" s="42"/>
      <c r="O34" s="50"/>
      <c r="P34" s="2"/>
      <c r="Q34" s="40"/>
      <c r="R34" s="54"/>
      <c r="S34" s="40"/>
    </row>
    <row r="35" spans="1:19" ht="15" x14ac:dyDescent="0.25">
      <c r="A35" s="8"/>
      <c r="B35" s="8"/>
      <c r="C35" s="8" t="s">
        <v>29</v>
      </c>
      <c r="D35" s="8"/>
      <c r="E35" s="8"/>
      <c r="F35" s="8"/>
      <c r="G35" s="22"/>
      <c r="H35" s="48">
        <f>O14</f>
        <v>0</v>
      </c>
      <c r="I35" s="9"/>
      <c r="J35" s="30"/>
      <c r="K35" s="31">
        <v>42923</v>
      </c>
      <c r="L35" s="101"/>
      <c r="M35" s="32"/>
      <c r="N35" s="42"/>
      <c r="O35" s="50"/>
      <c r="P35" s="40"/>
      <c r="Q35" s="40"/>
      <c r="R35" s="2"/>
      <c r="S35" s="40"/>
    </row>
    <row r="36" spans="1:19" ht="15" x14ac:dyDescent="0.25">
      <c r="A36" s="8"/>
      <c r="B36" s="8"/>
      <c r="C36" s="8" t="s">
        <v>30</v>
      </c>
      <c r="D36" s="8"/>
      <c r="E36" s="8"/>
      <c r="F36" s="8"/>
      <c r="G36" s="8"/>
      <c r="H36" s="55"/>
      <c r="I36" s="8" t="s">
        <v>7</v>
      </c>
      <c r="J36" s="30"/>
      <c r="K36" s="31">
        <v>42924</v>
      </c>
      <c r="L36" s="101"/>
      <c r="N36" s="42"/>
      <c r="O36" s="50"/>
      <c r="P36" s="10"/>
      <c r="Q36" s="40"/>
      <c r="R36" s="2"/>
      <c r="S36" s="2"/>
    </row>
    <row r="37" spans="1:19" ht="15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834404603</v>
      </c>
      <c r="J37" s="30"/>
      <c r="K37" s="31">
        <v>42925</v>
      </c>
      <c r="L37" s="101"/>
      <c r="N37" s="42"/>
      <c r="O37" s="50"/>
      <c r="Q37" s="40"/>
      <c r="R37" s="2"/>
      <c r="S37" s="2"/>
    </row>
    <row r="38" spans="1:19" ht="15" x14ac:dyDescent="0.25">
      <c r="A38" s="8"/>
      <c r="B38" s="8"/>
      <c r="C38" s="8"/>
      <c r="D38" s="8"/>
      <c r="E38" s="8"/>
      <c r="F38" s="8"/>
      <c r="G38" s="8"/>
      <c r="H38" s="9"/>
      <c r="I38" s="9"/>
      <c r="J38" s="30"/>
      <c r="K38" s="31">
        <v>42926</v>
      </c>
      <c r="L38" s="101"/>
      <c r="N38" s="42"/>
      <c r="O38" s="50"/>
      <c r="Q38" s="40"/>
      <c r="R38" s="2"/>
      <c r="S38" s="2"/>
    </row>
    <row r="39" spans="1:19" ht="15" x14ac:dyDescent="0.25">
      <c r="A39" s="8"/>
      <c r="B39" s="8"/>
      <c r="C39" s="19" t="s">
        <v>32</v>
      </c>
      <c r="D39" s="8"/>
      <c r="E39" s="8"/>
      <c r="F39" s="8"/>
      <c r="G39" s="8"/>
      <c r="H39" s="48">
        <v>4408349</v>
      </c>
      <c r="J39" s="30"/>
      <c r="K39" s="31">
        <v>42927</v>
      </c>
      <c r="L39" s="101"/>
      <c r="N39" s="42"/>
      <c r="O39" s="50"/>
      <c r="Q39" s="40"/>
      <c r="R39" s="2"/>
      <c r="S39" s="2"/>
    </row>
    <row r="40" spans="1:19" ht="15" x14ac:dyDescent="0.25">
      <c r="A40" s="8"/>
      <c r="B40" s="8"/>
      <c r="C40" s="19" t="s">
        <v>33</v>
      </c>
      <c r="D40" s="8"/>
      <c r="E40" s="8"/>
      <c r="F40" s="8"/>
      <c r="G40" s="8"/>
      <c r="H40" s="9">
        <v>118557858</v>
      </c>
      <c r="I40" s="9"/>
      <c r="J40" s="30"/>
      <c r="K40" s="31">
        <v>42928</v>
      </c>
      <c r="L40" s="101"/>
      <c r="N40" s="42"/>
      <c r="O40" s="50"/>
      <c r="Q40" s="40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v>107891826</v>
      </c>
      <c r="I41" s="9"/>
      <c r="J41" s="30"/>
      <c r="K41" s="31">
        <v>42929</v>
      </c>
      <c r="L41" s="101"/>
      <c r="N41" s="42"/>
      <c r="O41" s="50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230858033</v>
      </c>
      <c r="J42" s="30"/>
      <c r="K42" s="31">
        <v>42930</v>
      </c>
      <c r="L42" s="101"/>
      <c r="N42" s="42"/>
      <c r="O42" s="50"/>
      <c r="Q42" s="40"/>
      <c r="R42" s="2"/>
      <c r="S42" s="2"/>
    </row>
    <row r="43" spans="1:19" ht="15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1065262636</v>
      </c>
      <c r="J43" s="30"/>
      <c r="K43" s="31">
        <v>42931</v>
      </c>
      <c r="L43" s="101"/>
      <c r="N43" s="42"/>
      <c r="O43" s="50"/>
      <c r="Q43" s="40"/>
      <c r="R43" s="2"/>
      <c r="S43" s="2"/>
    </row>
    <row r="44" spans="1:19" ht="15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30"/>
      <c r="K44" s="31">
        <v>42932</v>
      </c>
      <c r="L44" s="101"/>
      <c r="N44" s="42"/>
      <c r="O44" s="50"/>
      <c r="P44" s="59"/>
      <c r="Q44" s="34"/>
      <c r="R44" s="60"/>
      <c r="S44" s="60"/>
    </row>
    <row r="45" spans="1:19" ht="15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16004400</v>
      </c>
      <c r="I45" s="9"/>
      <c r="J45" s="30"/>
      <c r="K45" s="31">
        <v>42933</v>
      </c>
      <c r="L45" s="101"/>
      <c r="N45" s="42"/>
      <c r="O45" s="50"/>
      <c r="P45" s="59"/>
      <c r="Q45" s="34"/>
      <c r="R45" s="61"/>
      <c r="S45" s="60"/>
    </row>
    <row r="46" spans="1:19" ht="15" x14ac:dyDescent="0.25">
      <c r="A46" s="8"/>
      <c r="B46" s="8"/>
      <c r="C46" s="8" t="s">
        <v>36</v>
      </c>
      <c r="D46" s="8"/>
      <c r="E46" s="8"/>
      <c r="F46" s="8"/>
      <c r="G46" s="21"/>
      <c r="H46" s="62">
        <f>+E87</f>
        <v>43700</v>
      </c>
      <c r="I46" s="9" t="s">
        <v>7</v>
      </c>
      <c r="J46" s="30"/>
      <c r="K46" s="31">
        <v>42934</v>
      </c>
      <c r="L46" s="101"/>
      <c r="N46" s="42"/>
      <c r="O46" s="50"/>
      <c r="P46" s="59"/>
      <c r="Q46" s="34"/>
      <c r="R46" s="59"/>
      <c r="S46" s="60"/>
    </row>
    <row r="47" spans="1:19" ht="15" x14ac:dyDescent="0.25">
      <c r="A47" s="8"/>
      <c r="B47" s="8"/>
      <c r="C47" s="8"/>
      <c r="D47" s="8"/>
      <c r="E47" s="8"/>
      <c r="F47" s="8"/>
      <c r="G47" s="21" t="s">
        <v>7</v>
      </c>
      <c r="H47" s="63"/>
      <c r="I47" s="9">
        <f>H45+H46</f>
        <v>16048100</v>
      </c>
      <c r="J47" s="30"/>
      <c r="K47" s="31">
        <v>42935</v>
      </c>
      <c r="L47" s="101"/>
      <c r="N47" s="42"/>
      <c r="O47" s="50"/>
      <c r="P47" s="59"/>
      <c r="Q47" s="60"/>
      <c r="R47" s="59"/>
      <c r="S47" s="60"/>
    </row>
    <row r="48" spans="1:19" ht="15" x14ac:dyDescent="0.25">
      <c r="A48" s="8"/>
      <c r="B48" s="8"/>
      <c r="C48" s="8"/>
      <c r="D48" s="8"/>
      <c r="E48" s="8"/>
      <c r="F48" s="8"/>
      <c r="G48" s="21"/>
      <c r="H48" s="64"/>
      <c r="I48" s="9" t="s">
        <v>7</v>
      </c>
      <c r="J48" s="30"/>
      <c r="K48" s="31">
        <v>42936</v>
      </c>
      <c r="L48" s="101"/>
      <c r="N48" s="42"/>
      <c r="O48" s="50"/>
      <c r="P48" s="65"/>
      <c r="Q48" s="65">
        <f>SUM(Q13:Q46)</f>
        <v>0</v>
      </c>
      <c r="R48" s="59"/>
      <c r="S48" s="60"/>
    </row>
    <row r="49" spans="1:19" ht="15" x14ac:dyDescent="0.25">
      <c r="A49" s="8"/>
      <c r="B49" s="8"/>
      <c r="C49" s="8" t="s">
        <v>37</v>
      </c>
      <c r="D49" s="8"/>
      <c r="E49" s="8"/>
      <c r="F49" s="8"/>
      <c r="G49" s="17"/>
      <c r="H49" s="48">
        <f>+L114</f>
        <v>10100000</v>
      </c>
      <c r="I49" s="9">
        <v>0</v>
      </c>
      <c r="J49" s="30"/>
      <c r="K49" s="31">
        <v>42937</v>
      </c>
      <c r="L49" s="101"/>
      <c r="M49" s="53"/>
      <c r="N49" s="42"/>
      <c r="O49" s="50"/>
      <c r="Q49" s="2"/>
      <c r="S49" s="2"/>
    </row>
    <row r="50" spans="1:19" ht="15" x14ac:dyDescent="0.25">
      <c r="A50" s="8"/>
      <c r="B50" s="8"/>
      <c r="C50" s="8" t="s">
        <v>38</v>
      </c>
      <c r="D50" s="8"/>
      <c r="E50" s="8"/>
      <c r="F50" s="8"/>
      <c r="G50" s="8"/>
      <c r="H50" s="55">
        <f>A87</f>
        <v>2109400</v>
      </c>
      <c r="I50" s="9"/>
      <c r="J50" s="30"/>
      <c r="K50" s="31">
        <v>42938</v>
      </c>
      <c r="L50" s="101"/>
      <c r="M50" s="53"/>
      <c r="N50" s="42"/>
      <c r="O50" s="50"/>
      <c r="P50" s="66"/>
      <c r="Q50" s="2" t="s">
        <v>39</v>
      </c>
      <c r="S50" s="2"/>
    </row>
    <row r="51" spans="1:19" ht="15" x14ac:dyDescent="0.25">
      <c r="A51" s="8"/>
      <c r="B51" s="8"/>
      <c r="C51" s="8"/>
      <c r="D51" s="8"/>
      <c r="E51" s="8"/>
      <c r="F51" s="8"/>
      <c r="G51" s="8"/>
      <c r="H51" s="17"/>
      <c r="I51" s="55">
        <f>SUM(H49:H50)</f>
        <v>12209400</v>
      </c>
      <c r="J51" s="30"/>
      <c r="K51" s="31">
        <v>42939</v>
      </c>
      <c r="L51" s="101"/>
      <c r="M51" s="53"/>
      <c r="N51" s="42"/>
      <c r="O51" s="50"/>
      <c r="P51" s="67"/>
      <c r="Q51" s="54"/>
      <c r="R51" s="67"/>
      <c r="S51" s="54"/>
    </row>
    <row r="52" spans="1:19" ht="15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4802500</v>
      </c>
      <c r="J52" s="30"/>
      <c r="K52" s="31">
        <v>42940</v>
      </c>
      <c r="L52" s="101"/>
      <c r="M52" s="68"/>
      <c r="N52" s="42"/>
      <c r="O52" s="50"/>
      <c r="P52" s="67"/>
      <c r="Q52" s="54"/>
      <c r="R52" s="67"/>
      <c r="S52" s="54"/>
    </row>
    <row r="53" spans="1:19" ht="15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4802500</v>
      </c>
      <c r="J53" s="30"/>
      <c r="K53" s="31">
        <v>42941</v>
      </c>
      <c r="L53" s="101"/>
      <c r="M53" s="68"/>
      <c r="N53" s="42"/>
      <c r="O53" s="50"/>
      <c r="P53" s="67"/>
      <c r="Q53" s="54"/>
      <c r="R53" s="67"/>
      <c r="S53" s="54"/>
    </row>
    <row r="54" spans="1:19" ht="15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5">
        <v>0</v>
      </c>
      <c r="J54" s="30"/>
      <c r="K54" s="31">
        <v>42942</v>
      </c>
      <c r="L54" s="101"/>
      <c r="M54" s="69"/>
      <c r="N54" s="42"/>
      <c r="O54" s="50"/>
      <c r="P54" s="67"/>
      <c r="Q54" s="54"/>
      <c r="R54" s="67"/>
      <c r="S54" s="70"/>
    </row>
    <row r="55" spans="1:19" ht="15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30"/>
      <c r="K55" s="31">
        <v>42943</v>
      </c>
      <c r="L55" s="101"/>
      <c r="M55" s="53"/>
      <c r="N55" s="42"/>
      <c r="O55" s="50"/>
      <c r="P55" s="67"/>
      <c r="Q55" s="54"/>
      <c r="R55" s="67"/>
      <c r="S55" s="67"/>
    </row>
    <row r="56" spans="1:19" ht="15" x14ac:dyDescent="0.25">
      <c r="A56" s="8"/>
      <c r="B56" s="8"/>
      <c r="C56" s="8"/>
      <c r="D56" s="8"/>
      <c r="E56" s="8"/>
      <c r="F56" s="8"/>
      <c r="G56" s="8"/>
      <c r="H56" s="9"/>
      <c r="I56" s="9"/>
      <c r="J56" s="30"/>
      <c r="K56" s="31">
        <v>42944</v>
      </c>
      <c r="L56" s="101"/>
      <c r="M56" s="69"/>
      <c r="N56" s="42"/>
      <c r="O56" s="50"/>
      <c r="P56" s="67"/>
      <c r="Q56" s="54"/>
      <c r="R56" s="67"/>
      <c r="S56" s="67"/>
    </row>
    <row r="57" spans="1:19" ht="15" x14ac:dyDescent="0.25">
      <c r="A57" s="8" t="s">
        <v>43</v>
      </c>
      <c r="B57" s="8"/>
      <c r="C57" s="8"/>
      <c r="D57" s="8"/>
      <c r="E57" s="8"/>
      <c r="F57" s="8"/>
      <c r="G57" s="8"/>
      <c r="H57" s="9" t="s">
        <v>55</v>
      </c>
      <c r="I57" s="52"/>
      <c r="J57" s="30"/>
      <c r="K57" s="31">
        <v>42945</v>
      </c>
      <c r="L57" s="32"/>
      <c r="M57" s="69"/>
      <c r="N57" s="42"/>
      <c r="O57" s="50"/>
      <c r="P57" s="67"/>
      <c r="Q57" s="54"/>
      <c r="R57" s="67"/>
      <c r="S57" s="67"/>
    </row>
    <row r="58" spans="1:19" ht="15" x14ac:dyDescent="0.25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30"/>
      <c r="L58" s="32"/>
      <c r="M58" s="69"/>
      <c r="N58" s="42"/>
      <c r="O58" s="50"/>
      <c r="P58" s="67"/>
      <c r="Q58" s="54"/>
      <c r="R58" s="67"/>
      <c r="S58" s="67"/>
    </row>
    <row r="59" spans="1:19" ht="15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30"/>
      <c r="L59" s="32"/>
      <c r="M59" s="69"/>
      <c r="N59" s="42"/>
      <c r="O59" s="50"/>
      <c r="Q59" s="40"/>
    </row>
    <row r="60" spans="1:19" ht="15" x14ac:dyDescent="0.25">
      <c r="A60" s="71"/>
      <c r="B60" s="72"/>
      <c r="C60" s="72"/>
      <c r="D60" s="73"/>
      <c r="E60" s="73"/>
      <c r="F60" s="73"/>
      <c r="G60" s="73"/>
      <c r="H60" s="73"/>
      <c r="J60" s="30"/>
      <c r="L60" s="32"/>
      <c r="N60" s="42"/>
      <c r="O60" s="50"/>
    </row>
    <row r="61" spans="1:19" ht="15" x14ac:dyDescent="0.25">
      <c r="A61" s="2"/>
      <c r="B61" s="2"/>
      <c r="C61" s="2"/>
      <c r="D61" s="2"/>
      <c r="E61" s="2"/>
      <c r="F61" s="2"/>
      <c r="G61" s="10"/>
      <c r="I61" s="2"/>
      <c r="J61" s="30"/>
      <c r="L61" s="32"/>
      <c r="N61" s="42"/>
      <c r="O61" s="50"/>
      <c r="Q61" s="66"/>
    </row>
    <row r="62" spans="1:19" ht="15" x14ac:dyDescent="0.25">
      <c r="A62" s="74" t="s">
        <v>46</v>
      </c>
      <c r="B62" s="72"/>
      <c r="C62" s="72"/>
      <c r="D62" s="73"/>
      <c r="E62" s="73"/>
      <c r="F62" s="73"/>
      <c r="G62" s="10" t="s">
        <v>47</v>
      </c>
      <c r="J62" s="30"/>
      <c r="L62" s="32"/>
      <c r="N62" s="42"/>
      <c r="O62" s="50"/>
      <c r="Q62" s="66"/>
    </row>
    <row r="63" spans="1:19" ht="15" x14ac:dyDescent="0.25">
      <c r="A63" s="71"/>
      <c r="B63" s="72"/>
      <c r="C63" s="72"/>
      <c r="D63" s="73"/>
      <c r="E63" s="73"/>
      <c r="F63" s="73"/>
      <c r="G63" s="73"/>
      <c r="H63" s="73"/>
      <c r="J63" s="30"/>
      <c r="L63" s="32"/>
      <c r="N63" s="42"/>
      <c r="O63" s="50"/>
    </row>
    <row r="64" spans="1:19" ht="15" x14ac:dyDescent="0.25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30"/>
      <c r="L64" s="32"/>
      <c r="N64" s="42"/>
      <c r="O64" s="50"/>
    </row>
    <row r="65" spans="1:15" ht="15" x14ac:dyDescent="0.25">
      <c r="A65" s="2"/>
      <c r="B65" s="2"/>
      <c r="C65" s="2"/>
      <c r="D65" s="2"/>
      <c r="E65" s="2"/>
      <c r="F65" s="2"/>
      <c r="G65" s="73" t="s">
        <v>50</v>
      </c>
      <c r="H65" s="2"/>
      <c r="I65" s="2"/>
      <c r="J65" s="30"/>
      <c r="L65" s="32"/>
      <c r="M65" s="69"/>
      <c r="N65" s="42"/>
      <c r="O65" s="50"/>
    </row>
    <row r="66" spans="1:15" ht="15" x14ac:dyDescent="0.25">
      <c r="A66" s="2"/>
      <c r="B66" s="2"/>
      <c r="C66" s="2"/>
      <c r="D66" s="2"/>
      <c r="E66" s="2"/>
      <c r="F66" s="2"/>
      <c r="G66" s="73"/>
      <c r="H66" s="2"/>
      <c r="I66" s="2"/>
      <c r="J66" s="30"/>
      <c r="L66" s="32"/>
      <c r="N66" s="42"/>
      <c r="O66" s="50"/>
    </row>
    <row r="67" spans="1:15" ht="15" x14ac:dyDescent="0.25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30"/>
      <c r="L67" s="32"/>
      <c r="N67" s="42"/>
      <c r="O67" s="50"/>
    </row>
    <row r="68" spans="1:15" ht="15" x14ac:dyDescent="0.25">
      <c r="A68" s="2"/>
      <c r="B68" s="2"/>
      <c r="C68" s="2"/>
      <c r="D68" s="2"/>
      <c r="E68" s="2" t="s">
        <v>51</v>
      </c>
      <c r="F68" s="2"/>
      <c r="G68" s="2"/>
      <c r="H68" s="2"/>
      <c r="I68" s="75"/>
      <c r="J68" s="30"/>
      <c r="L68" s="32"/>
      <c r="N68" s="42"/>
      <c r="O68" s="50"/>
    </row>
    <row r="69" spans="1:15" ht="15" x14ac:dyDescent="0.25">
      <c r="A69" s="73"/>
      <c r="B69" s="73"/>
      <c r="C69" s="73"/>
      <c r="D69" s="73"/>
      <c r="E69" s="73"/>
      <c r="F69" s="73"/>
      <c r="G69" s="76"/>
      <c r="H69" s="77"/>
      <c r="I69" s="73"/>
      <c r="J69" s="30"/>
      <c r="L69" s="32"/>
      <c r="N69" s="42"/>
      <c r="O69" s="78"/>
    </row>
    <row r="70" spans="1:15" ht="15" x14ac:dyDescent="0.25">
      <c r="A70" s="73"/>
      <c r="B70" s="73"/>
      <c r="C70" s="73"/>
      <c r="D70" s="73"/>
      <c r="E70" s="73"/>
      <c r="F70" s="73"/>
      <c r="G70" s="76" t="s">
        <v>52</v>
      </c>
      <c r="H70" s="79"/>
      <c r="I70" s="73"/>
      <c r="J70" s="30"/>
      <c r="L70" s="32"/>
      <c r="N70" s="42"/>
      <c r="O70" s="78"/>
    </row>
    <row r="71" spans="1:15" ht="15" x14ac:dyDescent="0.25">
      <c r="A71" s="80" t="s">
        <v>38</v>
      </c>
      <c r="B71" s="81"/>
      <c r="C71" s="81"/>
      <c r="D71" s="81"/>
      <c r="E71" s="82" t="s">
        <v>53</v>
      </c>
      <c r="F71" s="2"/>
      <c r="G71" s="2"/>
      <c r="H71" s="54"/>
      <c r="I71" s="2"/>
      <c r="J71" s="30"/>
      <c r="L71" s="32"/>
      <c r="N71" s="42"/>
      <c r="O71" s="78"/>
    </row>
    <row r="72" spans="1:15" ht="15" x14ac:dyDescent="0.25">
      <c r="A72" s="83">
        <v>99400</v>
      </c>
      <c r="B72" s="84"/>
      <c r="C72" s="85"/>
      <c r="D72" s="81"/>
      <c r="E72" s="86">
        <v>43700</v>
      </c>
      <c r="F72" s="2"/>
      <c r="G72" s="2"/>
      <c r="H72" s="54"/>
      <c r="I72" s="2"/>
      <c r="J72" s="30"/>
      <c r="L72" s="32"/>
      <c r="N72" s="42"/>
      <c r="O72" s="78"/>
    </row>
    <row r="73" spans="1:15" ht="15" x14ac:dyDescent="0.25">
      <c r="A73" s="82">
        <v>2000000</v>
      </c>
      <c r="B73" s="81"/>
      <c r="C73" s="85"/>
      <c r="D73" s="85"/>
      <c r="E73" s="87"/>
      <c r="F73" s="66"/>
      <c r="H73" s="67"/>
      <c r="J73" s="30"/>
      <c r="L73" s="32"/>
      <c r="N73" s="42"/>
      <c r="O73" s="78"/>
    </row>
    <row r="74" spans="1:15" ht="15" x14ac:dyDescent="0.25">
      <c r="A74" s="88">
        <v>10000</v>
      </c>
      <c r="B74" s="81"/>
      <c r="C74" s="89"/>
      <c r="D74" s="89"/>
      <c r="E74" s="87"/>
      <c r="H74" s="67"/>
      <c r="J74" s="30"/>
      <c r="L74" s="32"/>
      <c r="N74" s="42"/>
      <c r="O74" s="78"/>
    </row>
    <row r="75" spans="1:15" ht="15" x14ac:dyDescent="0.25">
      <c r="A75" s="90"/>
      <c r="B75" s="81"/>
      <c r="C75" s="89"/>
      <c r="D75" s="89"/>
      <c r="E75" s="87"/>
      <c r="H75" s="67"/>
      <c r="J75" s="30"/>
      <c r="L75" s="32"/>
      <c r="N75" s="42"/>
      <c r="O75" s="91"/>
    </row>
    <row r="76" spans="1:15" ht="15" x14ac:dyDescent="0.25">
      <c r="A76" s="90"/>
      <c r="B76" s="81"/>
      <c r="C76" s="89"/>
      <c r="D76" s="89"/>
      <c r="E76" s="87"/>
      <c r="H76" s="67"/>
      <c r="J76" s="30"/>
      <c r="L76" s="32"/>
      <c r="N76" s="42"/>
      <c r="O76" s="91"/>
    </row>
    <row r="77" spans="1:15" ht="15" x14ac:dyDescent="0.25">
      <c r="A77" s="80"/>
      <c r="B77" s="81"/>
      <c r="C77" s="81"/>
      <c r="D77" s="81"/>
      <c r="E77" s="82"/>
      <c r="F77" s="2"/>
      <c r="G77" s="2"/>
      <c r="H77" s="54"/>
      <c r="I77" s="2"/>
      <c r="J77" s="30"/>
      <c r="L77" s="32"/>
      <c r="N77" s="42"/>
      <c r="O77" s="91"/>
    </row>
    <row r="78" spans="1:15" ht="15" x14ac:dyDescent="0.25">
      <c r="A78" s="83"/>
      <c r="B78" s="81"/>
      <c r="C78" s="81"/>
      <c r="D78" s="81"/>
      <c r="E78" s="82"/>
      <c r="F78" s="2"/>
      <c r="G78" s="2"/>
      <c r="H78" s="54"/>
      <c r="I78" s="2"/>
      <c r="J78" s="30"/>
      <c r="L78" s="32"/>
      <c r="N78" s="42"/>
      <c r="O78" s="91"/>
    </row>
    <row r="79" spans="1:15" ht="15" x14ac:dyDescent="0.25">
      <c r="A79" s="83"/>
      <c r="B79" s="81"/>
      <c r="C79" s="85"/>
      <c r="D79" s="81"/>
      <c r="E79" s="86"/>
      <c r="F79" s="2"/>
      <c r="G79" s="2"/>
      <c r="H79" s="54"/>
      <c r="I79" s="2"/>
      <c r="J79" s="30"/>
      <c r="L79" s="32"/>
      <c r="N79" s="42"/>
      <c r="O79" s="91"/>
    </row>
    <row r="80" spans="1:15" ht="15" x14ac:dyDescent="0.25">
      <c r="A80" s="82"/>
      <c r="B80" s="81"/>
      <c r="C80" s="85"/>
      <c r="D80" s="85"/>
      <c r="E80" s="87"/>
      <c r="F80" s="66"/>
      <c r="H80" s="67"/>
      <c r="J80" s="30"/>
      <c r="L80" s="32"/>
      <c r="N80" s="42"/>
      <c r="O80" s="91"/>
    </row>
    <row r="81" spans="1:15" ht="15" x14ac:dyDescent="0.25">
      <c r="A81" s="88"/>
      <c r="B81" s="81"/>
      <c r="C81" s="89"/>
      <c r="D81" s="89"/>
      <c r="E81" s="87"/>
      <c r="H81" s="67"/>
      <c r="J81" s="30"/>
      <c r="L81" s="32"/>
      <c r="N81" s="42"/>
      <c r="O81" s="78"/>
    </row>
    <row r="82" spans="1:15" ht="15" x14ac:dyDescent="0.25">
      <c r="A82" s="90"/>
      <c r="B82" s="81"/>
      <c r="C82" s="89"/>
      <c r="D82" s="89"/>
      <c r="E82" s="87"/>
      <c r="H82" s="67"/>
      <c r="J82" s="30"/>
      <c r="L82" s="32"/>
      <c r="N82" s="42"/>
      <c r="O82" s="78"/>
    </row>
    <row r="83" spans="1:15" ht="15" x14ac:dyDescent="0.25">
      <c r="A83" s="90"/>
      <c r="B83" s="81"/>
      <c r="C83" s="89"/>
      <c r="D83" s="89"/>
      <c r="E83" s="87"/>
      <c r="H83" s="67"/>
      <c r="J83" s="30"/>
      <c r="L83" s="32"/>
      <c r="N83" s="42"/>
      <c r="O83" s="78"/>
    </row>
    <row r="84" spans="1:15" ht="15" x14ac:dyDescent="0.25">
      <c r="A84" s="80"/>
      <c r="B84" s="81"/>
      <c r="C84" s="81"/>
      <c r="D84" s="81"/>
      <c r="E84" s="82"/>
      <c r="F84" s="2"/>
      <c r="G84" s="2"/>
      <c r="H84" s="54"/>
      <c r="I84" s="2"/>
      <c r="J84" s="30"/>
      <c r="L84" s="32"/>
      <c r="N84" s="42"/>
      <c r="O84" s="78"/>
    </row>
    <row r="85" spans="1:15" ht="15" x14ac:dyDescent="0.25">
      <c r="A85" s="83"/>
      <c r="B85" s="81"/>
      <c r="C85" s="81"/>
      <c r="D85" s="81"/>
      <c r="E85" s="82"/>
      <c r="F85" s="2"/>
      <c r="G85" s="2"/>
      <c r="H85" s="54"/>
      <c r="I85" s="2"/>
      <c r="J85" s="30"/>
      <c r="L85" s="32"/>
      <c r="N85" s="42"/>
      <c r="O85" s="78"/>
    </row>
    <row r="86" spans="1:15" ht="15" x14ac:dyDescent="0.25">
      <c r="A86" s="83"/>
      <c r="B86" s="81"/>
      <c r="C86" s="85"/>
      <c r="D86" s="81"/>
      <c r="E86" s="86"/>
      <c r="F86" s="2"/>
      <c r="G86" s="2"/>
      <c r="H86" s="54"/>
      <c r="I86" s="2"/>
      <c r="J86" s="30"/>
      <c r="L86" s="32"/>
      <c r="N86" s="42"/>
      <c r="O86" s="78"/>
    </row>
    <row r="87" spans="1:15" ht="15" x14ac:dyDescent="0.25">
      <c r="A87" s="92">
        <f>SUM(A69:A86)</f>
        <v>2109400</v>
      </c>
      <c r="E87" s="67">
        <f>SUM(E69:E86)</f>
        <v>43700</v>
      </c>
      <c r="H87" s="67">
        <f>SUM(H69:H86)</f>
        <v>0</v>
      </c>
      <c r="J87" s="30"/>
      <c r="L87" s="32"/>
      <c r="N87" s="42"/>
      <c r="O87" s="78"/>
    </row>
    <row r="88" spans="1:15" ht="15" x14ac:dyDescent="0.25">
      <c r="J88" s="30"/>
      <c r="L88" s="32"/>
      <c r="N88" s="42"/>
      <c r="O88" s="78"/>
    </row>
    <row r="89" spans="1:15" ht="15" x14ac:dyDescent="0.25">
      <c r="J89" s="30"/>
      <c r="L89" s="32"/>
      <c r="N89" s="42"/>
      <c r="O89" s="78"/>
    </row>
    <row r="90" spans="1:15" ht="15" x14ac:dyDescent="0.25">
      <c r="J90" s="30"/>
      <c r="L90" s="32"/>
      <c r="N90" s="42"/>
      <c r="O90" s="78"/>
    </row>
    <row r="91" spans="1:15" ht="15" x14ac:dyDescent="0.25">
      <c r="J91" s="30"/>
      <c r="L91" s="32"/>
      <c r="N91" s="42"/>
      <c r="O91" s="78"/>
    </row>
    <row r="92" spans="1:15" ht="15" x14ac:dyDescent="0.25">
      <c r="J92" s="30"/>
      <c r="L92" s="32"/>
      <c r="N92" s="42"/>
      <c r="O92" s="78"/>
    </row>
    <row r="93" spans="1:15" ht="15" x14ac:dyDescent="0.25">
      <c r="J93" s="30"/>
      <c r="L93" s="32"/>
      <c r="N93" s="42"/>
      <c r="O93" s="78"/>
    </row>
    <row r="94" spans="1:15" ht="15" x14ac:dyDescent="0.25">
      <c r="L94" s="32"/>
      <c r="N94" s="42"/>
      <c r="O94" s="78"/>
    </row>
    <row r="95" spans="1:15" x14ac:dyDescent="0.2">
      <c r="K95" s="31"/>
      <c r="L95" s="93"/>
      <c r="N95" s="42"/>
      <c r="O95" s="78"/>
    </row>
    <row r="96" spans="1:15" x14ac:dyDescent="0.2">
      <c r="K96" s="31"/>
      <c r="L96" s="93"/>
      <c r="N96" s="42"/>
      <c r="O96" s="78"/>
    </row>
    <row r="97" spans="1:19" x14ac:dyDescent="0.2">
      <c r="K97" s="31"/>
      <c r="L97" s="93"/>
      <c r="N97" s="42"/>
      <c r="O97" s="78"/>
    </row>
    <row r="98" spans="1:19" x14ac:dyDescent="0.2">
      <c r="K98" s="31"/>
      <c r="L98" s="93"/>
      <c r="N98" s="42"/>
      <c r="O98" s="78"/>
    </row>
    <row r="99" spans="1:19" x14ac:dyDescent="0.2">
      <c r="K99" s="31"/>
      <c r="L99" s="93"/>
      <c r="N99" s="42"/>
      <c r="O99" s="78"/>
    </row>
    <row r="100" spans="1:19" x14ac:dyDescent="0.2">
      <c r="K100" s="31"/>
      <c r="L100" s="93"/>
      <c r="N100" s="42"/>
      <c r="O100" s="78"/>
    </row>
    <row r="101" spans="1:19" x14ac:dyDescent="0.2">
      <c r="K101" s="31"/>
      <c r="L101" s="93"/>
      <c r="O101" s="78"/>
    </row>
    <row r="102" spans="1:19" x14ac:dyDescent="0.2">
      <c r="K102" s="31"/>
      <c r="L102" s="93"/>
      <c r="O102" s="78"/>
    </row>
    <row r="103" spans="1:19" x14ac:dyDescent="0.2">
      <c r="K103" s="31"/>
      <c r="L103" s="93"/>
    </row>
    <row r="104" spans="1:19" x14ac:dyDescent="0.2">
      <c r="K104" s="31"/>
      <c r="L104" s="93"/>
    </row>
    <row r="105" spans="1:19" x14ac:dyDescent="0.2">
      <c r="K105" s="31"/>
      <c r="L105" s="93"/>
    </row>
    <row r="106" spans="1:19" x14ac:dyDescent="0.2">
      <c r="K106" s="31"/>
      <c r="L106" s="93"/>
      <c r="O106" s="69">
        <f>SUM(O13:O105)</f>
        <v>0</v>
      </c>
    </row>
    <row r="107" spans="1:19" x14ac:dyDescent="0.2">
      <c r="K107" s="31"/>
      <c r="L107" s="93"/>
    </row>
    <row r="108" spans="1:19" x14ac:dyDescent="0.2">
      <c r="K108" s="31"/>
      <c r="L108" s="93"/>
    </row>
    <row r="109" spans="1:19" s="35" customFormat="1" x14ac:dyDescent="0.2">
      <c r="A109" s="7"/>
      <c r="B109" s="7"/>
      <c r="C109" s="7"/>
      <c r="D109" s="7"/>
      <c r="E109" s="7"/>
      <c r="F109" s="7"/>
      <c r="G109" s="7"/>
      <c r="I109" s="7"/>
      <c r="J109" s="7"/>
      <c r="K109" s="31"/>
      <c r="L109" s="93"/>
      <c r="N109" s="94"/>
      <c r="O109" s="95"/>
      <c r="P109" s="7"/>
      <c r="Q109" s="7"/>
      <c r="R109" s="7"/>
      <c r="S109" s="7"/>
    </row>
    <row r="110" spans="1:19" s="35" customFormat="1" x14ac:dyDescent="0.2">
      <c r="A110" s="7"/>
      <c r="B110" s="7"/>
      <c r="C110" s="7"/>
      <c r="D110" s="7"/>
      <c r="E110" s="7"/>
      <c r="F110" s="7"/>
      <c r="G110" s="7"/>
      <c r="I110" s="7"/>
      <c r="J110" s="7"/>
      <c r="K110" s="31"/>
      <c r="L110" s="93"/>
      <c r="N110" s="94"/>
      <c r="O110" s="95"/>
      <c r="P110" s="7"/>
      <c r="Q110" s="7"/>
      <c r="R110" s="7"/>
      <c r="S110" s="7"/>
    </row>
    <row r="111" spans="1:19" s="35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1"/>
      <c r="L111" s="93"/>
      <c r="N111" s="94"/>
      <c r="O111" s="95"/>
      <c r="P111" s="7"/>
      <c r="Q111" s="7"/>
      <c r="R111" s="7"/>
      <c r="S111" s="7"/>
    </row>
    <row r="112" spans="1:19" s="35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1"/>
      <c r="L112" s="93"/>
      <c r="N112" s="94"/>
      <c r="O112" s="95"/>
      <c r="P112" s="7"/>
      <c r="Q112" s="7"/>
      <c r="R112" s="7"/>
      <c r="S112" s="7"/>
    </row>
    <row r="113" spans="1:19" s="35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1"/>
      <c r="L113" s="93"/>
      <c r="N113" s="94"/>
      <c r="O113" s="95"/>
      <c r="P113" s="7"/>
      <c r="Q113" s="7"/>
      <c r="R113" s="7"/>
      <c r="S113" s="7"/>
    </row>
    <row r="114" spans="1:19" s="35" customFormat="1" x14ac:dyDescent="0.2">
      <c r="A114" s="7"/>
      <c r="B114" s="7"/>
      <c r="C114" s="7"/>
      <c r="D114" s="7"/>
      <c r="E114" s="7"/>
      <c r="F114" s="7"/>
      <c r="I114" s="7"/>
      <c r="J114" s="7"/>
      <c r="K114" s="31"/>
      <c r="L114" s="96">
        <f>SUM(L13:L113)</f>
        <v>10100000</v>
      </c>
      <c r="M114" s="97">
        <f>SUM(M13:M113)</f>
        <v>16004400</v>
      </c>
      <c r="N114" s="94"/>
      <c r="O114" s="95"/>
      <c r="P114" s="7"/>
      <c r="Q114" s="7"/>
      <c r="R114" s="7"/>
      <c r="S114" s="7"/>
    </row>
    <row r="115" spans="1:19" s="35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96">
        <f>SUM(L13:L114)</f>
        <v>20200000</v>
      </c>
      <c r="N115" s="94"/>
      <c r="O115" s="95"/>
      <c r="P115" s="7"/>
      <c r="Q115" s="7"/>
      <c r="R115" s="7"/>
      <c r="S115" s="7"/>
    </row>
    <row r="116" spans="1:19" s="35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98"/>
      <c r="N116" s="94"/>
      <c r="O116" s="95"/>
      <c r="P116" s="7"/>
      <c r="Q116" s="7"/>
      <c r="R116" s="7"/>
      <c r="S116" s="7"/>
    </row>
    <row r="117" spans="1:19" s="35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98"/>
      <c r="N117" s="94"/>
      <c r="O117" s="95"/>
      <c r="P117" s="7"/>
      <c r="Q117" s="7"/>
      <c r="R117" s="7"/>
      <c r="S117" s="7"/>
    </row>
    <row r="118" spans="1:19" s="35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98"/>
      <c r="N118" s="94"/>
      <c r="O118" s="95"/>
      <c r="P118" s="7"/>
      <c r="Q118" s="7"/>
      <c r="R118" s="7"/>
      <c r="S118" s="7"/>
    </row>
    <row r="119" spans="1:19" s="35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98"/>
      <c r="N119" s="94"/>
      <c r="O119" s="95"/>
      <c r="P119" s="7"/>
      <c r="Q119" s="7"/>
      <c r="R119" s="7"/>
      <c r="S119" s="7"/>
    </row>
    <row r="120" spans="1:19" s="35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98"/>
      <c r="N120" s="94"/>
      <c r="O120" s="95"/>
      <c r="P120" s="7"/>
      <c r="Q120" s="7"/>
      <c r="R120" s="7"/>
      <c r="S120" s="7"/>
    </row>
    <row r="121" spans="1:19" s="35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98"/>
      <c r="N121" s="94"/>
      <c r="O121" s="95"/>
      <c r="P121" s="7"/>
      <c r="Q121" s="7"/>
      <c r="R121" s="7"/>
      <c r="S121" s="7"/>
    </row>
    <row r="122" spans="1:19" s="35" customFormat="1" x14ac:dyDescent="0.2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98"/>
      <c r="N122" s="94"/>
      <c r="O122" s="95"/>
      <c r="P122" s="7"/>
      <c r="Q122" s="7"/>
      <c r="R122" s="7"/>
      <c r="S122" s="7"/>
    </row>
    <row r="123" spans="1:19" s="35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98"/>
      <c r="N123" s="94"/>
      <c r="O123" s="95"/>
      <c r="P123" s="7"/>
      <c r="Q123" s="7"/>
      <c r="R123" s="7"/>
      <c r="S123" s="7"/>
    </row>
    <row r="124" spans="1:19" s="35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98"/>
      <c r="N124" s="94"/>
      <c r="O124" s="95"/>
      <c r="P124" s="7"/>
      <c r="Q124" s="7"/>
      <c r="R124" s="7"/>
      <c r="S124" s="7"/>
    </row>
    <row r="125" spans="1:19" s="35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98"/>
      <c r="N125" s="94"/>
      <c r="O125" s="95"/>
      <c r="P125" s="7"/>
      <c r="Q125" s="7"/>
      <c r="R125" s="7"/>
      <c r="S125" s="7"/>
    </row>
    <row r="126" spans="1:19" s="35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98"/>
      <c r="N126" s="94"/>
      <c r="O126" s="95"/>
      <c r="P126" s="7"/>
      <c r="Q126" s="7"/>
      <c r="R126" s="7"/>
      <c r="S126" s="7"/>
    </row>
    <row r="127" spans="1:19" s="35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98"/>
      <c r="N127" s="94"/>
      <c r="O127" s="95"/>
      <c r="P127" s="7"/>
      <c r="Q127" s="7"/>
      <c r="R127" s="7"/>
      <c r="S127" s="7"/>
    </row>
    <row r="128" spans="1:19" s="35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98"/>
      <c r="N128" s="94"/>
      <c r="O128" s="95"/>
      <c r="P128" s="7"/>
      <c r="Q128" s="7"/>
      <c r="R128" s="7"/>
      <c r="S128" s="7"/>
    </row>
    <row r="129" spans="1:19" s="35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98"/>
      <c r="N129" s="94"/>
      <c r="O129" s="95"/>
      <c r="P129" s="7"/>
      <c r="Q129" s="7"/>
      <c r="R129" s="7"/>
      <c r="S129" s="7"/>
    </row>
    <row r="130" spans="1:19" s="35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98"/>
      <c r="N130" s="94"/>
      <c r="O130" s="95"/>
      <c r="P130" s="7"/>
      <c r="Q130" s="7"/>
      <c r="R130" s="7"/>
      <c r="S130" s="7"/>
    </row>
    <row r="131" spans="1:19" s="35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98"/>
      <c r="N131" s="94"/>
      <c r="O131" s="95"/>
      <c r="P131" s="7"/>
      <c r="Q131" s="7"/>
      <c r="R131" s="7"/>
      <c r="S131" s="7"/>
    </row>
    <row r="132" spans="1:19" s="35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98"/>
      <c r="N132" s="94"/>
      <c r="O132" s="95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12" zoomScale="90" zoomScaleNormal="100" zoomScaleSheetLayoutView="90" workbookViewId="0">
      <selection activeCell="M19" sqref="M19"/>
    </sheetView>
  </sheetViews>
  <sheetFormatPr defaultRowHeight="14.25" x14ac:dyDescent="0.2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98" bestFit="1" customWidth="1"/>
    <col min="13" max="13" width="16.140625" style="35" bestFit="1" customWidth="1"/>
    <col min="14" max="14" width="15.5703125" style="94" customWidth="1"/>
    <col min="15" max="15" width="20" style="95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0" t="s">
        <v>0</v>
      </c>
      <c r="B1" s="130"/>
      <c r="C1" s="130"/>
      <c r="D1" s="130"/>
      <c r="E1" s="130"/>
      <c r="F1" s="130"/>
      <c r="G1" s="130"/>
      <c r="H1" s="130"/>
      <c r="I1" s="130"/>
      <c r="J1" s="107"/>
      <c r="K1" s="2"/>
      <c r="L1" s="3"/>
      <c r="M1" s="4"/>
      <c r="N1" s="5"/>
      <c r="O1" s="6"/>
      <c r="P1" s="2"/>
      <c r="Q1" s="2"/>
      <c r="R1" s="2"/>
      <c r="S1" s="2"/>
    </row>
    <row r="2" spans="1:19" x14ac:dyDescent="0.2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x14ac:dyDescent="0.2">
      <c r="A3" s="8" t="s">
        <v>1</v>
      </c>
      <c r="B3" s="11" t="s">
        <v>72</v>
      </c>
      <c r="C3" s="10"/>
      <c r="D3" s="8"/>
      <c r="E3" s="8"/>
      <c r="F3" s="8"/>
      <c r="G3" s="8"/>
      <c r="H3" s="8" t="s">
        <v>3</v>
      </c>
      <c r="I3" s="12">
        <v>43019</v>
      </c>
      <c r="J3" s="100">
        <f>900*2400000</f>
        <v>2160000000</v>
      </c>
      <c r="K3" s="2"/>
      <c r="L3" s="14"/>
      <c r="M3" s="4"/>
      <c r="N3" s="5"/>
      <c r="O3" s="10"/>
      <c r="P3" s="2"/>
      <c r="Q3" s="2"/>
      <c r="R3" s="2"/>
      <c r="S3" s="2"/>
    </row>
    <row r="4" spans="1:19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x14ac:dyDescent="0.2">
      <c r="A6" s="19" t="s">
        <v>8</v>
      </c>
      <c r="B6" s="102"/>
      <c r="C6" s="8"/>
      <c r="D6" s="8"/>
      <c r="E6" s="8"/>
      <c r="F6" s="8"/>
      <c r="G6" s="8" t="s">
        <v>7</v>
      </c>
      <c r="H6" s="9"/>
      <c r="I6" s="8"/>
      <c r="J6" s="8"/>
      <c r="K6" s="2"/>
      <c r="L6" s="14"/>
      <c r="M6" s="4"/>
      <c r="N6" s="18"/>
      <c r="O6" s="8"/>
      <c r="P6" s="2"/>
      <c r="Q6" s="2"/>
      <c r="R6" s="2"/>
      <c r="S6" s="2"/>
    </row>
    <row r="7" spans="1:19" x14ac:dyDescent="0.2">
      <c r="A7" s="8"/>
      <c r="B7" s="8"/>
      <c r="C7" s="20" t="s">
        <v>9</v>
      </c>
      <c r="D7" s="20"/>
      <c r="E7" s="20" t="s">
        <v>10</v>
      </c>
      <c r="F7" s="20"/>
      <c r="G7" s="20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x14ac:dyDescent="0.2">
      <c r="A8" s="8"/>
      <c r="B8" s="21"/>
      <c r="C8" s="22">
        <v>100000</v>
      </c>
      <c r="D8" s="8"/>
      <c r="E8" s="21">
        <v>45</v>
      </c>
      <c r="F8" s="21"/>
      <c r="G8" s="17">
        <f>C8*E8</f>
        <v>4500000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">
      <c r="A9" s="8"/>
      <c r="B9" s="21"/>
      <c r="C9" s="22">
        <v>50000</v>
      </c>
      <c r="D9" s="8"/>
      <c r="E9" s="21">
        <v>59</v>
      </c>
      <c r="F9" s="21"/>
      <c r="G9" s="17">
        <f t="shared" ref="G9:G16" si="0">C9*E9</f>
        <v>2950000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">
      <c r="A10" s="8"/>
      <c r="B10" s="21"/>
      <c r="C10" s="22">
        <v>20000</v>
      </c>
      <c r="D10" s="8"/>
      <c r="E10" s="21">
        <v>0</v>
      </c>
      <c r="F10" s="21"/>
      <c r="G10" s="17">
        <f t="shared" si="0"/>
        <v>0</v>
      </c>
      <c r="H10" s="9"/>
      <c r="I10" s="9"/>
      <c r="J10" s="17"/>
      <c r="K10" s="23"/>
      <c r="L10" s="3"/>
      <c r="M10" s="4"/>
      <c r="N10" s="5"/>
      <c r="O10" s="8"/>
      <c r="P10" s="2"/>
      <c r="Q10" s="2"/>
      <c r="R10" s="2"/>
      <c r="S10" s="2"/>
    </row>
    <row r="11" spans="1:19" x14ac:dyDescent="0.2">
      <c r="A11" s="8"/>
      <c r="B11" s="21"/>
      <c r="C11" s="22">
        <v>10000</v>
      </c>
      <c r="D11" s="8"/>
      <c r="E11" s="21">
        <v>1</v>
      </c>
      <c r="F11" s="21"/>
      <c r="G11" s="17">
        <f t="shared" si="0"/>
        <v>10000</v>
      </c>
      <c r="H11" s="9"/>
      <c r="I11" s="17"/>
      <c r="J11" s="17"/>
      <c r="K11" s="2"/>
      <c r="L11" s="3"/>
      <c r="M11" s="4"/>
      <c r="N11" s="24"/>
      <c r="O11" s="9"/>
      <c r="P11" s="2"/>
      <c r="Q11" s="2"/>
      <c r="R11" s="2" t="s">
        <v>12</v>
      </c>
      <c r="S11" s="2"/>
    </row>
    <row r="12" spans="1:19" ht="15" x14ac:dyDescent="0.25">
      <c r="A12" s="8"/>
      <c r="B12" s="21"/>
      <c r="C12" s="22">
        <v>5000</v>
      </c>
      <c r="D12" s="8"/>
      <c r="E12" s="21">
        <v>6</v>
      </c>
      <c r="F12" s="21"/>
      <c r="G12" s="17">
        <f>C12*E12</f>
        <v>30000</v>
      </c>
      <c r="H12" s="9"/>
      <c r="I12" s="17"/>
      <c r="J12" s="17"/>
      <c r="K12" s="25" t="s">
        <v>7</v>
      </c>
      <c r="L12" s="26" t="s">
        <v>13</v>
      </c>
      <c r="M12" s="27" t="s">
        <v>14</v>
      </c>
      <c r="N12" s="28" t="s">
        <v>15</v>
      </c>
      <c r="O12" s="29" t="s">
        <v>12</v>
      </c>
      <c r="P12" s="2" t="s">
        <v>16</v>
      </c>
      <c r="Q12" s="2" t="s">
        <v>17</v>
      </c>
      <c r="R12" s="2" t="s">
        <v>18</v>
      </c>
      <c r="S12" s="2"/>
    </row>
    <row r="13" spans="1:19" ht="15" x14ac:dyDescent="0.25">
      <c r="A13" s="8"/>
      <c r="B13" s="21"/>
      <c r="C13" s="22">
        <v>2000</v>
      </c>
      <c r="D13" s="8"/>
      <c r="E13" s="21">
        <v>34</v>
      </c>
      <c r="F13" s="21"/>
      <c r="G13" s="17">
        <f t="shared" si="0"/>
        <v>68000</v>
      </c>
      <c r="H13" s="9"/>
      <c r="I13" s="17"/>
      <c r="K13" s="31">
        <v>42911</v>
      </c>
      <c r="L13" s="32">
        <v>500000</v>
      </c>
      <c r="M13" s="32">
        <v>11308300</v>
      </c>
      <c r="N13" s="34"/>
      <c r="O13" s="2" t="s">
        <v>19</v>
      </c>
      <c r="P13" s="2"/>
    </row>
    <row r="14" spans="1:19" ht="15" x14ac:dyDescent="0.25">
      <c r="A14" s="8"/>
      <c r="B14" s="21"/>
      <c r="C14" s="22">
        <v>1000</v>
      </c>
      <c r="D14" s="8"/>
      <c r="E14" s="21">
        <v>0</v>
      </c>
      <c r="F14" s="21"/>
      <c r="G14" s="17">
        <f t="shared" si="0"/>
        <v>0</v>
      </c>
      <c r="H14" s="9"/>
      <c r="I14" s="17"/>
      <c r="K14" s="31">
        <v>42912</v>
      </c>
      <c r="L14" s="32">
        <v>800000</v>
      </c>
      <c r="M14" s="32">
        <v>340000</v>
      </c>
      <c r="N14" s="34"/>
      <c r="O14" s="36"/>
      <c r="P14" s="37"/>
    </row>
    <row r="15" spans="1:19" ht="15" x14ac:dyDescent="0.25">
      <c r="A15" s="8"/>
      <c r="B15" s="21"/>
      <c r="C15" s="22">
        <v>500</v>
      </c>
      <c r="D15" s="8"/>
      <c r="E15" s="21"/>
      <c r="F15" s="21"/>
      <c r="G15" s="17">
        <f t="shared" si="0"/>
        <v>0</v>
      </c>
      <c r="H15" s="9"/>
      <c r="I15" s="10"/>
      <c r="K15" s="31">
        <v>42913</v>
      </c>
      <c r="L15" s="32">
        <v>1000000</v>
      </c>
      <c r="M15" s="32">
        <v>2000000</v>
      </c>
      <c r="N15" s="34"/>
      <c r="O15" s="36"/>
      <c r="P15" s="37"/>
    </row>
    <row r="16" spans="1:19" ht="15" x14ac:dyDescent="0.25">
      <c r="A16" s="8"/>
      <c r="B16" s="21"/>
      <c r="C16" s="22">
        <v>100</v>
      </c>
      <c r="D16" s="8"/>
      <c r="E16" s="21"/>
      <c r="F16" s="21"/>
      <c r="G16" s="17">
        <f t="shared" si="0"/>
        <v>0</v>
      </c>
      <c r="H16" s="9"/>
      <c r="I16" s="10"/>
      <c r="K16" s="31">
        <v>42914</v>
      </c>
      <c r="L16" s="32">
        <v>3500000</v>
      </c>
      <c r="M16" s="32">
        <v>204000</v>
      </c>
      <c r="N16" s="34"/>
      <c r="O16" s="36"/>
      <c r="P16" s="37"/>
    </row>
    <row r="17" spans="1:19" ht="15" x14ac:dyDescent="0.25">
      <c r="A17" s="8"/>
      <c r="B17" s="8"/>
      <c r="C17" s="19" t="s">
        <v>20</v>
      </c>
      <c r="D17" s="8"/>
      <c r="E17" s="21"/>
      <c r="F17" s="8"/>
      <c r="G17" s="8"/>
      <c r="H17" s="9">
        <f>SUM(G8:G16)</f>
        <v>7558000</v>
      </c>
      <c r="I17" s="10"/>
      <c r="K17" s="31">
        <v>42915</v>
      </c>
      <c r="L17" s="32">
        <v>800000</v>
      </c>
      <c r="M17" s="32">
        <v>700000</v>
      </c>
      <c r="N17" s="34"/>
      <c r="O17" s="36"/>
      <c r="P17" s="37"/>
    </row>
    <row r="18" spans="1:19" ht="15" x14ac:dyDescent="0.25">
      <c r="A18" s="8"/>
      <c r="B18" s="8"/>
      <c r="C18" s="8"/>
      <c r="D18" s="8"/>
      <c r="E18" s="8"/>
      <c r="F18" s="8"/>
      <c r="G18" s="8"/>
      <c r="H18" s="9"/>
      <c r="I18" s="10"/>
      <c r="K18" s="31">
        <v>42916</v>
      </c>
      <c r="L18" s="32">
        <v>1000000</v>
      </c>
      <c r="M18" s="32">
        <v>340000</v>
      </c>
      <c r="N18" s="40"/>
      <c r="O18" s="36"/>
      <c r="P18" s="41"/>
    </row>
    <row r="19" spans="1:19" ht="15" x14ac:dyDescent="0.25">
      <c r="A19" s="8"/>
      <c r="B19" s="8"/>
      <c r="C19" s="8" t="s">
        <v>9</v>
      </c>
      <c r="D19" s="8"/>
      <c r="E19" s="8" t="s">
        <v>21</v>
      </c>
      <c r="F19" s="8"/>
      <c r="G19" s="8" t="s">
        <v>11</v>
      </c>
      <c r="H19" s="9"/>
      <c r="I19" s="22"/>
      <c r="K19" s="31">
        <v>42917</v>
      </c>
      <c r="L19" s="32">
        <v>750000</v>
      </c>
      <c r="M19" s="32">
        <v>250000</v>
      </c>
      <c r="N19" s="42"/>
      <c r="O19" s="36"/>
      <c r="P19" s="41"/>
    </row>
    <row r="20" spans="1:19" ht="15" x14ac:dyDescent="0.25">
      <c r="A20" s="8"/>
      <c r="B20" s="8"/>
      <c r="C20" s="22">
        <v>1000</v>
      </c>
      <c r="D20" s="8"/>
      <c r="E20" s="8">
        <v>0</v>
      </c>
      <c r="F20" s="8"/>
      <c r="G20" s="22">
        <f>C20*E20</f>
        <v>0</v>
      </c>
      <c r="H20" s="9"/>
      <c r="I20" s="22"/>
      <c r="K20" s="31">
        <v>42918</v>
      </c>
      <c r="L20" s="32">
        <v>850000</v>
      </c>
      <c r="M20" s="32"/>
      <c r="N20" s="42"/>
      <c r="O20" s="36"/>
      <c r="P20" s="41"/>
    </row>
    <row r="21" spans="1:19" ht="15" x14ac:dyDescent="0.25">
      <c r="A21" s="8"/>
      <c r="B21" s="8"/>
      <c r="C21" s="22">
        <v>500</v>
      </c>
      <c r="D21" s="8"/>
      <c r="E21" s="8">
        <v>3</v>
      </c>
      <c r="F21" s="8"/>
      <c r="G21" s="22">
        <f>C21*E21</f>
        <v>1500</v>
      </c>
      <c r="H21" s="9"/>
      <c r="I21" s="22"/>
      <c r="K21" s="31">
        <v>42919</v>
      </c>
      <c r="L21" s="32">
        <v>700000</v>
      </c>
      <c r="M21" s="32"/>
      <c r="N21" s="43"/>
      <c r="O21" s="44"/>
      <c r="P21" s="44"/>
    </row>
    <row r="22" spans="1:19" ht="15" x14ac:dyDescent="0.25">
      <c r="A22" s="8"/>
      <c r="B22" s="8"/>
      <c r="C22" s="22">
        <v>200</v>
      </c>
      <c r="D22" s="8"/>
      <c r="E22" s="8">
        <v>2</v>
      </c>
      <c r="F22" s="8"/>
      <c r="G22" s="22">
        <f>C22*E22</f>
        <v>400</v>
      </c>
      <c r="H22" s="9"/>
      <c r="I22" s="10"/>
      <c r="K22" s="31">
        <v>42920</v>
      </c>
      <c r="L22" s="32">
        <v>3400000</v>
      </c>
      <c r="M22" s="32"/>
      <c r="N22" s="43"/>
      <c r="O22" s="9"/>
      <c r="P22" s="34"/>
      <c r="Q22" s="40"/>
      <c r="R22" s="44"/>
      <c r="S22" s="44"/>
    </row>
    <row r="23" spans="1:19" ht="15" x14ac:dyDescent="0.25">
      <c r="A23" s="8"/>
      <c r="B23" s="8"/>
      <c r="C23" s="22">
        <v>100</v>
      </c>
      <c r="D23" s="8"/>
      <c r="E23" s="8">
        <v>3</v>
      </c>
      <c r="F23" s="8"/>
      <c r="G23" s="22">
        <f>C23*E23</f>
        <v>300</v>
      </c>
      <c r="H23" s="9"/>
      <c r="I23" s="10"/>
      <c r="K23" s="31">
        <v>42921</v>
      </c>
      <c r="L23" s="32">
        <v>800000</v>
      </c>
      <c r="M23" s="32"/>
      <c r="N23" s="42"/>
      <c r="O23" s="45"/>
      <c r="P23" s="34"/>
      <c r="Q23" s="40"/>
      <c r="R23" s="44">
        <f>SUM(R14:R22)</f>
        <v>0</v>
      </c>
      <c r="S23" s="44">
        <f>SUM(S14:S22)</f>
        <v>0</v>
      </c>
    </row>
    <row r="24" spans="1:19" ht="15" x14ac:dyDescent="0.25">
      <c r="A24" s="8"/>
      <c r="B24" s="8"/>
      <c r="C24" s="22">
        <v>50</v>
      </c>
      <c r="D24" s="8"/>
      <c r="E24" s="8">
        <v>0</v>
      </c>
      <c r="F24" s="8"/>
      <c r="G24" s="22">
        <f>C24*E24</f>
        <v>0</v>
      </c>
      <c r="H24" s="9"/>
      <c r="I24" s="8"/>
      <c r="K24" s="31">
        <v>42922</v>
      </c>
      <c r="L24" s="32">
        <v>1000000</v>
      </c>
      <c r="M24" s="32"/>
      <c r="N24" s="42"/>
      <c r="O24" s="45"/>
      <c r="P24" s="34"/>
      <c r="Q24" s="40"/>
      <c r="R24" s="46" t="s">
        <v>22</v>
      </c>
      <c r="S24" s="40"/>
    </row>
    <row r="25" spans="1:19" ht="15" x14ac:dyDescent="0.25">
      <c r="A25" s="8"/>
      <c r="B25" s="8"/>
      <c r="C25" s="22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K25" s="31">
        <v>42923</v>
      </c>
      <c r="L25" s="32">
        <v>800000</v>
      </c>
      <c r="M25" s="32"/>
      <c r="N25" s="42"/>
      <c r="O25" s="45"/>
      <c r="P25" s="34"/>
      <c r="Q25" s="40"/>
      <c r="R25" s="46"/>
      <c r="S25" s="40"/>
    </row>
    <row r="26" spans="1:19" ht="15" x14ac:dyDescent="0.25">
      <c r="A26" s="8"/>
      <c r="B26" s="8"/>
      <c r="C26" s="19" t="s">
        <v>20</v>
      </c>
      <c r="D26" s="8"/>
      <c r="E26" s="8"/>
      <c r="F26" s="8"/>
      <c r="G26" s="8"/>
      <c r="H26" s="48">
        <f>SUM(G20:G25)</f>
        <v>2200</v>
      </c>
      <c r="I26" s="9"/>
      <c r="K26" s="31">
        <v>42924</v>
      </c>
      <c r="L26" s="32">
        <v>500000</v>
      </c>
      <c r="M26" s="32"/>
      <c r="N26" s="49"/>
      <c r="O26" s="50"/>
      <c r="P26" s="34"/>
      <c r="Q26" s="40"/>
      <c r="R26" s="46"/>
      <c r="S26" s="40"/>
    </row>
    <row r="27" spans="1:19" ht="15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7560200</v>
      </c>
      <c r="J27" s="30"/>
      <c r="K27" s="31">
        <v>42925</v>
      </c>
      <c r="L27" s="32">
        <v>1500000</v>
      </c>
      <c r="M27" s="32"/>
      <c r="N27" s="34"/>
      <c r="O27" s="50"/>
      <c r="P27" s="34"/>
      <c r="Q27" s="40"/>
      <c r="R27" s="46"/>
      <c r="S27" s="40"/>
    </row>
    <row r="28" spans="1:19" ht="15" x14ac:dyDescent="0.25">
      <c r="A28" s="8"/>
      <c r="B28" s="8"/>
      <c r="C28" s="19" t="s">
        <v>23</v>
      </c>
      <c r="D28" s="8"/>
      <c r="E28" s="8"/>
      <c r="F28" s="8"/>
      <c r="G28" s="8"/>
      <c r="H28" s="9"/>
      <c r="I28" s="9"/>
      <c r="J28" s="30"/>
      <c r="K28" s="31">
        <v>42926</v>
      </c>
      <c r="L28" s="30"/>
      <c r="M28" s="32"/>
      <c r="N28" s="34"/>
      <c r="O28" s="50"/>
      <c r="P28" s="34"/>
      <c r="Q28" s="40"/>
      <c r="R28" s="46"/>
      <c r="S28" s="40"/>
    </row>
    <row r="29" spans="1:19" ht="15" x14ac:dyDescent="0.25">
      <c r="A29" s="8"/>
      <c r="B29" s="8"/>
      <c r="C29" s="8" t="s">
        <v>24</v>
      </c>
      <c r="D29" s="8"/>
      <c r="E29" s="8"/>
      <c r="F29" s="8"/>
      <c r="G29" s="8" t="s">
        <v>7</v>
      </c>
      <c r="H29" s="9"/>
      <c r="I29" s="9">
        <f>+'06 Okt 17 (2)'!I37</f>
        <v>834404603</v>
      </c>
      <c r="J29" s="30"/>
      <c r="K29" s="31">
        <v>42927</v>
      </c>
      <c r="L29" s="32"/>
      <c r="M29" s="32"/>
      <c r="N29" s="34"/>
      <c r="O29" s="50"/>
      <c r="P29" s="34"/>
      <c r="Q29" s="40"/>
      <c r="R29" s="51"/>
      <c r="S29" s="40"/>
    </row>
    <row r="30" spans="1:19" ht="15" x14ac:dyDescent="0.25">
      <c r="A30" s="8"/>
      <c r="B30" s="8"/>
      <c r="C30" s="8" t="s">
        <v>25</v>
      </c>
      <c r="D30" s="8"/>
      <c r="E30" s="8"/>
      <c r="F30" s="8"/>
      <c r="G30" s="8"/>
      <c r="H30" s="9" t="s">
        <v>26</v>
      </c>
      <c r="I30" s="52">
        <f>+'10 Okt 17'!I52</f>
        <v>4802500</v>
      </c>
      <c r="J30" s="30"/>
      <c r="K30" s="31">
        <v>42928</v>
      </c>
      <c r="L30" s="32"/>
      <c r="M30" s="32"/>
      <c r="N30" s="34"/>
      <c r="O30" s="50"/>
      <c r="P30" s="34"/>
      <c r="Q30" s="40"/>
      <c r="R30" s="46"/>
      <c r="S30" s="40"/>
    </row>
    <row r="31" spans="1:19" ht="15" x14ac:dyDescent="0.25">
      <c r="A31" s="8"/>
      <c r="B31" s="8"/>
      <c r="C31" s="8"/>
      <c r="D31" s="8"/>
      <c r="E31" s="8"/>
      <c r="F31" s="8"/>
      <c r="G31" s="8"/>
      <c r="H31" s="9"/>
      <c r="I31" s="9"/>
      <c r="J31" s="30" t="s">
        <v>70</v>
      </c>
      <c r="K31" s="31">
        <v>42929</v>
      </c>
      <c r="L31" s="32"/>
      <c r="M31" s="32"/>
      <c r="N31" s="42"/>
      <c r="O31" s="50"/>
      <c r="P31" s="2"/>
      <c r="Q31" s="40"/>
      <c r="R31" s="2"/>
      <c r="S31" s="40"/>
    </row>
    <row r="32" spans="1:19" ht="15" x14ac:dyDescent="0.25">
      <c r="A32" s="8"/>
      <c r="B32" s="8"/>
      <c r="C32" s="19" t="s">
        <v>27</v>
      </c>
      <c r="D32" s="8"/>
      <c r="E32" s="8"/>
      <c r="F32" s="8"/>
      <c r="G32" s="8"/>
      <c r="H32" s="9"/>
      <c r="I32" s="34"/>
      <c r="J32" s="30"/>
      <c r="K32" s="31">
        <v>42930</v>
      </c>
      <c r="L32" s="101"/>
      <c r="M32" s="32"/>
      <c r="N32" s="42"/>
      <c r="O32" s="50"/>
      <c r="P32" s="2"/>
      <c r="Q32" s="40"/>
      <c r="R32" s="2"/>
      <c r="S32" s="40"/>
    </row>
    <row r="33" spans="1:19" ht="15" x14ac:dyDescent="0.25">
      <c r="A33" s="8"/>
      <c r="B33" s="19">
        <v>1</v>
      </c>
      <c r="C33" s="19" t="s">
        <v>28</v>
      </c>
      <c r="D33" s="8"/>
      <c r="E33" s="8"/>
      <c r="F33" s="8"/>
      <c r="G33" s="8"/>
      <c r="H33" s="9"/>
      <c r="I33" s="9"/>
      <c r="J33" s="30"/>
      <c r="K33" s="31">
        <v>42931</v>
      </c>
      <c r="L33" s="101"/>
      <c r="M33" s="32"/>
      <c r="N33" s="42"/>
      <c r="O33" s="50"/>
      <c r="P33" s="2"/>
      <c r="Q33" s="40"/>
      <c r="R33" s="2"/>
      <c r="S33" s="40"/>
    </row>
    <row r="34" spans="1:19" ht="15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0"/>
      <c r="K34" s="31">
        <v>42932</v>
      </c>
      <c r="L34" s="101"/>
      <c r="M34" s="32"/>
      <c r="N34" s="42"/>
      <c r="O34" s="50"/>
      <c r="P34" s="2"/>
      <c r="Q34" s="40"/>
      <c r="R34" s="54"/>
      <c r="S34" s="40"/>
    </row>
    <row r="35" spans="1:19" ht="15" x14ac:dyDescent="0.25">
      <c r="A35" s="8"/>
      <c r="B35" s="8"/>
      <c r="C35" s="8" t="s">
        <v>29</v>
      </c>
      <c r="D35" s="8"/>
      <c r="E35" s="8"/>
      <c r="F35" s="8"/>
      <c r="G35" s="22"/>
      <c r="H35" s="48">
        <f>O14</f>
        <v>0</v>
      </c>
      <c r="I35" s="9"/>
      <c r="J35" s="30"/>
      <c r="K35" s="31">
        <v>42933</v>
      </c>
      <c r="L35" s="101"/>
      <c r="M35" s="32"/>
      <c r="N35" s="42"/>
      <c r="O35" s="50"/>
      <c r="P35" s="40"/>
      <c r="Q35" s="40"/>
      <c r="R35" s="2"/>
      <c r="S35" s="40"/>
    </row>
    <row r="36" spans="1:19" ht="15" x14ac:dyDescent="0.25">
      <c r="A36" s="8"/>
      <c r="B36" s="8"/>
      <c r="C36" s="8" t="s">
        <v>30</v>
      </c>
      <c r="D36" s="8"/>
      <c r="E36" s="8"/>
      <c r="F36" s="8"/>
      <c r="G36" s="8"/>
      <c r="H36" s="55"/>
      <c r="I36" s="8" t="s">
        <v>7</v>
      </c>
      <c r="J36" s="30"/>
      <c r="K36" s="31">
        <v>42934</v>
      </c>
      <c r="L36" s="101"/>
      <c r="N36" s="42"/>
      <c r="O36" s="50"/>
      <c r="P36" s="10"/>
      <c r="Q36" s="40"/>
      <c r="R36" s="2"/>
      <c r="S36" s="2"/>
    </row>
    <row r="37" spans="1:19" ht="15" x14ac:dyDescent="0.25">
      <c r="A37" s="8"/>
      <c r="B37" s="8"/>
      <c r="C37" s="8" t="s">
        <v>31</v>
      </c>
      <c r="D37" s="8"/>
      <c r="E37" s="8"/>
      <c r="F37" s="8"/>
      <c r="G37" s="8"/>
      <c r="H37" s="9"/>
      <c r="I37" s="9">
        <f>+I29+H35-H36</f>
        <v>834404603</v>
      </c>
      <c r="J37" s="30"/>
      <c r="K37" s="31">
        <v>42935</v>
      </c>
      <c r="L37" s="101"/>
      <c r="N37" s="42"/>
      <c r="O37" s="50"/>
      <c r="Q37" s="40"/>
      <c r="R37" s="2"/>
      <c r="S37" s="2"/>
    </row>
    <row r="38" spans="1:19" ht="15" x14ac:dyDescent="0.25">
      <c r="A38" s="8"/>
      <c r="B38" s="8"/>
      <c r="C38" s="8"/>
      <c r="D38" s="8"/>
      <c r="E38" s="8"/>
      <c r="F38" s="8"/>
      <c r="G38" s="8"/>
      <c r="H38" s="9"/>
      <c r="I38" s="9"/>
      <c r="J38" s="30"/>
      <c r="K38" s="31">
        <v>42936</v>
      </c>
      <c r="L38" s="101"/>
      <c r="N38" s="42"/>
      <c r="O38" s="50"/>
      <c r="Q38" s="40"/>
      <c r="R38" s="2"/>
      <c r="S38" s="2"/>
    </row>
    <row r="39" spans="1:19" ht="15" x14ac:dyDescent="0.25">
      <c r="A39" s="8"/>
      <c r="B39" s="8"/>
      <c r="C39" s="19" t="s">
        <v>32</v>
      </c>
      <c r="D39" s="8"/>
      <c r="E39" s="8"/>
      <c r="F39" s="8"/>
      <c r="G39" s="8"/>
      <c r="H39" s="48">
        <v>4408349</v>
      </c>
      <c r="J39" s="30"/>
      <c r="K39" s="31">
        <v>42937</v>
      </c>
      <c r="L39" s="101"/>
      <c r="N39" s="42"/>
      <c r="O39" s="50"/>
      <c r="Q39" s="40"/>
      <c r="R39" s="2"/>
      <c r="S39" s="2"/>
    </row>
    <row r="40" spans="1:19" ht="15" x14ac:dyDescent="0.25">
      <c r="A40" s="8"/>
      <c r="B40" s="8"/>
      <c r="C40" s="19" t="s">
        <v>33</v>
      </c>
      <c r="D40" s="8"/>
      <c r="E40" s="8"/>
      <c r="F40" s="8"/>
      <c r="G40" s="8"/>
      <c r="H40" s="9">
        <v>118557858</v>
      </c>
      <c r="I40" s="9"/>
      <c r="J40" s="30"/>
      <c r="K40" s="31">
        <v>42938</v>
      </c>
      <c r="L40" s="101"/>
      <c r="N40" s="42"/>
      <c r="O40" s="50"/>
      <c r="Q40" s="40"/>
      <c r="R40" s="2"/>
      <c r="S40" s="2"/>
    </row>
    <row r="41" spans="1:19" ht="16.5" x14ac:dyDescent="0.35">
      <c r="A41" s="8"/>
      <c r="B41" s="8"/>
      <c r="C41" s="19" t="s">
        <v>34</v>
      </c>
      <c r="D41" s="8"/>
      <c r="E41" s="8"/>
      <c r="F41" s="8"/>
      <c r="G41" s="8"/>
      <c r="H41" s="56">
        <v>107891826</v>
      </c>
      <c r="I41" s="9"/>
      <c r="J41" s="30"/>
      <c r="K41" s="31">
        <v>42939</v>
      </c>
      <c r="L41" s="101"/>
      <c r="N41" s="42"/>
      <c r="O41" s="50"/>
      <c r="Q41" s="40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7">
        <f>SUM(H39:H41)</f>
        <v>230858033</v>
      </c>
      <c r="J42" s="30"/>
      <c r="K42" s="31">
        <v>42940</v>
      </c>
      <c r="L42" s="101"/>
      <c r="N42" s="42"/>
      <c r="O42" s="50"/>
      <c r="Q42" s="40"/>
      <c r="R42" s="2"/>
      <c r="S42" s="2"/>
    </row>
    <row r="43" spans="1:19" ht="15" x14ac:dyDescent="0.25">
      <c r="A43" s="8"/>
      <c r="B43" s="8"/>
      <c r="C43" s="8"/>
      <c r="D43" s="8"/>
      <c r="E43" s="8"/>
      <c r="F43" s="8"/>
      <c r="G43" s="8"/>
      <c r="H43" s="9"/>
      <c r="I43" s="58">
        <f>SUM(I37:I42)</f>
        <v>1065262636</v>
      </c>
      <c r="J43" s="30"/>
      <c r="K43" s="31">
        <v>42941</v>
      </c>
      <c r="L43" s="101"/>
      <c r="N43" s="42"/>
      <c r="O43" s="50"/>
      <c r="Q43" s="40"/>
      <c r="R43" s="2"/>
      <c r="S43" s="2"/>
    </row>
    <row r="44" spans="1:19" ht="15" x14ac:dyDescent="0.25">
      <c r="A44" s="8"/>
      <c r="B44" s="19">
        <v>2</v>
      </c>
      <c r="C44" s="19" t="s">
        <v>35</v>
      </c>
      <c r="D44" s="8"/>
      <c r="E44" s="8"/>
      <c r="F44" s="8"/>
      <c r="G44" s="8"/>
      <c r="H44" s="9"/>
      <c r="I44" s="9"/>
      <c r="J44" s="30"/>
      <c r="K44" s="31">
        <v>42942</v>
      </c>
      <c r="L44" s="101"/>
      <c r="N44" s="42"/>
      <c r="O44" s="50"/>
      <c r="P44" s="59"/>
      <c r="Q44" s="34"/>
      <c r="R44" s="60"/>
      <c r="S44" s="60"/>
    </row>
    <row r="45" spans="1:19" ht="15" x14ac:dyDescent="0.25">
      <c r="A45" s="8"/>
      <c r="B45" s="8"/>
      <c r="C45" s="8" t="s">
        <v>30</v>
      </c>
      <c r="D45" s="8"/>
      <c r="E45" s="8"/>
      <c r="F45" s="8"/>
      <c r="G45" s="17"/>
      <c r="H45" s="9">
        <f>M114</f>
        <v>15142300</v>
      </c>
      <c r="I45" s="9"/>
      <c r="J45" s="30"/>
      <c r="K45" s="31">
        <v>42943</v>
      </c>
      <c r="L45" s="101"/>
      <c r="N45" s="42"/>
      <c r="O45" s="50"/>
      <c r="P45" s="59"/>
      <c r="Q45" s="34"/>
      <c r="R45" s="61"/>
      <c r="S45" s="60"/>
    </row>
    <row r="46" spans="1:19" ht="15" x14ac:dyDescent="0.25">
      <c r="A46" s="8"/>
      <c r="B46" s="8"/>
      <c r="C46" s="8" t="s">
        <v>36</v>
      </c>
      <c r="D46" s="8"/>
      <c r="E46" s="8"/>
      <c r="F46" s="8"/>
      <c r="G46" s="21"/>
      <c r="H46" s="62">
        <f>+E87</f>
        <v>0</v>
      </c>
      <c r="I46" s="9" t="s">
        <v>7</v>
      </c>
      <c r="J46" s="30"/>
      <c r="K46" s="31">
        <v>42944</v>
      </c>
      <c r="L46" s="101"/>
      <c r="N46" s="42"/>
      <c r="O46" s="50"/>
      <c r="P46" s="59"/>
      <c r="Q46" s="34"/>
      <c r="R46" s="59"/>
      <c r="S46" s="60"/>
    </row>
    <row r="47" spans="1:19" ht="15" x14ac:dyDescent="0.25">
      <c r="A47" s="8"/>
      <c r="B47" s="8"/>
      <c r="C47" s="8"/>
      <c r="D47" s="8"/>
      <c r="E47" s="8"/>
      <c r="F47" s="8"/>
      <c r="G47" s="21" t="s">
        <v>7</v>
      </c>
      <c r="H47" s="63"/>
      <c r="I47" s="9">
        <f>H45+H46</f>
        <v>15142300</v>
      </c>
      <c r="J47" s="30"/>
      <c r="K47" s="31">
        <v>42945</v>
      </c>
      <c r="L47" s="101"/>
      <c r="N47" s="42"/>
      <c r="O47" s="50"/>
      <c r="P47" s="59"/>
      <c r="Q47" s="60"/>
      <c r="R47" s="59"/>
      <c r="S47" s="60"/>
    </row>
    <row r="48" spans="1:19" ht="15" x14ac:dyDescent="0.25">
      <c r="A48" s="8"/>
      <c r="B48" s="8"/>
      <c r="C48" s="8"/>
      <c r="D48" s="8"/>
      <c r="E48" s="8"/>
      <c r="F48" s="8"/>
      <c r="G48" s="21"/>
      <c r="H48" s="64"/>
      <c r="I48" s="9" t="s">
        <v>7</v>
      </c>
      <c r="J48" s="30"/>
      <c r="L48" s="101"/>
      <c r="N48" s="42"/>
      <c r="O48" s="50"/>
      <c r="P48" s="65"/>
      <c r="Q48" s="65">
        <f>SUM(Q13:Q46)</f>
        <v>0</v>
      </c>
      <c r="R48" s="59"/>
      <c r="S48" s="60"/>
    </row>
    <row r="49" spans="1:19" ht="15" x14ac:dyDescent="0.25">
      <c r="A49" s="8"/>
      <c r="B49" s="8"/>
      <c r="C49" s="8" t="s">
        <v>37</v>
      </c>
      <c r="D49" s="8"/>
      <c r="E49" s="8"/>
      <c r="F49" s="8"/>
      <c r="G49" s="17"/>
      <c r="H49" s="48">
        <f>+L114</f>
        <v>17900000</v>
      </c>
      <c r="I49" s="9">
        <v>0</v>
      </c>
      <c r="J49" s="30"/>
      <c r="L49" s="101"/>
      <c r="M49" s="53"/>
      <c r="N49" s="42"/>
      <c r="O49" s="50"/>
      <c r="Q49" s="2"/>
      <c r="S49" s="2"/>
    </row>
    <row r="50" spans="1:19" ht="15" x14ac:dyDescent="0.25">
      <c r="A50" s="8"/>
      <c r="B50" s="8"/>
      <c r="C50" s="8" t="s">
        <v>38</v>
      </c>
      <c r="D50" s="8"/>
      <c r="E50" s="8"/>
      <c r="F50" s="8"/>
      <c r="G50" s="8"/>
      <c r="H50" s="55">
        <f>A87</f>
        <v>0</v>
      </c>
      <c r="I50" s="9"/>
      <c r="J50" s="30"/>
      <c r="L50" s="101"/>
      <c r="M50" s="53"/>
      <c r="N50" s="42"/>
      <c r="O50" s="50"/>
      <c r="P50" s="66"/>
      <c r="Q50" s="2" t="s">
        <v>39</v>
      </c>
      <c r="S50" s="2"/>
    </row>
    <row r="51" spans="1:19" ht="15" x14ac:dyDescent="0.25">
      <c r="A51" s="8"/>
      <c r="B51" s="8"/>
      <c r="C51" s="8"/>
      <c r="D51" s="8"/>
      <c r="E51" s="8"/>
      <c r="F51" s="8"/>
      <c r="G51" s="8"/>
      <c r="H51" s="17"/>
      <c r="I51" s="55">
        <f>SUM(H49:H50)</f>
        <v>17900000</v>
      </c>
      <c r="J51" s="30"/>
      <c r="L51" s="101"/>
      <c r="M51" s="53"/>
      <c r="N51" s="42"/>
      <c r="O51" s="50"/>
      <c r="P51" s="67"/>
      <c r="Q51" s="54"/>
      <c r="R51" s="67"/>
      <c r="S51" s="54"/>
    </row>
    <row r="52" spans="1:19" ht="15" x14ac:dyDescent="0.25">
      <c r="A52" s="8"/>
      <c r="B52" s="8"/>
      <c r="C52" s="19" t="s">
        <v>40</v>
      </c>
      <c r="D52" s="8"/>
      <c r="E52" s="8"/>
      <c r="F52" s="8"/>
      <c r="G52" s="8"/>
      <c r="H52" s="9"/>
      <c r="I52" s="9">
        <f>+I30-I47+I51</f>
        <v>7560200</v>
      </c>
      <c r="J52" s="30"/>
      <c r="L52" s="101"/>
      <c r="M52" s="68"/>
      <c r="N52" s="42"/>
      <c r="O52" s="50"/>
      <c r="P52" s="67"/>
      <c r="Q52" s="54"/>
      <c r="R52" s="67"/>
      <c r="S52" s="54"/>
    </row>
    <row r="53" spans="1:19" ht="15" x14ac:dyDescent="0.25">
      <c r="A53" s="8"/>
      <c r="B53" s="8"/>
      <c r="C53" s="8" t="s">
        <v>41</v>
      </c>
      <c r="D53" s="8"/>
      <c r="E53" s="8"/>
      <c r="F53" s="8"/>
      <c r="G53" s="8"/>
      <c r="H53" s="9"/>
      <c r="I53" s="9">
        <f>+I27</f>
        <v>7560200</v>
      </c>
      <c r="J53" s="30"/>
      <c r="L53" s="101"/>
      <c r="M53" s="68"/>
      <c r="N53" s="42"/>
      <c r="O53" s="50"/>
      <c r="P53" s="67"/>
      <c r="Q53" s="54"/>
      <c r="R53" s="67"/>
      <c r="S53" s="54"/>
    </row>
    <row r="54" spans="1:19" ht="15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5">
        <v>0</v>
      </c>
      <c r="J54" s="30"/>
      <c r="L54" s="101"/>
      <c r="M54" s="69"/>
      <c r="N54" s="42"/>
      <c r="O54" s="50"/>
      <c r="P54" s="67"/>
      <c r="Q54" s="54"/>
      <c r="R54" s="67"/>
      <c r="S54" s="70"/>
    </row>
    <row r="55" spans="1:19" ht="15" x14ac:dyDescent="0.25">
      <c r="A55" s="8"/>
      <c r="B55" s="8"/>
      <c r="C55" s="8"/>
      <c r="D55" s="8"/>
      <c r="E55" s="8" t="s">
        <v>42</v>
      </c>
      <c r="F55" s="8"/>
      <c r="G55" s="8"/>
      <c r="H55" s="9"/>
      <c r="I55" s="9">
        <f>+I53-I52</f>
        <v>0</v>
      </c>
      <c r="J55" s="30"/>
      <c r="L55" s="101"/>
      <c r="M55" s="53"/>
      <c r="N55" s="42"/>
      <c r="O55" s="50"/>
      <c r="P55" s="67"/>
      <c r="Q55" s="54"/>
      <c r="R55" s="67"/>
      <c r="S55" s="67"/>
    </row>
    <row r="56" spans="1:19" ht="15" x14ac:dyDescent="0.25">
      <c r="A56" s="8"/>
      <c r="B56" s="8"/>
      <c r="C56" s="8"/>
      <c r="D56" s="8"/>
      <c r="E56" s="8"/>
      <c r="F56" s="8"/>
      <c r="G56" s="8"/>
      <c r="H56" s="9"/>
      <c r="I56" s="9"/>
      <c r="J56" s="30"/>
      <c r="L56" s="101"/>
      <c r="M56" s="69"/>
      <c r="N56" s="42"/>
      <c r="O56" s="50"/>
      <c r="P56" s="67"/>
      <c r="Q56" s="54"/>
      <c r="R56" s="67"/>
      <c r="S56" s="67"/>
    </row>
    <row r="57" spans="1:19" ht="15" x14ac:dyDescent="0.25">
      <c r="A57" s="8" t="s">
        <v>43</v>
      </c>
      <c r="B57" s="8"/>
      <c r="C57" s="8"/>
      <c r="D57" s="8"/>
      <c r="E57" s="8"/>
      <c r="F57" s="8"/>
      <c r="G57" s="8"/>
      <c r="H57" s="9" t="s">
        <v>55</v>
      </c>
      <c r="I57" s="52"/>
      <c r="J57" s="30"/>
      <c r="L57" s="32"/>
      <c r="M57" s="69"/>
      <c r="N57" s="42"/>
      <c r="O57" s="50"/>
      <c r="P57" s="67"/>
      <c r="Q57" s="54"/>
      <c r="R57" s="67"/>
      <c r="S57" s="67"/>
    </row>
    <row r="58" spans="1:19" ht="15" x14ac:dyDescent="0.25">
      <c r="A58" s="8" t="s">
        <v>44</v>
      </c>
      <c r="B58" s="8"/>
      <c r="C58" s="8"/>
      <c r="D58" s="8"/>
      <c r="E58" s="8" t="s">
        <v>7</v>
      </c>
      <c r="F58" s="8"/>
      <c r="G58" s="8" t="s">
        <v>45</v>
      </c>
      <c r="H58" s="9"/>
      <c r="I58" s="22"/>
      <c r="J58" s="30"/>
      <c r="L58" s="32"/>
      <c r="M58" s="69"/>
      <c r="N58" s="42"/>
      <c r="O58" s="50"/>
      <c r="P58" s="67"/>
      <c r="Q58" s="54"/>
      <c r="R58" s="67"/>
      <c r="S58" s="67"/>
    </row>
    <row r="59" spans="1:19" ht="15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2"/>
      <c r="J59" s="30"/>
      <c r="L59" s="32"/>
      <c r="M59" s="69"/>
      <c r="N59" s="42"/>
      <c r="O59" s="50"/>
      <c r="Q59" s="40"/>
    </row>
    <row r="60" spans="1:19" ht="15" x14ac:dyDescent="0.25">
      <c r="A60" s="71"/>
      <c r="B60" s="72"/>
      <c r="C60" s="72"/>
      <c r="D60" s="73"/>
      <c r="E60" s="73"/>
      <c r="F60" s="73"/>
      <c r="G60" s="73"/>
      <c r="H60" s="73"/>
      <c r="J60" s="30"/>
      <c r="L60" s="32"/>
      <c r="N60" s="42"/>
      <c r="O60" s="50"/>
    </row>
    <row r="61" spans="1:19" ht="15" x14ac:dyDescent="0.25">
      <c r="A61" s="2"/>
      <c r="B61" s="2"/>
      <c r="C61" s="2"/>
      <c r="D61" s="2"/>
      <c r="E61" s="2"/>
      <c r="F61" s="2"/>
      <c r="G61" s="10"/>
      <c r="I61" s="2"/>
      <c r="J61" s="30"/>
      <c r="L61" s="32"/>
      <c r="N61" s="42"/>
      <c r="O61" s="50"/>
      <c r="Q61" s="66"/>
    </row>
    <row r="62" spans="1:19" ht="15" x14ac:dyDescent="0.25">
      <c r="A62" s="74" t="s">
        <v>46</v>
      </c>
      <c r="B62" s="72"/>
      <c r="C62" s="72"/>
      <c r="D62" s="73"/>
      <c r="E62" s="73"/>
      <c r="F62" s="73"/>
      <c r="G62" s="10" t="s">
        <v>47</v>
      </c>
      <c r="J62" s="30"/>
      <c r="L62" s="32"/>
      <c r="N62" s="42"/>
      <c r="O62" s="50"/>
      <c r="Q62" s="66"/>
    </row>
    <row r="63" spans="1:19" ht="15" x14ac:dyDescent="0.25">
      <c r="A63" s="71"/>
      <c r="B63" s="72"/>
      <c r="C63" s="72"/>
      <c r="D63" s="73"/>
      <c r="E63" s="73"/>
      <c r="F63" s="73"/>
      <c r="G63" s="73"/>
      <c r="H63" s="73"/>
      <c r="J63" s="30"/>
      <c r="L63" s="32"/>
      <c r="N63" s="42"/>
      <c r="O63" s="50"/>
    </row>
    <row r="64" spans="1:19" ht="15" x14ac:dyDescent="0.25">
      <c r="A64" s="2" t="s">
        <v>48</v>
      </c>
      <c r="B64" s="2"/>
      <c r="C64" s="2"/>
      <c r="D64" s="2"/>
      <c r="E64" s="2"/>
      <c r="F64" s="2"/>
      <c r="H64" s="10" t="s">
        <v>49</v>
      </c>
      <c r="I64" s="2"/>
      <c r="J64" s="30"/>
      <c r="L64" s="32"/>
      <c r="N64" s="42"/>
      <c r="O64" s="50"/>
    </row>
    <row r="65" spans="1:15" ht="15" x14ac:dyDescent="0.25">
      <c r="A65" s="2"/>
      <c r="B65" s="2"/>
      <c r="C65" s="2"/>
      <c r="D65" s="2"/>
      <c r="E65" s="2"/>
      <c r="F65" s="2"/>
      <c r="G65" s="73" t="s">
        <v>50</v>
      </c>
      <c r="H65" s="2"/>
      <c r="I65" s="2"/>
      <c r="J65" s="30"/>
      <c r="L65" s="32"/>
      <c r="M65" s="69"/>
      <c r="N65" s="42"/>
      <c r="O65" s="50"/>
    </row>
    <row r="66" spans="1:15" ht="15" x14ac:dyDescent="0.25">
      <c r="A66" s="2"/>
      <c r="B66" s="2"/>
      <c r="C66" s="2"/>
      <c r="D66" s="2"/>
      <c r="E66" s="2"/>
      <c r="F66" s="2"/>
      <c r="G66" s="73"/>
      <c r="H66" s="2"/>
      <c r="I66" s="2"/>
      <c r="J66" s="30"/>
      <c r="L66" s="32"/>
      <c r="N66" s="42"/>
      <c r="O66" s="50"/>
    </row>
    <row r="67" spans="1:15" ht="15" x14ac:dyDescent="0.25">
      <c r="A67" s="2"/>
      <c r="B67" s="2"/>
      <c r="C67" s="2"/>
      <c r="D67" s="2"/>
      <c r="E67" s="2" t="s">
        <v>51</v>
      </c>
      <c r="F67" s="2"/>
      <c r="G67" s="2"/>
      <c r="H67" s="2"/>
      <c r="I67" s="2"/>
      <c r="J67" s="30"/>
      <c r="L67" s="32"/>
      <c r="N67" s="42"/>
      <c r="O67" s="50"/>
    </row>
    <row r="68" spans="1:15" ht="15" x14ac:dyDescent="0.25">
      <c r="A68" s="2"/>
      <c r="B68" s="2"/>
      <c r="C68" s="2"/>
      <c r="D68" s="2"/>
      <c r="E68" s="2" t="s">
        <v>51</v>
      </c>
      <c r="F68" s="2"/>
      <c r="G68" s="2"/>
      <c r="H68" s="2"/>
      <c r="I68" s="75"/>
      <c r="J68" s="30"/>
      <c r="L68" s="32"/>
      <c r="N68" s="42"/>
      <c r="O68" s="50"/>
    </row>
    <row r="69" spans="1:15" ht="15" x14ac:dyDescent="0.25">
      <c r="A69" s="73"/>
      <c r="B69" s="73"/>
      <c r="C69" s="73"/>
      <c r="D69" s="73"/>
      <c r="E69" s="73"/>
      <c r="F69" s="73"/>
      <c r="G69" s="76"/>
      <c r="H69" s="77"/>
      <c r="I69" s="73"/>
      <c r="J69" s="30"/>
      <c r="L69" s="32"/>
      <c r="N69" s="42"/>
      <c r="O69" s="78"/>
    </row>
    <row r="70" spans="1:15" ht="15" x14ac:dyDescent="0.25">
      <c r="A70" s="73"/>
      <c r="B70" s="73"/>
      <c r="C70" s="73"/>
      <c r="D70" s="73"/>
      <c r="E70" s="73"/>
      <c r="F70" s="73"/>
      <c r="G70" s="76" t="s">
        <v>52</v>
      </c>
      <c r="H70" s="79"/>
      <c r="I70" s="73"/>
      <c r="J70" s="30"/>
      <c r="L70" s="32"/>
      <c r="N70" s="42"/>
      <c r="O70" s="78"/>
    </row>
    <row r="71" spans="1:15" ht="15" x14ac:dyDescent="0.25">
      <c r="A71" s="80" t="s">
        <v>38</v>
      </c>
      <c r="B71" s="81"/>
      <c r="C71" s="81"/>
      <c r="D71" s="81"/>
      <c r="E71" s="82" t="s">
        <v>53</v>
      </c>
      <c r="F71" s="2"/>
      <c r="G71" s="2"/>
      <c r="H71" s="54"/>
      <c r="I71" s="2"/>
      <c r="J71" s="30"/>
      <c r="L71" s="32"/>
      <c r="N71" s="42"/>
      <c r="O71" s="78"/>
    </row>
    <row r="72" spans="1:15" ht="15" x14ac:dyDescent="0.25">
      <c r="A72" s="83"/>
      <c r="B72" s="84"/>
      <c r="C72" s="85"/>
      <c r="D72" s="81"/>
      <c r="E72" s="86"/>
      <c r="F72" s="2"/>
      <c r="G72" s="2"/>
      <c r="H72" s="54"/>
      <c r="I72" s="2"/>
      <c r="J72" s="30"/>
      <c r="L72" s="32"/>
      <c r="N72" s="42"/>
      <c r="O72" s="78"/>
    </row>
    <row r="73" spans="1:15" ht="15" x14ac:dyDescent="0.25">
      <c r="A73" s="82"/>
      <c r="B73" s="81"/>
      <c r="C73" s="85"/>
      <c r="D73" s="85"/>
      <c r="E73" s="87"/>
      <c r="F73" s="66"/>
      <c r="H73" s="67"/>
      <c r="J73" s="30"/>
      <c r="L73" s="32"/>
      <c r="N73" s="42"/>
      <c r="O73" s="78"/>
    </row>
    <row r="74" spans="1:15" ht="15" x14ac:dyDescent="0.25">
      <c r="A74" s="88"/>
      <c r="B74" s="81"/>
      <c r="C74" s="89"/>
      <c r="D74" s="89"/>
      <c r="E74" s="87"/>
      <c r="H74" s="67"/>
      <c r="J74" s="30"/>
      <c r="L74" s="32"/>
      <c r="N74" s="42"/>
      <c r="O74" s="78"/>
    </row>
    <row r="75" spans="1:15" ht="15" x14ac:dyDescent="0.25">
      <c r="A75" s="90"/>
      <c r="B75" s="81"/>
      <c r="C75" s="89"/>
      <c r="D75" s="89"/>
      <c r="E75" s="87"/>
      <c r="H75" s="67"/>
      <c r="J75" s="30"/>
      <c r="L75" s="32"/>
      <c r="N75" s="42"/>
      <c r="O75" s="91"/>
    </row>
    <row r="76" spans="1:15" ht="15" x14ac:dyDescent="0.25">
      <c r="A76" s="90"/>
      <c r="B76" s="81"/>
      <c r="C76" s="89"/>
      <c r="D76" s="89"/>
      <c r="E76" s="87"/>
      <c r="H76" s="67"/>
      <c r="J76" s="30"/>
      <c r="L76" s="32"/>
      <c r="N76" s="42"/>
      <c r="O76" s="91"/>
    </row>
    <row r="77" spans="1:15" ht="15" x14ac:dyDescent="0.25">
      <c r="A77" s="80"/>
      <c r="B77" s="81"/>
      <c r="C77" s="81"/>
      <c r="D77" s="81"/>
      <c r="E77" s="82"/>
      <c r="F77" s="2"/>
      <c r="G77" s="2"/>
      <c r="H77" s="54"/>
      <c r="I77" s="2"/>
      <c r="J77" s="30"/>
      <c r="L77" s="32"/>
      <c r="N77" s="42"/>
      <c r="O77" s="91"/>
    </row>
    <row r="78" spans="1:15" ht="15" x14ac:dyDescent="0.25">
      <c r="A78" s="83"/>
      <c r="B78" s="81"/>
      <c r="C78" s="81"/>
      <c r="D78" s="81"/>
      <c r="E78" s="82"/>
      <c r="F78" s="2"/>
      <c r="G78" s="2"/>
      <c r="H78" s="54"/>
      <c r="I78" s="2"/>
      <c r="J78" s="30"/>
      <c r="L78" s="32"/>
      <c r="N78" s="42"/>
      <c r="O78" s="91"/>
    </row>
    <row r="79" spans="1:15" ht="15" x14ac:dyDescent="0.25">
      <c r="A79" s="83"/>
      <c r="B79" s="81"/>
      <c r="C79" s="85"/>
      <c r="D79" s="81"/>
      <c r="E79" s="86"/>
      <c r="F79" s="2"/>
      <c r="G79" s="2"/>
      <c r="H79" s="54"/>
      <c r="I79" s="2"/>
      <c r="J79" s="30"/>
      <c r="L79" s="32"/>
      <c r="N79" s="42"/>
      <c r="O79" s="91"/>
    </row>
    <row r="80" spans="1:15" ht="15" x14ac:dyDescent="0.25">
      <c r="A80" s="82"/>
      <c r="B80" s="81"/>
      <c r="C80" s="85"/>
      <c r="D80" s="85"/>
      <c r="E80" s="87"/>
      <c r="F80" s="66"/>
      <c r="H80" s="67"/>
      <c r="J80" s="30"/>
      <c r="L80" s="32"/>
      <c r="N80" s="42"/>
      <c r="O80" s="91"/>
    </row>
    <row r="81" spans="1:15" ht="15" x14ac:dyDescent="0.25">
      <c r="A81" s="88"/>
      <c r="B81" s="81"/>
      <c r="C81" s="89"/>
      <c r="D81" s="89"/>
      <c r="E81" s="87"/>
      <c r="H81" s="67"/>
      <c r="J81" s="30"/>
      <c r="L81" s="32"/>
      <c r="N81" s="42"/>
      <c r="O81" s="78"/>
    </row>
    <row r="82" spans="1:15" ht="15" x14ac:dyDescent="0.25">
      <c r="A82" s="90"/>
      <c r="B82" s="81"/>
      <c r="C82" s="89"/>
      <c r="D82" s="89"/>
      <c r="E82" s="87"/>
      <c r="H82" s="67"/>
      <c r="J82" s="30"/>
      <c r="L82" s="32"/>
      <c r="N82" s="42"/>
      <c r="O82" s="78"/>
    </row>
    <row r="83" spans="1:15" ht="15" x14ac:dyDescent="0.25">
      <c r="A83" s="90"/>
      <c r="B83" s="81"/>
      <c r="C83" s="89"/>
      <c r="D83" s="89"/>
      <c r="E83" s="87"/>
      <c r="H83" s="67"/>
      <c r="J83" s="30"/>
      <c r="L83" s="32"/>
      <c r="N83" s="42"/>
      <c r="O83" s="78"/>
    </row>
    <row r="84" spans="1:15" ht="15" x14ac:dyDescent="0.25">
      <c r="A84" s="80"/>
      <c r="B84" s="81"/>
      <c r="C84" s="81"/>
      <c r="D84" s="81"/>
      <c r="E84" s="82"/>
      <c r="F84" s="2"/>
      <c r="G84" s="2"/>
      <c r="H84" s="54"/>
      <c r="I84" s="2"/>
      <c r="J84" s="30"/>
      <c r="L84" s="32"/>
      <c r="N84" s="42"/>
      <c r="O84" s="78"/>
    </row>
    <row r="85" spans="1:15" ht="15" x14ac:dyDescent="0.25">
      <c r="A85" s="83"/>
      <c r="B85" s="81"/>
      <c r="C85" s="81"/>
      <c r="D85" s="81"/>
      <c r="E85" s="82"/>
      <c r="F85" s="2"/>
      <c r="G85" s="2"/>
      <c r="H85" s="54"/>
      <c r="I85" s="2"/>
      <c r="J85" s="30"/>
      <c r="L85" s="32"/>
      <c r="N85" s="42"/>
      <c r="O85" s="78"/>
    </row>
    <row r="86" spans="1:15" ht="15" x14ac:dyDescent="0.25">
      <c r="A86" s="83"/>
      <c r="B86" s="81"/>
      <c r="C86" s="85"/>
      <c r="D86" s="81"/>
      <c r="E86" s="86"/>
      <c r="F86" s="2"/>
      <c r="G86" s="2"/>
      <c r="H86" s="54"/>
      <c r="I86" s="2"/>
      <c r="J86" s="30"/>
      <c r="L86" s="32"/>
      <c r="N86" s="42"/>
      <c r="O86" s="78"/>
    </row>
    <row r="87" spans="1:15" ht="15" x14ac:dyDescent="0.25">
      <c r="A87" s="92">
        <f>SUM(A69:A86)</f>
        <v>0</v>
      </c>
      <c r="E87" s="67">
        <f>SUM(E69:E86)</f>
        <v>0</v>
      </c>
      <c r="H87" s="67">
        <f>SUM(H69:H86)</f>
        <v>0</v>
      </c>
      <c r="J87" s="30"/>
      <c r="L87" s="32"/>
      <c r="N87" s="42"/>
      <c r="O87" s="78"/>
    </row>
    <row r="88" spans="1:15" ht="15" x14ac:dyDescent="0.25">
      <c r="J88" s="30"/>
      <c r="L88" s="32"/>
      <c r="N88" s="42"/>
      <c r="O88" s="78"/>
    </row>
    <row r="89" spans="1:15" ht="15" x14ac:dyDescent="0.25">
      <c r="J89" s="30"/>
      <c r="L89" s="32"/>
      <c r="N89" s="42"/>
      <c r="O89" s="78"/>
    </row>
    <row r="90" spans="1:15" ht="15" x14ac:dyDescent="0.25">
      <c r="J90" s="30"/>
      <c r="L90" s="32"/>
      <c r="N90" s="42"/>
      <c r="O90" s="78"/>
    </row>
    <row r="91" spans="1:15" ht="15" x14ac:dyDescent="0.25">
      <c r="J91" s="30"/>
      <c r="L91" s="32"/>
      <c r="N91" s="42"/>
      <c r="O91" s="78"/>
    </row>
    <row r="92" spans="1:15" ht="15" x14ac:dyDescent="0.25">
      <c r="J92" s="30"/>
      <c r="L92" s="32"/>
      <c r="N92" s="42"/>
      <c r="O92" s="78"/>
    </row>
    <row r="93" spans="1:15" ht="15" x14ac:dyDescent="0.25">
      <c r="J93" s="30"/>
      <c r="L93" s="32"/>
      <c r="N93" s="42"/>
      <c r="O93" s="78"/>
    </row>
    <row r="94" spans="1:15" ht="15" x14ac:dyDescent="0.25">
      <c r="L94" s="32"/>
      <c r="N94" s="42"/>
      <c r="O94" s="78"/>
    </row>
    <row r="95" spans="1:15" x14ac:dyDescent="0.2">
      <c r="K95" s="31"/>
      <c r="L95" s="93"/>
      <c r="N95" s="42"/>
      <c r="O95" s="78"/>
    </row>
    <row r="96" spans="1:15" x14ac:dyDescent="0.2">
      <c r="K96" s="31"/>
      <c r="L96" s="93"/>
      <c r="N96" s="42"/>
      <c r="O96" s="78"/>
    </row>
    <row r="97" spans="1:19" x14ac:dyDescent="0.2">
      <c r="K97" s="31"/>
      <c r="L97" s="93"/>
      <c r="N97" s="42"/>
      <c r="O97" s="78"/>
    </row>
    <row r="98" spans="1:19" x14ac:dyDescent="0.2">
      <c r="K98" s="31"/>
      <c r="L98" s="93"/>
      <c r="N98" s="42"/>
      <c r="O98" s="78"/>
    </row>
    <row r="99" spans="1:19" x14ac:dyDescent="0.2">
      <c r="K99" s="31"/>
      <c r="L99" s="93"/>
      <c r="N99" s="42"/>
      <c r="O99" s="78"/>
    </row>
    <row r="100" spans="1:19" x14ac:dyDescent="0.2">
      <c r="K100" s="31"/>
      <c r="L100" s="93"/>
      <c r="N100" s="42"/>
      <c r="O100" s="78"/>
    </row>
    <row r="101" spans="1:19" x14ac:dyDescent="0.2">
      <c r="K101" s="31"/>
      <c r="L101" s="93"/>
      <c r="O101" s="78"/>
    </row>
    <row r="102" spans="1:19" x14ac:dyDescent="0.2">
      <c r="K102" s="31"/>
      <c r="L102" s="93"/>
      <c r="O102" s="78"/>
    </row>
    <row r="103" spans="1:19" x14ac:dyDescent="0.2">
      <c r="K103" s="31"/>
      <c r="L103" s="93"/>
    </row>
    <row r="104" spans="1:19" x14ac:dyDescent="0.2">
      <c r="K104" s="31"/>
      <c r="L104" s="93"/>
    </row>
    <row r="105" spans="1:19" x14ac:dyDescent="0.2">
      <c r="K105" s="31"/>
      <c r="L105" s="93"/>
    </row>
    <row r="106" spans="1:19" x14ac:dyDescent="0.2">
      <c r="K106" s="31"/>
      <c r="L106" s="93"/>
      <c r="O106" s="69">
        <f>SUM(O13:O105)</f>
        <v>0</v>
      </c>
    </row>
    <row r="107" spans="1:19" x14ac:dyDescent="0.2">
      <c r="K107" s="31"/>
      <c r="L107" s="93"/>
    </row>
    <row r="108" spans="1:19" x14ac:dyDescent="0.2">
      <c r="K108" s="31"/>
      <c r="L108" s="93"/>
    </row>
    <row r="109" spans="1:19" s="35" customFormat="1" x14ac:dyDescent="0.2">
      <c r="A109" s="7"/>
      <c r="B109" s="7"/>
      <c r="C109" s="7"/>
      <c r="D109" s="7"/>
      <c r="E109" s="7"/>
      <c r="F109" s="7"/>
      <c r="G109" s="7"/>
      <c r="I109" s="7"/>
      <c r="J109" s="7"/>
      <c r="K109" s="31"/>
      <c r="L109" s="93"/>
      <c r="N109" s="94"/>
      <c r="O109" s="95"/>
      <c r="P109" s="7"/>
      <c r="Q109" s="7"/>
      <c r="R109" s="7"/>
      <c r="S109" s="7"/>
    </row>
    <row r="110" spans="1:19" s="35" customFormat="1" x14ac:dyDescent="0.2">
      <c r="A110" s="7"/>
      <c r="B110" s="7"/>
      <c r="C110" s="7"/>
      <c r="D110" s="7"/>
      <c r="E110" s="7"/>
      <c r="F110" s="7"/>
      <c r="G110" s="7"/>
      <c r="I110" s="7"/>
      <c r="J110" s="7"/>
      <c r="K110" s="31"/>
      <c r="L110" s="93"/>
      <c r="N110" s="94"/>
      <c r="O110" s="95"/>
      <c r="P110" s="7"/>
      <c r="Q110" s="7"/>
      <c r="R110" s="7"/>
      <c r="S110" s="7"/>
    </row>
    <row r="111" spans="1:19" s="35" customFormat="1" x14ac:dyDescent="0.2">
      <c r="A111" s="7"/>
      <c r="B111" s="7"/>
      <c r="C111" s="7"/>
      <c r="D111" s="7"/>
      <c r="E111" s="7"/>
      <c r="F111" s="7"/>
      <c r="G111" s="7"/>
      <c r="I111" s="7"/>
      <c r="J111" s="7"/>
      <c r="K111" s="31"/>
      <c r="L111" s="93"/>
      <c r="N111" s="94"/>
      <c r="O111" s="95"/>
      <c r="P111" s="7"/>
      <c r="Q111" s="7"/>
      <c r="R111" s="7"/>
      <c r="S111" s="7"/>
    </row>
    <row r="112" spans="1:19" s="35" customFormat="1" x14ac:dyDescent="0.2">
      <c r="A112" s="7"/>
      <c r="B112" s="7"/>
      <c r="C112" s="7"/>
      <c r="D112" s="7"/>
      <c r="E112" s="7"/>
      <c r="F112" s="7"/>
      <c r="G112" s="7"/>
      <c r="I112" s="7"/>
      <c r="J112" s="7"/>
      <c r="K112" s="31"/>
      <c r="L112" s="93"/>
      <c r="N112" s="94"/>
      <c r="O112" s="95"/>
      <c r="P112" s="7"/>
      <c r="Q112" s="7"/>
      <c r="R112" s="7"/>
      <c r="S112" s="7"/>
    </row>
    <row r="113" spans="1:19" s="35" customFormat="1" x14ac:dyDescent="0.2">
      <c r="A113" s="7"/>
      <c r="B113" s="7"/>
      <c r="C113" s="7"/>
      <c r="D113" s="7"/>
      <c r="E113" s="7"/>
      <c r="F113" s="7"/>
      <c r="G113" s="7"/>
      <c r="I113" s="7"/>
      <c r="J113" s="7"/>
      <c r="K113" s="31"/>
      <c r="L113" s="93"/>
      <c r="N113" s="94"/>
      <c r="O113" s="95"/>
      <c r="P113" s="7"/>
      <c r="Q113" s="7"/>
      <c r="R113" s="7"/>
      <c r="S113" s="7"/>
    </row>
    <row r="114" spans="1:19" s="35" customFormat="1" x14ac:dyDescent="0.2">
      <c r="A114" s="7"/>
      <c r="B114" s="7"/>
      <c r="C114" s="7"/>
      <c r="D114" s="7"/>
      <c r="E114" s="7"/>
      <c r="F114" s="7"/>
      <c r="I114" s="7"/>
      <c r="J114" s="7"/>
      <c r="K114" s="31"/>
      <c r="L114" s="96">
        <f>SUM(L13:L113)</f>
        <v>17900000</v>
      </c>
      <c r="M114" s="97">
        <f>SUM(M13:M113)</f>
        <v>15142300</v>
      </c>
      <c r="N114" s="94"/>
      <c r="O114" s="95"/>
      <c r="P114" s="7"/>
      <c r="Q114" s="7"/>
      <c r="R114" s="7"/>
      <c r="S114" s="7"/>
    </row>
    <row r="115" spans="1:19" s="35" customForma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96">
        <f>SUM(L13:L114)</f>
        <v>35800000</v>
      </c>
      <c r="N115" s="94"/>
      <c r="O115" s="95"/>
      <c r="P115" s="7"/>
      <c r="Q115" s="7"/>
      <c r="R115" s="7"/>
      <c r="S115" s="7"/>
    </row>
    <row r="116" spans="1:19" s="35" customForma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98"/>
      <c r="N116" s="94"/>
      <c r="O116" s="95"/>
      <c r="P116" s="7"/>
      <c r="Q116" s="7"/>
      <c r="R116" s="7"/>
      <c r="S116" s="7"/>
    </row>
    <row r="117" spans="1:19" s="35" customForma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98"/>
      <c r="N117" s="94"/>
      <c r="O117" s="95"/>
      <c r="P117" s="7"/>
      <c r="Q117" s="7"/>
      <c r="R117" s="7"/>
      <c r="S117" s="7"/>
    </row>
    <row r="118" spans="1:19" s="35" customForma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98"/>
      <c r="N118" s="94"/>
      <c r="O118" s="95"/>
      <c r="P118" s="7"/>
      <c r="Q118" s="7"/>
      <c r="R118" s="7"/>
      <c r="S118" s="7"/>
    </row>
    <row r="119" spans="1:19" s="35" customForma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98"/>
      <c r="N119" s="94"/>
      <c r="O119" s="95"/>
      <c r="P119" s="7"/>
      <c r="Q119" s="7"/>
      <c r="R119" s="7"/>
      <c r="S119" s="7"/>
    </row>
    <row r="120" spans="1:19" s="35" customForma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98"/>
      <c r="N120" s="94"/>
      <c r="O120" s="95"/>
      <c r="P120" s="7"/>
      <c r="Q120" s="7"/>
      <c r="R120" s="7"/>
      <c r="S120" s="7"/>
    </row>
    <row r="121" spans="1:19" s="35" customForma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98"/>
      <c r="N121" s="94"/>
      <c r="O121" s="95"/>
      <c r="P121" s="7"/>
      <c r="Q121" s="7"/>
      <c r="R121" s="7"/>
      <c r="S121" s="7"/>
    </row>
    <row r="122" spans="1:19" s="35" customFormat="1" x14ac:dyDescent="0.2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98"/>
      <c r="N122" s="94"/>
      <c r="O122" s="95"/>
      <c r="P122" s="7"/>
      <c r="Q122" s="7"/>
      <c r="R122" s="7"/>
      <c r="S122" s="7"/>
    </row>
    <row r="123" spans="1:19" s="35" customForma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98"/>
      <c r="N123" s="94"/>
      <c r="O123" s="95"/>
      <c r="P123" s="7"/>
      <c r="Q123" s="7"/>
      <c r="R123" s="7"/>
      <c r="S123" s="7"/>
    </row>
    <row r="124" spans="1:19" s="35" customForma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98"/>
      <c r="N124" s="94"/>
      <c r="O124" s="95"/>
      <c r="P124" s="7"/>
      <c r="Q124" s="7"/>
      <c r="R124" s="7"/>
      <c r="S124" s="7"/>
    </row>
    <row r="125" spans="1:19" s="35" customForma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98"/>
      <c r="N125" s="94"/>
      <c r="O125" s="95"/>
      <c r="P125" s="7"/>
      <c r="Q125" s="7"/>
      <c r="R125" s="7"/>
      <c r="S125" s="7"/>
    </row>
    <row r="126" spans="1:19" s="35" customForma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98"/>
      <c r="N126" s="94"/>
      <c r="O126" s="95"/>
      <c r="P126" s="7"/>
      <c r="Q126" s="7"/>
      <c r="R126" s="7"/>
      <c r="S126" s="7"/>
    </row>
    <row r="127" spans="1:19" s="35" customForma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98"/>
      <c r="N127" s="94"/>
      <c r="O127" s="95"/>
      <c r="P127" s="7"/>
      <c r="Q127" s="7"/>
      <c r="R127" s="7"/>
      <c r="S127" s="7"/>
    </row>
    <row r="128" spans="1:19" s="35" customForma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98"/>
      <c r="N128" s="94"/>
      <c r="O128" s="95"/>
      <c r="P128" s="7"/>
      <c r="Q128" s="7"/>
      <c r="R128" s="7"/>
      <c r="S128" s="7"/>
    </row>
    <row r="129" spans="1:19" s="35" customForma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98"/>
      <c r="N129" s="94"/>
      <c r="O129" s="95"/>
      <c r="P129" s="7"/>
      <c r="Q129" s="7"/>
      <c r="R129" s="7"/>
      <c r="S129" s="7"/>
    </row>
    <row r="130" spans="1:19" s="35" customForma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98"/>
      <c r="N130" s="94"/>
      <c r="O130" s="95"/>
      <c r="P130" s="7"/>
      <c r="Q130" s="7"/>
      <c r="R130" s="7"/>
      <c r="S130" s="7"/>
    </row>
    <row r="131" spans="1:19" s="35" customForma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98"/>
      <c r="N131" s="94"/>
      <c r="O131" s="95"/>
      <c r="P131" s="7"/>
      <c r="Q131" s="7"/>
      <c r="R131" s="7"/>
      <c r="S131" s="7"/>
    </row>
    <row r="132" spans="1:19" s="35" customForma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98"/>
      <c r="N132" s="94"/>
      <c r="O132" s="95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scale="67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16</vt:i4>
      </vt:variant>
    </vt:vector>
  </HeadingPairs>
  <TitlesOfParts>
    <vt:vector size="32" baseType="lpstr">
      <vt:lpstr>02 Okt 17</vt:lpstr>
      <vt:lpstr>03 Okt 17 </vt:lpstr>
      <vt:lpstr>04 Okt 17  </vt:lpstr>
      <vt:lpstr>05 Okt 17</vt:lpstr>
      <vt:lpstr>06 Okt 17 (2)</vt:lpstr>
      <vt:lpstr>08 Okt 17</vt:lpstr>
      <vt:lpstr>09 Okt 17</vt:lpstr>
      <vt:lpstr>10 Okt 17</vt:lpstr>
      <vt:lpstr>11 Okt 17 </vt:lpstr>
      <vt:lpstr>12 Okt 17</vt:lpstr>
      <vt:lpstr>123 Okt 17</vt:lpstr>
      <vt:lpstr>14 Okt 17</vt:lpstr>
      <vt:lpstr>16 Okt 17 </vt:lpstr>
      <vt:lpstr>17 Okt 17</vt:lpstr>
      <vt:lpstr>18 Okt 17</vt:lpstr>
      <vt:lpstr>19 Okt 17</vt:lpstr>
      <vt:lpstr>'02 Okt 17'!Print_Area</vt:lpstr>
      <vt:lpstr>'03 Okt 17 '!Print_Area</vt:lpstr>
      <vt:lpstr>'04 Okt 17  '!Print_Area</vt:lpstr>
      <vt:lpstr>'05 Okt 17'!Print_Area</vt:lpstr>
      <vt:lpstr>'06 Okt 17 (2)'!Print_Area</vt:lpstr>
      <vt:lpstr>'08 Okt 17'!Print_Area</vt:lpstr>
      <vt:lpstr>'09 Okt 17'!Print_Area</vt:lpstr>
      <vt:lpstr>'10 Okt 17'!Print_Area</vt:lpstr>
      <vt:lpstr>'11 Okt 17 '!Print_Area</vt:lpstr>
      <vt:lpstr>'12 Okt 17'!Print_Area</vt:lpstr>
      <vt:lpstr>'123 Okt 17'!Print_Area</vt:lpstr>
      <vt:lpstr>'14 Okt 17'!Print_Area</vt:lpstr>
      <vt:lpstr>'16 Okt 17 '!Print_Area</vt:lpstr>
      <vt:lpstr>'17 Okt 17'!Print_Area</vt:lpstr>
      <vt:lpstr>'18 Okt 17'!Print_Area</vt:lpstr>
      <vt:lpstr>'19 Okt 17'!Print_Area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cp:lastPrinted>2017-10-18T08:35:40Z</cp:lastPrinted>
  <dcterms:created xsi:type="dcterms:W3CDTF">2017-10-03T02:23:37Z</dcterms:created>
  <dcterms:modified xsi:type="dcterms:W3CDTF">2017-10-20T04:15:52Z</dcterms:modified>
</cp:coreProperties>
</file>