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W12" i="8" l="1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Z14" i="1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Q20" i="8" l="1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A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53" i="10" l="1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<sst xmlns="http://schemas.openxmlformats.org/spreadsheetml/2006/main" count="1471" uniqueCount="539">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</sst>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J1" workbookViewId="0">
      <pane ySplit="6" topLeftCell="A7" activePane="bottomLeft" state="frozen"/>
      <selection activeCell="X15" sqref="X15"/>
      <selection pane="bottomLeft" activeCell="X8" sqref="X8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2" t="s">
        <v>1</v>
      </c>
      <c r="B5" s="349" t="s">
        <v>2</v>
      </c>
      <c r="C5" s="349" t="s">
        <v>3</v>
      </c>
      <c r="D5" s="349" t="s">
        <v>4</v>
      </c>
      <c r="E5" s="349" t="s">
        <v>5</v>
      </c>
      <c r="F5" s="360" t="s">
        <v>6</v>
      </c>
      <c r="G5" s="360"/>
      <c r="H5" s="349" t="s">
        <v>10</v>
      </c>
      <c r="I5" s="349" t="s">
        <v>27</v>
      </c>
      <c r="J5" s="354" t="s">
        <v>26</v>
      </c>
      <c r="K5" s="355"/>
      <c r="L5" s="356"/>
      <c r="M5" s="351" t="s">
        <v>9</v>
      </c>
      <c r="N5" s="351"/>
      <c r="O5" s="351"/>
      <c r="P5" s="351" t="s">
        <v>14</v>
      </c>
      <c r="Q5" s="351"/>
      <c r="R5" s="351"/>
      <c r="S5" s="351" t="s">
        <v>15</v>
      </c>
      <c r="T5" s="351"/>
      <c r="U5" s="351"/>
      <c r="V5" s="351" t="s">
        <v>16</v>
      </c>
      <c r="W5" s="351"/>
      <c r="X5" s="351"/>
      <c r="Y5" s="351" t="s">
        <v>17</v>
      </c>
      <c r="Z5" s="351"/>
      <c r="AA5" s="351"/>
      <c r="AB5" s="351" t="s">
        <v>18</v>
      </c>
      <c r="AC5" s="351"/>
      <c r="AD5" s="351"/>
      <c r="AE5" s="351" t="s">
        <v>19</v>
      </c>
      <c r="AF5" s="351"/>
      <c r="AG5" s="351"/>
      <c r="AH5" s="351" t="s">
        <v>20</v>
      </c>
      <c r="AI5" s="351"/>
      <c r="AJ5" s="351"/>
      <c r="AK5" s="351" t="s">
        <v>21</v>
      </c>
      <c r="AL5" s="351"/>
      <c r="AM5" s="351"/>
      <c r="AN5" s="351" t="s">
        <v>22</v>
      </c>
      <c r="AO5" s="351"/>
      <c r="AP5" s="351"/>
      <c r="AQ5" s="351" t="s">
        <v>23</v>
      </c>
      <c r="AR5" s="351"/>
      <c r="AS5" s="351"/>
      <c r="AT5" s="351" t="s">
        <v>24</v>
      </c>
      <c r="AU5" s="351"/>
      <c r="AV5" s="351"/>
      <c r="AW5" s="346" t="s">
        <v>25</v>
      </c>
      <c r="AX5" s="347"/>
      <c r="AY5" s="348"/>
      <c r="AZ5" s="170" t="s">
        <v>285</v>
      </c>
      <c r="BA5" s="42"/>
    </row>
    <row r="6" spans="1:56" s="43" customFormat="1" x14ac:dyDescent="0.2">
      <c r="A6" s="353"/>
      <c r="B6" s="350"/>
      <c r="C6" s="350"/>
      <c r="D6" s="350"/>
      <c r="E6" s="350"/>
      <c r="F6" s="171" t="s">
        <v>7</v>
      </c>
      <c r="G6" s="172" t="s">
        <v>8</v>
      </c>
      <c r="H6" s="350"/>
      <c r="I6" s="350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>
        <v>800000</v>
      </c>
      <c r="X8" s="216">
        <f t="shared" ref="X8" si="11">+V8-W8</f>
        <v>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750000</v>
      </c>
      <c r="X9" s="216">
        <f t="shared" ref="X9:X10" si="26">V9-W9</f>
        <v>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100000</v>
      </c>
      <c r="X10" s="216">
        <f t="shared" si="26"/>
        <v>600000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336000</v>
      </c>
      <c r="AA12" s="216">
        <f t="shared" ref="AA12:AA14" si="38">Y12-Z12</f>
        <v>455000</v>
      </c>
      <c r="AB12" s="11">
        <v>791000</v>
      </c>
      <c r="AC12" s="11"/>
      <c r="AD12" s="216">
        <f t="shared" ref="AD12:AD14" si="39">AB12-AC12</f>
        <v>791000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f>800000-764000</f>
        <v>36000</v>
      </c>
      <c r="AA14" s="216">
        <f t="shared" si="38"/>
        <v>755000</v>
      </c>
      <c r="AB14" s="11">
        <v>791000</v>
      </c>
      <c r="AC14" s="11"/>
      <c r="AD14" s="216">
        <f t="shared" si="39"/>
        <v>791000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422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50000</v>
      </c>
      <c r="AD16" s="216">
        <f t="shared" ref="AD16:AD18" si="51">AB16-AC16</f>
        <v>740000</v>
      </c>
      <c r="AE16" s="11">
        <v>790000</v>
      </c>
      <c r="AF16" s="11"/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>
        <v>750000</v>
      </c>
      <c r="X21" s="216">
        <f t="shared" si="59"/>
        <v>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/>
      <c r="X25" s="216">
        <f t="shared" si="59"/>
        <v>860000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850000</v>
      </c>
      <c r="X29" s="216">
        <f t="shared" si="59"/>
        <v>300000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7"/>
      <c r="B43" s="358"/>
      <c r="C43" s="358"/>
      <c r="D43" s="358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9023000</v>
      </c>
      <c r="X43" s="237">
        <f t="shared" si="76"/>
        <v>8109000</v>
      </c>
      <c r="Y43" s="237">
        <f>SUM(Y7:Y42)</f>
        <v>17132000</v>
      </c>
      <c r="Z43" s="237">
        <f t="shared" si="76"/>
        <v>2812000</v>
      </c>
      <c r="AA43" s="237">
        <f t="shared" si="76"/>
        <v>14320000</v>
      </c>
      <c r="AB43" s="237">
        <f t="shared" si="76"/>
        <v>17132000</v>
      </c>
      <c r="AC43" s="237">
        <f t="shared" si="76"/>
        <v>1700000</v>
      </c>
      <c r="AD43" s="237">
        <f t="shared" si="76"/>
        <v>15432000</v>
      </c>
      <c r="AE43" s="237">
        <f t="shared" si="76"/>
        <v>17132000</v>
      </c>
      <c r="AF43" s="237">
        <f t="shared" si="76"/>
        <v>1650000</v>
      </c>
      <c r="AG43" s="237">
        <f t="shared" si="76"/>
        <v>15482000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59" t="s">
        <v>308</v>
      </c>
      <c r="B44" s="359"/>
      <c r="C44" s="359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2550000</v>
      </c>
      <c r="F46" s="30"/>
      <c r="G46" s="30"/>
      <c r="H46" s="30">
        <f>REKAP!R17/26</f>
        <v>6670423.076923077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6300000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5500000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6000000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6300000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5500000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6300000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5500000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5700000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6920000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9500000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124269000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M1" zoomScaleSheetLayoutView="90" workbookViewId="0">
      <pane ySplit="6" topLeftCell="A23" activePane="bottomLeft" state="frozen"/>
      <selection activeCell="O14" sqref="O14"/>
      <selection pane="bottomLeft" activeCell="AA29" sqref="AA29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366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17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367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>
        <v>800000</v>
      </c>
      <c r="X9" s="227">
        <f t="shared" si="7"/>
        <v>0</v>
      </c>
      <c r="Y9" s="11">
        <v>800000</v>
      </c>
      <c r="Z9" s="11">
        <v>800000</v>
      </c>
      <c r="AA9" s="227">
        <f t="shared" si="8"/>
        <v>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>
        <v>800000</v>
      </c>
      <c r="X11" s="227">
        <f t="shared" ref="X11:X32" si="21">+V11-W11</f>
        <v>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/>
      <c r="X12" s="227">
        <f t="shared" si="21"/>
        <v>950000</v>
      </c>
      <c r="Y12" s="11">
        <v>950000</v>
      </c>
      <c r="Z12" s="11"/>
      <c r="AA12" s="227">
        <f t="shared" si="22"/>
        <v>950000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>
        <v>445000</v>
      </c>
      <c r="X14" s="227">
        <f t="shared" si="21"/>
        <v>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/>
      <c r="AA15" s="227">
        <f t="shared" si="22"/>
        <v>545000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>
        <v>800000</v>
      </c>
      <c r="X17" s="227">
        <f t="shared" si="21"/>
        <v>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150000</v>
      </c>
      <c r="X18" s="227">
        <f t="shared" si="21"/>
        <v>800000</v>
      </c>
      <c r="Y18" s="11">
        <v>950000</v>
      </c>
      <c r="Z18" s="11"/>
      <c r="AA18" s="227">
        <f t="shared" si="22"/>
        <v>950000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>
        <v>800000</v>
      </c>
      <c r="X19" s="227">
        <f t="shared" si="21"/>
        <v>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>
        <v>950000</v>
      </c>
      <c r="X20" s="227">
        <f t="shared" si="21"/>
        <v>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>
        <v>710000</v>
      </c>
      <c r="X24" s="227">
        <f t="shared" si="21"/>
        <v>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>
        <v>250000</v>
      </c>
      <c r="AD25" s="227">
        <f t="shared" si="23"/>
        <v>0</v>
      </c>
      <c r="AE25" s="11">
        <v>250000</v>
      </c>
      <c r="AF25" s="11"/>
      <c r="AG25" s="227">
        <f t="shared" si="24"/>
        <v>250000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>
        <v>800000</v>
      </c>
      <c r="X28" s="227">
        <f t="shared" si="21"/>
        <v>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>
        <v>950000</v>
      </c>
      <c r="X29" s="227">
        <f t="shared" si="21"/>
        <v>0</v>
      </c>
      <c r="Y29" s="11">
        <v>950000</v>
      </c>
      <c r="Z29" s="11">
        <v>950000</v>
      </c>
      <c r="AA29" s="227">
        <f t="shared" si="22"/>
        <v>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>
        <v>175000</v>
      </c>
      <c r="AD30" s="227">
        <f t="shared" si="23"/>
        <v>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>
        <v>950000</v>
      </c>
      <c r="X31" s="227">
        <f t="shared" si="21"/>
        <v>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>
        <v>900000</v>
      </c>
      <c r="X32" s="227">
        <f t="shared" si="21"/>
        <v>0</v>
      </c>
      <c r="Y32" s="11">
        <v>900000</v>
      </c>
      <c r="Z32" s="11"/>
      <c r="AA32" s="227">
        <f t="shared" si="22"/>
        <v>900000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>
        <v>850000</v>
      </c>
      <c r="X35" s="227">
        <f t="shared" si="37"/>
        <v>0</v>
      </c>
      <c r="Y35" s="11">
        <v>850000</v>
      </c>
      <c r="Z35" s="11">
        <v>850000</v>
      </c>
      <c r="AA35" s="227">
        <f t="shared" si="38"/>
        <v>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>
        <v>850000</v>
      </c>
      <c r="X37" s="227">
        <f t="shared" si="37"/>
        <v>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>
        <v>900000</v>
      </c>
      <c r="X41" s="227">
        <f t="shared" si="37"/>
        <v>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/>
      <c r="AA42" s="51">
        <f t="shared" si="38"/>
        <v>1150000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950000</v>
      </c>
      <c r="O44" s="227">
        <f t="shared" si="17"/>
        <v>0</v>
      </c>
      <c r="P44" s="11">
        <v>950000</v>
      </c>
      <c r="Q44" s="11">
        <v>200000</v>
      </c>
      <c r="R44" s="227">
        <f t="shared" si="35"/>
        <v>750000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9"/>
      <c r="B104" s="380"/>
      <c r="C104" s="380"/>
      <c r="D104" s="380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26102500</v>
      </c>
      <c r="O104" s="238">
        <f t="shared" si="52"/>
        <v>0</v>
      </c>
      <c r="P104" s="238">
        <f t="shared" si="52"/>
        <v>28152500</v>
      </c>
      <c r="Q104" s="238">
        <f t="shared" si="52"/>
        <v>26252500</v>
      </c>
      <c r="R104" s="238">
        <f t="shared" si="52"/>
        <v>1900000</v>
      </c>
      <c r="S104" s="238">
        <f t="shared" si="52"/>
        <v>28152500</v>
      </c>
      <c r="T104" s="238">
        <f t="shared" si="52"/>
        <v>23757500</v>
      </c>
      <c r="U104" s="238">
        <f t="shared" si="52"/>
        <v>4395000</v>
      </c>
      <c r="V104" s="238">
        <f t="shared" si="52"/>
        <v>28152500</v>
      </c>
      <c r="W104" s="238">
        <f t="shared" si="52"/>
        <v>16328500</v>
      </c>
      <c r="X104" s="238">
        <f t="shared" si="52"/>
        <v>11824000</v>
      </c>
      <c r="Y104" s="238">
        <f t="shared" si="52"/>
        <v>28152500</v>
      </c>
      <c r="Z104" s="238">
        <f t="shared" si="52"/>
        <v>3625000</v>
      </c>
      <c r="AA104" s="238">
        <f t="shared" si="52"/>
        <v>24527500</v>
      </c>
      <c r="AB104" s="238">
        <f t="shared" si="52"/>
        <v>28152500</v>
      </c>
      <c r="AC104" s="238">
        <f t="shared" si="52"/>
        <v>425000</v>
      </c>
      <c r="AD104" s="238">
        <f t="shared" si="52"/>
        <v>27727500</v>
      </c>
      <c r="AE104" s="238">
        <f t="shared" si="52"/>
        <v>28152500</v>
      </c>
      <c r="AF104" s="238">
        <f t="shared" si="52"/>
        <v>0</v>
      </c>
      <c r="AG104" s="238">
        <f t="shared" si="52"/>
        <v>28152500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59"/>
      <c r="B105" s="359"/>
      <c r="C105" s="359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5500000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6300000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6650000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2670000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3270000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6300000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6500000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6300000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5700000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5660000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1000000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6300000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4750000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700000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5700000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5400000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4250000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5700000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5100000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6800000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9050000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8350000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71" t="s">
        <v>285</v>
      </c>
      <c r="B199" s="372"/>
      <c r="C199" s="372"/>
      <c r="D199" s="373"/>
      <c r="E199" s="53">
        <f>SUM(E107:E198)</f>
        <v>204434000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104550000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99884000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P35" activePane="bottomRight" state="frozen"/>
      <selection pane="topRight" activeCell="F1" sqref="F1"/>
      <selection pane="bottomLeft" activeCell="A7" sqref="A7"/>
      <selection pane="bottomRight" activeCell="D42" sqref="D42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2" t="s">
        <v>1</v>
      </c>
      <c r="B5" s="384" t="s">
        <v>2</v>
      </c>
      <c r="C5" s="386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395" t="s">
        <v>26</v>
      </c>
      <c r="K5" s="396"/>
      <c r="L5" s="397"/>
      <c r="M5" s="381" t="s">
        <v>9</v>
      </c>
      <c r="N5" s="381"/>
      <c r="O5" s="381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17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88" t="s">
        <v>25</v>
      </c>
      <c r="AX5" s="389"/>
      <c r="AY5" s="390"/>
      <c r="AZ5" s="254" t="s">
        <v>285</v>
      </c>
    </row>
    <row r="6" spans="1:56" s="191" customFormat="1" ht="12" thickBot="1" x14ac:dyDescent="0.25">
      <c r="A6" s="383"/>
      <c r="B6" s="385"/>
      <c r="C6" s="387"/>
      <c r="D6" s="387"/>
      <c r="E6" s="387"/>
      <c r="F6" s="189" t="s">
        <v>7</v>
      </c>
      <c r="G6" s="190" t="s">
        <v>8</v>
      </c>
      <c r="H6" s="387"/>
      <c r="I6" s="387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50000</v>
      </c>
      <c r="AA11" s="61">
        <f t="shared" si="11"/>
        <v>750000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/>
      <c r="AA18" s="61">
        <f t="shared" si="11"/>
        <v>800000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168000</v>
      </c>
      <c r="AA19" s="61">
        <f t="shared" si="11"/>
        <v>540000</v>
      </c>
      <c r="AB19" s="11">
        <v>708000</v>
      </c>
      <c r="AC19" s="11"/>
      <c r="AD19" s="61">
        <f t="shared" si="12"/>
        <v>708000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/>
      <c r="AA21" s="61">
        <f t="shared" si="30"/>
        <v>950000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>
        <v>500000</v>
      </c>
      <c r="X22" s="61">
        <f t="shared" si="29"/>
        <v>300000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/>
      <c r="AA23" s="61">
        <f t="shared" si="30"/>
        <v>800000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1500000</v>
      </c>
      <c r="L24" s="225">
        <f t="shared" si="6"/>
        <v>500000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>
        <v>800000</v>
      </c>
      <c r="X28" s="61">
        <f t="shared" si="29"/>
        <v>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>
        <v>510000</v>
      </c>
      <c r="X29" s="61">
        <f t="shared" si="29"/>
        <v>0</v>
      </c>
      <c r="Y29" s="11">
        <v>510000</v>
      </c>
      <c r="Z29" s="11">
        <v>40000</v>
      </c>
      <c r="AA29" s="61">
        <f t="shared" si="30"/>
        <v>470000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>
        <v>550000</v>
      </c>
      <c r="X30" s="61">
        <f t="shared" si="29"/>
        <v>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 t="s">
        <v>538</v>
      </c>
      <c r="Y34" s="53">
        <v>545000</v>
      </c>
      <c r="Z34" s="53"/>
      <c r="AA34" s="54">
        <f t="shared" ref="AA34" si="56">Y34-Z34</f>
        <v>545000</v>
      </c>
      <c r="AB34" s="53">
        <v>545000</v>
      </c>
      <c r="AC34" s="53"/>
      <c r="AD34" s="54">
        <f t="shared" ref="AD34" si="57">AB34-AC34</f>
        <v>545000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2">M35-N35</f>
        <v>0</v>
      </c>
      <c r="P35" s="271"/>
      <c r="Q35" s="271"/>
      <c r="R35" s="273">
        <f t="shared" ref="R35:R38" si="63">P35-Q35</f>
        <v>0</v>
      </c>
      <c r="S35" s="271"/>
      <c r="T35" s="271"/>
      <c r="U35" s="273">
        <f t="shared" ref="U35:U38" si="64">S35-T35</f>
        <v>0</v>
      </c>
      <c r="V35" s="271"/>
      <c r="W35" s="271"/>
      <c r="X35" s="273">
        <f t="shared" ref="X35:X38" si="65">V35-W35</f>
        <v>0</v>
      </c>
      <c r="Y35" s="271"/>
      <c r="Z35" s="271"/>
      <c r="AA35" s="273">
        <f t="shared" ref="AA35:AA38" si="66">Y35-Z35</f>
        <v>0</v>
      </c>
      <c r="AB35" s="271"/>
      <c r="AC35" s="271"/>
      <c r="AD35" s="273">
        <f t="shared" ref="AD35:AD38" si="67">AB35-AC35</f>
        <v>0</v>
      </c>
      <c r="AE35" s="271"/>
      <c r="AF35" s="271"/>
      <c r="AG35" s="273">
        <f t="shared" ref="AG35:AG38" si="68">AE35-AF35</f>
        <v>0</v>
      </c>
      <c r="AH35" s="271"/>
      <c r="AI35" s="271"/>
      <c r="AJ35" s="273">
        <f t="shared" ref="AJ35:AJ38" si="69">AH35-AI35</f>
        <v>0</v>
      </c>
      <c r="AK35" s="271"/>
      <c r="AL35" s="271"/>
      <c r="AM35" s="273">
        <f t="shared" ref="AM35:AM38" si="70">AK35-AL35</f>
        <v>0</v>
      </c>
      <c r="AN35" s="271"/>
      <c r="AO35" s="271"/>
      <c r="AP35" s="274">
        <f t="shared" ref="AP35:AP38" si="71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/>
      <c r="X37" s="61">
        <f t="shared" si="65"/>
        <v>800000</v>
      </c>
      <c r="Y37" s="11">
        <v>800000</v>
      </c>
      <c r="Z37" s="11"/>
      <c r="AA37" s="61">
        <f t="shared" si="66"/>
        <v>800000</v>
      </c>
      <c r="AB37" s="11">
        <v>800000</v>
      </c>
      <c r="AC37" s="11"/>
      <c r="AD37" s="61">
        <f t="shared" si="67"/>
        <v>800000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/>
      <c r="AA38" s="61">
        <f t="shared" si="66"/>
        <v>580000</v>
      </c>
      <c r="AB38" s="11">
        <v>580000</v>
      </c>
      <c r="AC38" s="11"/>
      <c r="AD38" s="61">
        <f t="shared" si="67"/>
        <v>580000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2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4">M39-N39</f>
        <v>0</v>
      </c>
      <c r="P39" s="272"/>
      <c r="Q39" s="272"/>
      <c r="R39" s="281">
        <f t="shared" ref="R39:R40" si="75">P39-Q39</f>
        <v>0</v>
      </c>
      <c r="S39" s="272"/>
      <c r="T39" s="272"/>
      <c r="U39" s="281">
        <f t="shared" ref="U39:U40" si="76">S39-T39</f>
        <v>0</v>
      </c>
      <c r="V39" s="272"/>
      <c r="W39" s="272"/>
      <c r="X39" s="281">
        <f t="shared" ref="X39:X40" si="77">V39-W39</f>
        <v>0</v>
      </c>
      <c r="Y39" s="272"/>
      <c r="Z39" s="272"/>
      <c r="AA39" s="281">
        <f t="shared" ref="AA39:AA40" si="78">Y39-Z39</f>
        <v>0</v>
      </c>
      <c r="AB39" s="272"/>
      <c r="AC39" s="272"/>
      <c r="AD39" s="281">
        <f t="shared" ref="AD39:AD40" si="79">AB39-AC39</f>
        <v>0</v>
      </c>
      <c r="AE39" s="272"/>
      <c r="AF39" s="272"/>
      <c r="AG39" s="281">
        <f t="shared" ref="AG39:AG40" si="80">AE39-AF39</f>
        <v>0</v>
      </c>
      <c r="AH39" s="272"/>
      <c r="AI39" s="272"/>
      <c r="AJ39" s="281">
        <f t="shared" ref="AJ39:AJ40" si="81">AH39-AI39</f>
        <v>0</v>
      </c>
      <c r="AK39" s="272"/>
      <c r="AL39" s="272"/>
      <c r="AM39" s="281">
        <f t="shared" ref="AM39:AM40" si="82">AK39-AL39</f>
        <v>0</v>
      </c>
      <c r="AN39" s="272"/>
      <c r="AO39" s="272"/>
      <c r="AP39" s="282">
        <f t="shared" ref="AP39:AP40" si="83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20000</v>
      </c>
      <c r="AA40" s="61">
        <f t="shared" si="78"/>
        <v>680000</v>
      </c>
      <c r="AB40" s="11">
        <v>700000</v>
      </c>
      <c r="AC40" s="11"/>
      <c r="AD40" s="61">
        <f t="shared" si="79"/>
        <v>700000</v>
      </c>
      <c r="AE40" s="11">
        <v>700000</v>
      </c>
      <c r="AF40" s="11"/>
      <c r="AG40" s="61">
        <f t="shared" si="80"/>
        <v>700000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2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5">M41-N41</f>
        <v>0</v>
      </c>
      <c r="P41" s="272"/>
      <c r="Q41" s="272"/>
      <c r="R41" s="281">
        <f t="shared" ref="R41" si="86">P41-Q41</f>
        <v>0</v>
      </c>
      <c r="S41" s="272"/>
      <c r="T41" s="272"/>
      <c r="U41" s="281">
        <f t="shared" ref="U41" si="87">S41-T41</f>
        <v>0</v>
      </c>
      <c r="V41" s="272"/>
      <c r="W41" s="272"/>
      <c r="X41" s="281">
        <f t="shared" ref="X41" si="88">V41-W41</f>
        <v>0</v>
      </c>
      <c r="Y41" s="272"/>
      <c r="Z41" s="272"/>
      <c r="AA41" s="281">
        <f t="shared" ref="AA41" si="89">Y41-Z41</f>
        <v>0</v>
      </c>
      <c r="AB41" s="272"/>
      <c r="AC41" s="272"/>
      <c r="AD41" s="281">
        <f t="shared" ref="AD41" si="90">AB41-AC41</f>
        <v>0</v>
      </c>
      <c r="AE41" s="272"/>
      <c r="AF41" s="272"/>
      <c r="AG41" s="281">
        <f t="shared" ref="AG41" si="91">AE41-AF41</f>
        <v>0</v>
      </c>
      <c r="AH41" s="272"/>
      <c r="AI41" s="272"/>
      <c r="AJ41" s="281">
        <f t="shared" ref="AJ41" si="92">AH41-AI41</f>
        <v>0</v>
      </c>
      <c r="AK41" s="272"/>
      <c r="AL41" s="272"/>
      <c r="AM41" s="281">
        <f t="shared" ref="AM41" si="93">AK41-AL41</f>
        <v>0</v>
      </c>
      <c r="AN41" s="272"/>
      <c r="AO41" s="272"/>
      <c r="AP41" s="282">
        <f t="shared" ref="AP41" si="94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2000000</v>
      </c>
      <c r="R42" s="225">
        <f t="shared" ref="R42:R56" si="95">P42-Q42</f>
        <v>1200000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20000</v>
      </c>
      <c r="AA43" s="61">
        <f t="shared" si="98"/>
        <v>425000</v>
      </c>
      <c r="AB43" s="11">
        <v>445000</v>
      </c>
      <c r="AC43" s="11"/>
      <c r="AD43" s="61">
        <f t="shared" si="99"/>
        <v>445000</v>
      </c>
      <c r="AE43" s="11">
        <v>445000</v>
      </c>
      <c r="AF43" s="11"/>
      <c r="AG43" s="61">
        <f t="shared" si="100"/>
        <v>445000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/>
      <c r="X44" s="61">
        <f t="shared" si="97"/>
        <v>600000</v>
      </c>
      <c r="Y44" s="11">
        <v>600000</v>
      </c>
      <c r="Z44" s="11"/>
      <c r="AA44" s="61">
        <f t="shared" si="98"/>
        <v>600000</v>
      </c>
      <c r="AB44" s="11">
        <v>600000</v>
      </c>
      <c r="AC44" s="11"/>
      <c r="AD44" s="61">
        <f t="shared" si="99"/>
        <v>600000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4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6">M45-N45</f>
        <v>0</v>
      </c>
      <c r="P45" s="272"/>
      <c r="Q45" s="272"/>
      <c r="R45" s="281">
        <f t="shared" ref="R45" si="107">P45-Q45</f>
        <v>0</v>
      </c>
      <c r="S45" s="272"/>
      <c r="T45" s="272"/>
      <c r="U45" s="281">
        <f t="shared" ref="U45:U60" si="108">S45-T45</f>
        <v>0</v>
      </c>
      <c r="V45" s="272"/>
      <c r="W45" s="272"/>
      <c r="X45" s="281">
        <f t="shared" ref="X45:X61" si="109">V45-W45</f>
        <v>0</v>
      </c>
      <c r="Y45" s="272"/>
      <c r="Z45" s="272"/>
      <c r="AA45" s="281">
        <f t="shared" ref="AA45:AA61" si="110">Y45-Z45</f>
        <v>0</v>
      </c>
      <c r="AB45" s="272"/>
      <c r="AC45" s="272"/>
      <c r="AD45" s="281">
        <f t="shared" ref="AD45:AD61" si="111">AB45-AC45</f>
        <v>0</v>
      </c>
      <c r="AE45" s="272"/>
      <c r="AF45" s="272"/>
      <c r="AG45" s="281">
        <f t="shared" ref="AG45:AG61" si="112">AE45-AF45</f>
        <v>0</v>
      </c>
      <c r="AH45" s="272"/>
      <c r="AI45" s="272"/>
      <c r="AJ45" s="281">
        <f t="shared" ref="AJ45:AJ61" si="113">AH45-AI45</f>
        <v>0</v>
      </c>
      <c r="AK45" s="272"/>
      <c r="AL45" s="272"/>
      <c r="AM45" s="281">
        <f t="shared" ref="AM45:AM61" si="114">AK45-AL45</f>
        <v>0</v>
      </c>
      <c r="AN45" s="272"/>
      <c r="AO45" s="272"/>
      <c r="AP45" s="282">
        <f t="shared" ref="AP45:AP61" si="115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/>
      <c r="X46" s="225">
        <f t="shared" si="109"/>
        <v>900000</v>
      </c>
      <c r="Y46" s="11">
        <v>900000</v>
      </c>
      <c r="Z46" s="11"/>
      <c r="AA46" s="225">
        <f t="shared" si="110"/>
        <v>900000</v>
      </c>
      <c r="AB46" s="11">
        <v>900000</v>
      </c>
      <c r="AC46" s="11"/>
      <c r="AD46" s="225">
        <f t="shared" si="111"/>
        <v>900000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>
        <v>850000</v>
      </c>
      <c r="U47" s="61">
        <f t="shared" si="108"/>
        <v>0</v>
      </c>
      <c r="V47" s="11">
        <v>850000</v>
      </c>
      <c r="W47" s="11">
        <v>850000</v>
      </c>
      <c r="X47" s="61">
        <f t="shared" si="109"/>
        <v>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119">M48-N48</f>
        <v>0</v>
      </c>
      <c r="P48" s="11">
        <v>950000</v>
      </c>
      <c r="Q48" s="11">
        <v>950000</v>
      </c>
      <c r="R48" s="61">
        <f t="shared" si="117"/>
        <v>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>
        <v>850000</v>
      </c>
      <c r="U49" s="61">
        <f t="shared" si="108"/>
        <v>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/>
      <c r="X51" s="225">
        <f t="shared" si="109"/>
        <v>950000</v>
      </c>
      <c r="Y51" s="11">
        <v>950000</v>
      </c>
      <c r="Z51" s="11"/>
      <c r="AA51" s="225">
        <f t="shared" si="110"/>
        <v>950000</v>
      </c>
      <c r="AB51" s="11">
        <v>950000</v>
      </c>
      <c r="AC51" s="11"/>
      <c r="AD51" s="225">
        <f t="shared" si="111"/>
        <v>950000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119"/>
        <v>0</v>
      </c>
      <c r="P52" s="11">
        <v>850000</v>
      </c>
      <c r="Q52" s="11">
        <v>850000</v>
      </c>
      <c r="R52" s="61">
        <f t="shared" si="95"/>
        <v>0</v>
      </c>
      <c r="S52" s="11">
        <v>850000</v>
      </c>
      <c r="T52" s="11">
        <v>850000</v>
      </c>
      <c r="U52" s="61">
        <f t="shared" si="108"/>
        <v>0</v>
      </c>
      <c r="V52" s="11">
        <v>850000</v>
      </c>
      <c r="W52" s="11">
        <v>850000</v>
      </c>
      <c r="X52" s="61">
        <f t="shared" si="109"/>
        <v>0</v>
      </c>
      <c r="Y52" s="11">
        <v>850000</v>
      </c>
      <c r="Z52" s="11">
        <v>0</v>
      </c>
      <c r="AA52" s="61">
        <f t="shared" si="110"/>
        <v>850000</v>
      </c>
      <c r="AB52" s="11">
        <v>850000</v>
      </c>
      <c r="AC52" s="11">
        <v>0</v>
      </c>
      <c r="AD52" s="61">
        <f t="shared" si="111"/>
        <v>850000</v>
      </c>
      <c r="AE52" s="11">
        <v>850000</v>
      </c>
      <c r="AF52" s="11">
        <v>0</v>
      </c>
      <c r="AG52" s="61">
        <f t="shared" si="112"/>
        <v>850000</v>
      </c>
      <c r="AH52" s="11">
        <v>850000</v>
      </c>
      <c r="AI52" s="11">
        <v>0</v>
      </c>
      <c r="AJ52" s="61">
        <f t="shared" si="113"/>
        <v>850000</v>
      </c>
      <c r="AK52" s="11">
        <v>850000</v>
      </c>
      <c r="AL52" s="11">
        <v>0</v>
      </c>
      <c r="AM52" s="61">
        <f t="shared" si="114"/>
        <v>850000</v>
      </c>
      <c r="AN52" s="11">
        <v>850000</v>
      </c>
      <c r="AO52" s="11">
        <v>0</v>
      </c>
      <c r="AP52" s="61">
        <f t="shared" si="115"/>
        <v>850000</v>
      </c>
      <c r="AQ52" s="11">
        <v>850000</v>
      </c>
      <c r="AR52" s="11">
        <v>0</v>
      </c>
      <c r="AS52" s="61">
        <f t="shared" si="20"/>
        <v>850000</v>
      </c>
      <c r="AT52" s="56">
        <v>650000</v>
      </c>
      <c r="AU52" s="11"/>
      <c r="AV52" s="56">
        <f t="shared" si="18"/>
        <v>650000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>
        <v>1050000</v>
      </c>
      <c r="X57" s="225">
        <f t="shared" si="109"/>
        <v>0</v>
      </c>
      <c r="Y57" s="11">
        <v>1050000</v>
      </c>
      <c r="Z57" s="11"/>
      <c r="AA57" s="225">
        <f t="shared" si="110"/>
        <v>1050000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1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8" t="s">
        <v>28</v>
      </c>
      <c r="B140" s="399"/>
      <c r="C140" s="399"/>
      <c r="D140" s="400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17550000</v>
      </c>
      <c r="K140" s="196">
        <f t="shared" si="440"/>
        <v>17050000</v>
      </c>
      <c r="L140" s="196">
        <f t="shared" si="440"/>
        <v>500000</v>
      </c>
      <c r="M140" s="196">
        <f t="shared" si="440"/>
        <v>31587000</v>
      </c>
      <c r="N140" s="196">
        <f t="shared" si="440"/>
        <v>29146000</v>
      </c>
      <c r="O140" s="196">
        <f t="shared" si="440"/>
        <v>2441000</v>
      </c>
      <c r="P140" s="196">
        <f t="shared" si="440"/>
        <v>39032000</v>
      </c>
      <c r="Q140" s="196">
        <f t="shared" si="440"/>
        <v>32546000</v>
      </c>
      <c r="R140" s="196">
        <f t="shared" si="440"/>
        <v>6486000</v>
      </c>
      <c r="S140" s="196">
        <f t="shared" si="440"/>
        <v>37732000</v>
      </c>
      <c r="T140" s="196">
        <f t="shared" si="440"/>
        <v>30146000</v>
      </c>
      <c r="U140" s="196">
        <f t="shared" si="440"/>
        <v>7586000</v>
      </c>
      <c r="V140" s="196">
        <f t="shared" si="440"/>
        <v>37732000</v>
      </c>
      <c r="W140" s="196">
        <f t="shared" si="440"/>
        <v>16946000</v>
      </c>
      <c r="X140" s="196">
        <f t="shared" si="440"/>
        <v>20786000</v>
      </c>
      <c r="Y140" s="196">
        <f t="shared" si="440"/>
        <v>37732000</v>
      </c>
      <c r="Z140" s="196">
        <f t="shared" si="440"/>
        <v>1806000</v>
      </c>
      <c r="AA140" s="196">
        <f t="shared" si="440"/>
        <v>35926000</v>
      </c>
      <c r="AB140" s="196">
        <f t="shared" si="440"/>
        <v>45932000</v>
      </c>
      <c r="AC140" s="196">
        <f t="shared" si="440"/>
        <v>460000</v>
      </c>
      <c r="AD140" s="196">
        <f t="shared" si="440"/>
        <v>45472000</v>
      </c>
      <c r="AE140" s="196">
        <f t="shared" si="440"/>
        <v>37732000</v>
      </c>
      <c r="AF140" s="196">
        <f t="shared" si="440"/>
        <v>0</v>
      </c>
      <c r="AG140" s="196">
        <f t="shared" si="440"/>
        <v>37732000</v>
      </c>
      <c r="AH140" s="196">
        <f t="shared" si="440"/>
        <v>37732000</v>
      </c>
      <c r="AI140" s="196">
        <f t="shared" si="440"/>
        <v>0</v>
      </c>
      <c r="AJ140" s="196">
        <f t="shared" si="440"/>
        <v>37732000</v>
      </c>
      <c r="AK140" s="196">
        <f t="shared" si="440"/>
        <v>37732000</v>
      </c>
      <c r="AL140" s="196">
        <f t="shared" si="440"/>
        <v>0</v>
      </c>
      <c r="AM140" s="196">
        <f t="shared" si="440"/>
        <v>37732000</v>
      </c>
      <c r="AN140" s="196">
        <f t="shared" si="440"/>
        <v>40832000</v>
      </c>
      <c r="AO140" s="196">
        <f t="shared" si="440"/>
        <v>0</v>
      </c>
      <c r="AP140" s="196">
        <f t="shared" si="440"/>
        <v>40832000</v>
      </c>
      <c r="AQ140" s="196">
        <f t="shared" si="440"/>
        <v>25402000</v>
      </c>
      <c r="AR140" s="196">
        <f t="shared" si="440"/>
        <v>0</v>
      </c>
      <c r="AS140" s="196">
        <f t="shared" si="440"/>
        <v>25402000</v>
      </c>
      <c r="AT140" s="196">
        <f t="shared" si="440"/>
        <v>17398000</v>
      </c>
      <c r="AU140" s="196">
        <f t="shared" si="440"/>
        <v>0</v>
      </c>
      <c r="AV140" s="196">
        <f t="shared" si="440"/>
        <v>17398000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9" t="s">
        <v>308</v>
      </c>
      <c r="B142" s="359"/>
      <c r="C142" s="359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5100000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1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1">
        <f t="shared" si="444"/>
        <v>7100000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1">
        <f t="shared" si="444"/>
        <v>2100000</v>
      </c>
      <c r="G147" s="8">
        <f>REKAP!R19/78</f>
        <v>4676282.051282051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1">
        <f t="shared" si="444"/>
        <v>6250000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1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1">
        <f t="shared" si="444"/>
        <v>7100000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1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1">
        <f t="shared" si="444"/>
        <v>5500000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1">
        <f t="shared" si="444"/>
        <v>5700000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1">
        <f t="shared" si="444"/>
        <v>4000000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1">
        <f t="shared" si="444"/>
        <v>6300000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1">
        <f t="shared" si="444"/>
        <v>5500000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1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1">
        <f t="shared" si="444"/>
        <v>5700000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1">
        <f t="shared" si="444"/>
        <v>6600000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1">
        <f t="shared" si="444"/>
        <v>6300000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1">
        <f t="shared" si="444"/>
        <v>11500000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1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1">
        <f t="shared" si="444"/>
        <v>7600000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1">
        <f t="shared" si="444"/>
        <v>4500000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1">
        <f t="shared" si="444"/>
        <v>6300000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1">
        <f t="shared" si="444"/>
        <v>3020000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1">
        <f t="shared" si="444"/>
        <v>4275000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1">
        <f t="shared" si="444"/>
        <v>2500000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1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1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1" t="e">
        <f t="shared" si="444"/>
        <v>#VALUE!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1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1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1">
        <f t="shared" si="444"/>
        <v>7100000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1">
        <f t="shared" si="444"/>
        <v>3480000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1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1">
        <f t="shared" si="444"/>
        <v>5680000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1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1">
        <f t="shared" si="444"/>
        <v>7500000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1">
        <f t="shared" si="444"/>
        <v>2650000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1">
        <f t="shared" si="444"/>
        <v>4200000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1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1">
        <f t="shared" si="444"/>
        <v>7700000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1">
        <f t="shared" si="444"/>
        <v>5100000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1">
        <f t="shared" si="444"/>
        <v>7600000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1">
        <f t="shared" si="444"/>
        <v>5950000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1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1">
        <f t="shared" si="444"/>
        <v>7600000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1">
        <f t="shared" si="444"/>
        <v>6600000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1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1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1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1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1">
        <f t="shared" si="444"/>
        <v>7350000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1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1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1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1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1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1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1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1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1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1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1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1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1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1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1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1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1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1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1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1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1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1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1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1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1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 t="e">
        <f>+SUM(E144:E198)</f>
        <v>#VALUE!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91" t="s">
        <v>28</v>
      </c>
      <c r="B235" s="392"/>
      <c r="C235" s="39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148420000</v>
      </c>
    </row>
    <row r="239" spans="1:5" x14ac:dyDescent="0.2">
      <c r="A239" s="8"/>
      <c r="B239" s="8"/>
      <c r="D239" s="8" t="s">
        <v>506</v>
      </c>
      <c r="E239" s="8" t="e">
        <f>+E151+E156+E155+E159+E160+E161+E162+E164+E167+E169+E171+E172+E173+E174+E175+E176+E177+E179+E180+E181+E184+E187+E188+E191+E192+E194+E195+E198</f>
        <v>#VALUE!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I1" workbookViewId="0">
      <pane ySplit="6" topLeftCell="A7" activePane="bottomLeft" state="frozen"/>
      <selection pane="bottomLeft" activeCell="U12" sqref="U12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535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82" t="s">
        <v>1</v>
      </c>
      <c r="B5" s="384" t="s">
        <v>2</v>
      </c>
      <c r="C5" s="402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406" t="s">
        <v>26</v>
      </c>
      <c r="K5" s="407"/>
      <c r="L5" s="408"/>
      <c r="M5" s="381" t="s">
        <v>9</v>
      </c>
      <c r="N5" s="381"/>
      <c r="O5" s="381"/>
      <c r="P5" s="381" t="s">
        <v>14</v>
      </c>
      <c r="Q5" s="381"/>
      <c r="R5" s="401"/>
      <c r="S5" s="381" t="s">
        <v>15</v>
      </c>
      <c r="T5" s="381"/>
      <c r="U5" s="401"/>
      <c r="V5" s="381" t="s">
        <v>16</v>
      </c>
      <c r="W5" s="381"/>
      <c r="X5" s="401"/>
      <c r="Y5" s="381" t="s">
        <v>17</v>
      </c>
      <c r="Z5" s="381"/>
      <c r="AA5" s="401"/>
      <c r="AB5" s="381" t="s">
        <v>18</v>
      </c>
      <c r="AC5" s="381"/>
      <c r="AD5" s="401"/>
      <c r="AE5" s="381" t="s">
        <v>19</v>
      </c>
      <c r="AF5" s="381"/>
      <c r="AG5" s="401"/>
      <c r="AH5" s="381" t="s">
        <v>20</v>
      </c>
      <c r="AI5" s="381"/>
      <c r="AJ5" s="401"/>
      <c r="AK5" s="381" t="s">
        <v>21</v>
      </c>
      <c r="AL5" s="381"/>
      <c r="AM5" s="401"/>
      <c r="AN5" s="381" t="s">
        <v>22</v>
      </c>
      <c r="AO5" s="381"/>
      <c r="AP5" s="401"/>
      <c r="AQ5" s="381" t="s">
        <v>23</v>
      </c>
      <c r="AR5" s="381"/>
      <c r="AS5" s="401"/>
      <c r="AT5" s="381" t="s">
        <v>24</v>
      </c>
      <c r="AU5" s="381"/>
      <c r="AV5" s="401"/>
      <c r="AW5" s="388" t="s">
        <v>25</v>
      </c>
      <c r="AX5" s="389"/>
      <c r="AY5" s="390"/>
      <c r="AZ5" s="258" t="s">
        <v>285</v>
      </c>
      <c r="BB5" s="404" t="s">
        <v>30</v>
      </c>
    </row>
    <row r="6" spans="1:56" s="191" customFormat="1" ht="15.75" customHeight="1" thickBot="1" x14ac:dyDescent="0.25">
      <c r="A6" s="383"/>
      <c r="B6" s="385"/>
      <c r="C6" s="403"/>
      <c r="D6" s="367"/>
      <c r="E6" s="367"/>
      <c r="F6" s="189" t="s">
        <v>7</v>
      </c>
      <c r="G6" s="190" t="s">
        <v>8</v>
      </c>
      <c r="H6" s="367"/>
      <c r="I6" s="387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5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:U8" si="1">S7-T7</f>
        <v>0</v>
      </c>
      <c r="V7" s="320">
        <v>605000</v>
      </c>
      <c r="W7" s="318">
        <v>605000</v>
      </c>
      <c r="X7" s="314">
        <f t="shared" ref="X7" si="2">V7-W7</f>
        <v>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>
        <v>250000</v>
      </c>
      <c r="U8" s="315">
        <f t="shared" si="1"/>
        <v>0</v>
      </c>
      <c r="V8" s="325">
        <v>250000</v>
      </c>
      <c r="W8" s="323"/>
      <c r="X8" s="314">
        <f t="shared" ref="X8" si="13">+V8-W8</f>
        <v>250000</v>
      </c>
      <c r="Y8" s="325">
        <v>250000</v>
      </c>
      <c r="Z8" s="323"/>
      <c r="AA8" s="314">
        <f t="shared" ref="AA8" si="14">+Y8-Z8</f>
        <v>250000</v>
      </c>
      <c r="AB8" s="325">
        <v>250000</v>
      </c>
      <c r="AC8" s="323"/>
      <c r="AD8" s="314">
        <f t="shared" ref="AD8" si="15">+AB8-AC8</f>
        <v>250000</v>
      </c>
      <c r="AE8" s="325">
        <v>250000</v>
      </c>
      <c r="AF8" s="323"/>
      <c r="AG8" s="314">
        <f t="shared" ref="AG8" si="16">+AE8-AF8</f>
        <v>250000</v>
      </c>
      <c r="AH8" s="325">
        <v>250000</v>
      </c>
      <c r="AI8" s="323"/>
      <c r="AJ8" s="314">
        <f t="shared" ref="AJ8" si="17">+AH8-AI8</f>
        <v>250000</v>
      </c>
      <c r="AK8" s="325">
        <v>250000</v>
      </c>
      <c r="AL8" s="323"/>
      <c r="AM8" s="314">
        <f t="shared" ref="AM8" si="18">+AK8-AL8</f>
        <v>250000</v>
      </c>
      <c r="AN8" s="325">
        <v>250000</v>
      </c>
      <c r="AO8" s="323"/>
      <c r="AP8" s="314">
        <f t="shared" ref="AP8" si="19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5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5"/>
        <v>0</v>
      </c>
      <c r="P10" s="325">
        <v>710000</v>
      </c>
      <c r="Q10" s="323">
        <v>710000</v>
      </c>
      <c r="R10" s="314">
        <f t="shared" ref="R10" si="26">P10-Q10</f>
        <v>0</v>
      </c>
      <c r="S10" s="325">
        <v>710000</v>
      </c>
      <c r="T10" s="323">
        <v>710000</v>
      </c>
      <c r="U10" s="314">
        <f t="shared" ref="U10" si="27">S10-T10</f>
        <v>0</v>
      </c>
      <c r="V10" s="325">
        <v>710000</v>
      </c>
      <c r="W10" s="323">
        <v>710000</v>
      </c>
      <c r="X10" s="314">
        <f t="shared" ref="X10" si="28">V10-W10</f>
        <v>0</v>
      </c>
      <c r="Y10" s="325">
        <v>710000</v>
      </c>
      <c r="Z10" s="323">
        <v>710000</v>
      </c>
      <c r="AA10" s="314">
        <f t="shared" ref="AA10" si="29">Y10-Z10</f>
        <v>0</v>
      </c>
      <c r="AB10" s="325">
        <v>710000</v>
      </c>
      <c r="AC10" s="323"/>
      <c r="AD10" s="314">
        <f t="shared" ref="AD10" si="30">AB10-AC10</f>
        <v>710000</v>
      </c>
      <c r="AE10" s="325">
        <v>710000</v>
      </c>
      <c r="AF10" s="323"/>
      <c r="AG10" s="314">
        <f t="shared" ref="AG10" si="31">AE10-AF10</f>
        <v>710000</v>
      </c>
      <c r="AH10" s="325">
        <v>710000</v>
      </c>
      <c r="AI10" s="323"/>
      <c r="AJ10" s="314">
        <f t="shared" ref="AJ10" si="32">AH10-AI10</f>
        <v>710000</v>
      </c>
      <c r="AK10" s="325">
        <v>710000</v>
      </c>
      <c r="AL10" s="323"/>
      <c r="AM10" s="314">
        <f t="shared" ref="AM10" si="33">AK10-AL10</f>
        <v>710000</v>
      </c>
      <c r="AN10" s="325">
        <v>710000</v>
      </c>
      <c r="AO10" s="323"/>
      <c r="AP10" s="314">
        <f t="shared" ref="AP10" si="34">AN10-AO10</f>
        <v>710000</v>
      </c>
      <c r="AQ10" s="325">
        <v>710000</v>
      </c>
      <c r="AR10" s="323"/>
      <c r="AS10" s="314">
        <f t="shared" ref="AS10" si="35">AQ10-AR10</f>
        <v>710000</v>
      </c>
      <c r="AT10" s="325">
        <v>690000</v>
      </c>
      <c r="AU10" s="323"/>
      <c r="AV10" s="314">
        <f t="shared" ref="AV10" si="36">AT10-AU10</f>
        <v>690000</v>
      </c>
      <c r="AW10" s="323"/>
      <c r="AX10" s="323"/>
      <c r="AY10" s="327"/>
      <c r="AZ10" s="322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5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5"/>
        <v>0</v>
      </c>
      <c r="P12" s="325">
        <v>950000</v>
      </c>
      <c r="Q12" s="323">
        <v>950000</v>
      </c>
      <c r="R12" s="314">
        <f t="shared" ref="R12" si="37">+P12-Q12</f>
        <v>0</v>
      </c>
      <c r="S12" s="325">
        <v>950000</v>
      </c>
      <c r="T12" s="323">
        <v>950000</v>
      </c>
      <c r="U12" s="314">
        <f t="shared" ref="U12" si="38">+S12-T12</f>
        <v>0</v>
      </c>
      <c r="V12" s="325">
        <v>950000</v>
      </c>
      <c r="W12" s="323">
        <f>800000-450000</f>
        <v>350000</v>
      </c>
      <c r="X12" s="314">
        <f t="shared" ref="X12" si="39">+V12-W12</f>
        <v>600000</v>
      </c>
      <c r="Y12" s="325">
        <v>950000</v>
      </c>
      <c r="Z12" s="323"/>
      <c r="AA12" s="314">
        <f t="shared" ref="AA12" si="40">+Y12-Z12</f>
        <v>950000</v>
      </c>
      <c r="AB12" s="325">
        <v>950000</v>
      </c>
      <c r="AC12" s="323"/>
      <c r="AD12" s="314">
        <f t="shared" ref="AD12" si="41">+AB12-AC12</f>
        <v>950000</v>
      </c>
      <c r="AE12" s="325">
        <v>950000</v>
      </c>
      <c r="AF12" s="323"/>
      <c r="AG12" s="314">
        <f t="shared" ref="AG12" si="42">+AE12-AF12</f>
        <v>950000</v>
      </c>
      <c r="AH12" s="325">
        <v>950000</v>
      </c>
      <c r="AI12" s="323"/>
      <c r="AJ12" s="314">
        <f t="shared" ref="AJ12" si="43">+AH12-AI12</f>
        <v>950000</v>
      </c>
      <c r="AK12" s="325">
        <v>950000</v>
      </c>
      <c r="AL12" s="323"/>
      <c r="AM12" s="314">
        <f t="shared" ref="AM12" si="44">+AK12-AL12</f>
        <v>950000</v>
      </c>
      <c r="AN12" s="325">
        <v>950000</v>
      </c>
      <c r="AO12" s="323"/>
      <c r="AP12" s="314">
        <f t="shared" ref="AP12" si="45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5"/>
        <v>0</v>
      </c>
      <c r="P13" s="325">
        <v>800000</v>
      </c>
      <c r="Q13" s="323">
        <v>800000</v>
      </c>
      <c r="R13" s="314">
        <f t="shared" ref="R13:R22" si="47">+P13-Q13</f>
        <v>0</v>
      </c>
      <c r="S13" s="325">
        <v>800000</v>
      </c>
      <c r="T13" s="323">
        <v>800000</v>
      </c>
      <c r="U13" s="314">
        <f t="shared" ref="U13:U22" si="48">+S13-T13</f>
        <v>0</v>
      </c>
      <c r="V13" s="325">
        <v>800000</v>
      </c>
      <c r="W13" s="323">
        <v>800000</v>
      </c>
      <c r="X13" s="314">
        <f t="shared" ref="X13:X22" si="49">+V13-W13</f>
        <v>0</v>
      </c>
      <c r="Y13" s="325">
        <v>800000</v>
      </c>
      <c r="Z13" s="323"/>
      <c r="AA13" s="314">
        <f t="shared" ref="AA13:AA22" si="50">+Y13-Z13</f>
        <v>800000</v>
      </c>
      <c r="AB13" s="325">
        <v>800000</v>
      </c>
      <c r="AC13" s="323"/>
      <c r="AD13" s="314">
        <f t="shared" ref="AD13:AD22" si="51">+AB13-AC13</f>
        <v>800000</v>
      </c>
      <c r="AE13" s="325">
        <v>800000</v>
      </c>
      <c r="AF13" s="323"/>
      <c r="AG13" s="314">
        <f t="shared" ref="AG13:AG22" si="52">+AE13-AF13</f>
        <v>800000</v>
      </c>
      <c r="AH13" s="325">
        <v>800000</v>
      </c>
      <c r="AI13" s="323"/>
      <c r="AJ13" s="314">
        <f t="shared" ref="AJ13:AJ22" si="53">+AH13-AI13</f>
        <v>800000</v>
      </c>
      <c r="AK13" s="325">
        <v>800000</v>
      </c>
      <c r="AL13" s="323"/>
      <c r="AM13" s="314">
        <f t="shared" ref="AM13:AM22" si="54">+AK13-AL13</f>
        <v>800000</v>
      </c>
      <c r="AN13" s="325">
        <v>800000</v>
      </c>
      <c r="AO13" s="323"/>
      <c r="AP13" s="314">
        <f t="shared" ref="AP13" si="55">+AN13-AO13</f>
        <v>800000</v>
      </c>
      <c r="AQ13" s="325">
        <v>800000</v>
      </c>
      <c r="AR13" s="323"/>
      <c r="AS13" s="314">
        <f t="shared" ref="AS13" si="56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3"/>
      <c r="K14" s="324"/>
      <c r="L14" s="314">
        <f t="shared" ref="L14:L36" si="57">+J14-K14</f>
        <v>0</v>
      </c>
      <c r="M14" s="325">
        <v>1000000</v>
      </c>
      <c r="N14" s="323">
        <v>1000000</v>
      </c>
      <c r="O14" s="314">
        <f t="shared" si="25"/>
        <v>0</v>
      </c>
      <c r="P14" s="325">
        <v>1000000</v>
      </c>
      <c r="Q14" s="323">
        <v>1000000</v>
      </c>
      <c r="R14" s="314">
        <f t="shared" si="47"/>
        <v>0</v>
      </c>
      <c r="S14" s="325">
        <v>1000000</v>
      </c>
      <c r="T14" s="323">
        <v>1000000</v>
      </c>
      <c r="U14" s="314">
        <f t="shared" si="48"/>
        <v>0</v>
      </c>
      <c r="V14" s="325">
        <v>1000000</v>
      </c>
      <c r="W14" s="323">
        <v>1000000</v>
      </c>
      <c r="X14" s="314">
        <f t="shared" si="49"/>
        <v>0</v>
      </c>
      <c r="Y14" s="325">
        <v>1000000</v>
      </c>
      <c r="Z14" s="323">
        <v>1000000</v>
      </c>
      <c r="AA14" s="314">
        <f t="shared" si="50"/>
        <v>0</v>
      </c>
      <c r="AB14" s="325">
        <v>1000000</v>
      </c>
      <c r="AC14" s="323">
        <v>1000000</v>
      </c>
      <c r="AD14" s="314">
        <f t="shared" si="51"/>
        <v>0</v>
      </c>
      <c r="AE14" s="325">
        <v>1000000</v>
      </c>
      <c r="AF14" s="323"/>
      <c r="AG14" s="314">
        <f t="shared" si="52"/>
        <v>1000000</v>
      </c>
      <c r="AH14" s="325">
        <v>1000000</v>
      </c>
      <c r="AI14" s="323"/>
      <c r="AJ14" s="314">
        <f t="shared" si="53"/>
        <v>1000000</v>
      </c>
      <c r="AK14" s="325">
        <v>1000000</v>
      </c>
      <c r="AL14" s="323"/>
      <c r="AM14" s="314">
        <f t="shared" si="54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8">+AT14-AU14</f>
        <v>0</v>
      </c>
      <c r="AW14" s="323"/>
      <c r="AX14" s="323"/>
      <c r="AY14" s="327"/>
      <c r="AZ14" s="322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3"/>
      <c r="K15" s="324"/>
      <c r="L15" s="314">
        <f t="shared" si="57"/>
        <v>0</v>
      </c>
      <c r="M15" s="325">
        <v>800000</v>
      </c>
      <c r="N15" s="323">
        <v>800000</v>
      </c>
      <c r="O15" s="314">
        <f t="shared" si="25"/>
        <v>0</v>
      </c>
      <c r="P15" s="325">
        <v>800000</v>
      </c>
      <c r="Q15" s="323">
        <v>800000</v>
      </c>
      <c r="R15" s="314">
        <f t="shared" si="47"/>
        <v>0</v>
      </c>
      <c r="S15" s="325">
        <v>800000</v>
      </c>
      <c r="T15" s="323">
        <v>800000</v>
      </c>
      <c r="U15" s="314">
        <f t="shared" si="48"/>
        <v>0</v>
      </c>
      <c r="V15" s="325">
        <v>800000</v>
      </c>
      <c r="W15" s="323">
        <v>800000</v>
      </c>
      <c r="X15" s="314">
        <f t="shared" si="49"/>
        <v>0</v>
      </c>
      <c r="Y15" s="325">
        <v>800000</v>
      </c>
      <c r="Z15" s="323"/>
      <c r="AA15" s="314">
        <f t="shared" si="50"/>
        <v>800000</v>
      </c>
      <c r="AB15" s="325">
        <v>800000</v>
      </c>
      <c r="AC15" s="323"/>
      <c r="AD15" s="314">
        <f t="shared" si="51"/>
        <v>800000</v>
      </c>
      <c r="AE15" s="325">
        <v>800000</v>
      </c>
      <c r="AF15" s="323"/>
      <c r="AG15" s="314">
        <f t="shared" si="52"/>
        <v>800000</v>
      </c>
      <c r="AH15" s="325">
        <v>800000</v>
      </c>
      <c r="AI15" s="323"/>
      <c r="AJ15" s="314">
        <f t="shared" si="53"/>
        <v>800000</v>
      </c>
      <c r="AK15" s="325">
        <v>800000</v>
      </c>
      <c r="AL15" s="323"/>
      <c r="AM15" s="314">
        <f t="shared" si="54"/>
        <v>800000</v>
      </c>
      <c r="AN15" s="325">
        <v>800000</v>
      </c>
      <c r="AO15" s="323"/>
      <c r="AP15" s="314">
        <f t="shared" ref="AP15:AP22" si="59">+AN15-AO15</f>
        <v>800000</v>
      </c>
      <c r="AQ15" s="325">
        <v>800000</v>
      </c>
      <c r="AR15" s="323"/>
      <c r="AS15" s="314">
        <f t="shared" ref="AS15:AS18" si="60">+AQ15-AR15</f>
        <v>800000</v>
      </c>
      <c r="AT15" s="323">
        <v>700000</v>
      </c>
      <c r="AU15" s="323"/>
      <c r="AV15" s="327">
        <f t="shared" si="58"/>
        <v>700000</v>
      </c>
      <c r="AW15" s="323"/>
      <c r="AX15" s="323"/>
      <c r="AY15" s="327"/>
      <c r="AZ15" s="322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3">
        <v>2500000</v>
      </c>
      <c r="K16" s="324">
        <v>2500000</v>
      </c>
      <c r="L16" s="314">
        <f t="shared" si="57"/>
        <v>0</v>
      </c>
      <c r="M16" s="325">
        <v>700000</v>
      </c>
      <c r="N16" s="323">
        <v>700000</v>
      </c>
      <c r="O16" s="314">
        <f t="shared" si="25"/>
        <v>0</v>
      </c>
      <c r="P16" s="325">
        <v>700000</v>
      </c>
      <c r="Q16" s="323">
        <v>700000</v>
      </c>
      <c r="R16" s="314">
        <f t="shared" si="47"/>
        <v>0</v>
      </c>
      <c r="S16" s="325">
        <v>700000</v>
      </c>
      <c r="T16" s="323">
        <v>700000</v>
      </c>
      <c r="U16" s="314">
        <f t="shared" si="48"/>
        <v>0</v>
      </c>
      <c r="V16" s="325">
        <v>700000</v>
      </c>
      <c r="W16" s="323"/>
      <c r="X16" s="314">
        <f t="shared" si="49"/>
        <v>700000</v>
      </c>
      <c r="Y16" s="325">
        <v>700000</v>
      </c>
      <c r="Z16" s="323"/>
      <c r="AA16" s="314">
        <f t="shared" si="50"/>
        <v>700000</v>
      </c>
      <c r="AB16" s="325">
        <v>700000</v>
      </c>
      <c r="AC16" s="323"/>
      <c r="AD16" s="314">
        <f t="shared" si="51"/>
        <v>700000</v>
      </c>
      <c r="AE16" s="325">
        <v>700000</v>
      </c>
      <c r="AF16" s="323"/>
      <c r="AG16" s="314">
        <f t="shared" si="52"/>
        <v>700000</v>
      </c>
      <c r="AH16" s="325">
        <v>700000</v>
      </c>
      <c r="AI16" s="323"/>
      <c r="AJ16" s="314">
        <f t="shared" si="53"/>
        <v>700000</v>
      </c>
      <c r="AK16" s="325">
        <v>700000</v>
      </c>
      <c r="AL16" s="323"/>
      <c r="AM16" s="314">
        <f t="shared" si="54"/>
        <v>700000</v>
      </c>
      <c r="AN16" s="325">
        <v>700000</v>
      </c>
      <c r="AO16" s="323"/>
      <c r="AP16" s="314">
        <f t="shared" si="59"/>
        <v>700000</v>
      </c>
      <c r="AQ16" s="325">
        <v>700000</v>
      </c>
      <c r="AR16" s="323"/>
      <c r="AS16" s="314">
        <f t="shared" si="60"/>
        <v>700000</v>
      </c>
      <c r="AT16" s="323">
        <v>800000</v>
      </c>
      <c r="AU16" s="323"/>
      <c r="AV16" s="327">
        <f t="shared" si="58"/>
        <v>800000</v>
      </c>
      <c r="AW16" s="323"/>
      <c r="AX16" s="323"/>
      <c r="AY16" s="327"/>
      <c r="AZ16" s="322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3"/>
      <c r="K17" s="324"/>
      <c r="L17" s="314">
        <f t="shared" si="57"/>
        <v>0</v>
      </c>
      <c r="M17" s="325">
        <v>750000</v>
      </c>
      <c r="N17" s="323">
        <v>750000</v>
      </c>
      <c r="O17" s="314">
        <f t="shared" si="25"/>
        <v>0</v>
      </c>
      <c r="P17" s="325">
        <v>750000</v>
      </c>
      <c r="Q17" s="323">
        <v>750000</v>
      </c>
      <c r="R17" s="314">
        <f t="shared" si="47"/>
        <v>0</v>
      </c>
      <c r="S17" s="325">
        <v>750000</v>
      </c>
      <c r="T17" s="323">
        <v>750000</v>
      </c>
      <c r="U17" s="314">
        <f t="shared" si="48"/>
        <v>0</v>
      </c>
      <c r="V17" s="325">
        <v>750000</v>
      </c>
      <c r="W17" s="323">
        <v>750000</v>
      </c>
      <c r="X17" s="314">
        <f t="shared" si="49"/>
        <v>0</v>
      </c>
      <c r="Y17" s="325">
        <v>750000</v>
      </c>
      <c r="Z17" s="323"/>
      <c r="AA17" s="314">
        <f t="shared" si="50"/>
        <v>750000</v>
      </c>
      <c r="AB17" s="325">
        <v>750000</v>
      </c>
      <c r="AC17" s="323"/>
      <c r="AD17" s="314">
        <f t="shared" si="51"/>
        <v>750000</v>
      </c>
      <c r="AE17" s="325">
        <v>750000</v>
      </c>
      <c r="AF17" s="323"/>
      <c r="AG17" s="314">
        <f t="shared" si="52"/>
        <v>750000</v>
      </c>
      <c r="AH17" s="325">
        <v>750000</v>
      </c>
      <c r="AI17" s="323"/>
      <c r="AJ17" s="314">
        <f t="shared" si="53"/>
        <v>750000</v>
      </c>
      <c r="AK17" s="325">
        <v>750000</v>
      </c>
      <c r="AL17" s="323"/>
      <c r="AM17" s="314">
        <f t="shared" si="54"/>
        <v>750000</v>
      </c>
      <c r="AN17" s="325">
        <v>750000</v>
      </c>
      <c r="AO17" s="323"/>
      <c r="AP17" s="314">
        <f t="shared" si="59"/>
        <v>750000</v>
      </c>
      <c r="AQ17" s="325">
        <v>750000</v>
      </c>
      <c r="AR17" s="323"/>
      <c r="AS17" s="314">
        <f t="shared" si="60"/>
        <v>750000</v>
      </c>
      <c r="AT17" s="325">
        <v>750000</v>
      </c>
      <c r="AU17" s="323"/>
      <c r="AV17" s="314">
        <f t="shared" si="58"/>
        <v>750000</v>
      </c>
      <c r="AW17" s="323"/>
      <c r="AX17" s="323"/>
      <c r="AY17" s="327"/>
      <c r="AZ17" s="322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3">
        <v>0</v>
      </c>
      <c r="K18" s="324"/>
      <c r="L18" s="314">
        <f t="shared" si="57"/>
        <v>0</v>
      </c>
      <c r="M18" s="325">
        <v>750000</v>
      </c>
      <c r="N18" s="323">
        <v>750000</v>
      </c>
      <c r="O18" s="314">
        <f t="shared" si="25"/>
        <v>0</v>
      </c>
      <c r="P18" s="325">
        <v>750000</v>
      </c>
      <c r="Q18" s="323">
        <v>750000</v>
      </c>
      <c r="R18" s="314">
        <f t="shared" si="47"/>
        <v>0</v>
      </c>
      <c r="S18" s="325">
        <v>750000</v>
      </c>
      <c r="T18" s="323">
        <v>750000</v>
      </c>
      <c r="U18" s="314">
        <f t="shared" si="48"/>
        <v>0</v>
      </c>
      <c r="V18" s="325">
        <v>750000</v>
      </c>
      <c r="W18" s="323">
        <v>750000</v>
      </c>
      <c r="X18" s="314">
        <f t="shared" si="49"/>
        <v>0</v>
      </c>
      <c r="Y18" s="325">
        <v>750000</v>
      </c>
      <c r="Z18" s="323"/>
      <c r="AA18" s="314">
        <f t="shared" si="50"/>
        <v>750000</v>
      </c>
      <c r="AB18" s="325">
        <v>750000</v>
      </c>
      <c r="AC18" s="323"/>
      <c r="AD18" s="314">
        <f t="shared" si="51"/>
        <v>750000</v>
      </c>
      <c r="AE18" s="325">
        <v>750000</v>
      </c>
      <c r="AF18" s="323"/>
      <c r="AG18" s="314">
        <f t="shared" si="52"/>
        <v>750000</v>
      </c>
      <c r="AH18" s="325">
        <v>750000</v>
      </c>
      <c r="AI18" s="323"/>
      <c r="AJ18" s="314">
        <f t="shared" si="53"/>
        <v>750000</v>
      </c>
      <c r="AK18" s="325">
        <v>750000</v>
      </c>
      <c r="AL18" s="323"/>
      <c r="AM18" s="314">
        <f t="shared" si="54"/>
        <v>750000</v>
      </c>
      <c r="AN18" s="325">
        <v>750000</v>
      </c>
      <c r="AO18" s="323"/>
      <c r="AP18" s="314">
        <f t="shared" si="59"/>
        <v>750000</v>
      </c>
      <c r="AQ18" s="325">
        <v>750000</v>
      </c>
      <c r="AR18" s="323"/>
      <c r="AS18" s="314">
        <f t="shared" si="60"/>
        <v>750000</v>
      </c>
      <c r="AT18" s="325">
        <v>750000</v>
      </c>
      <c r="AU18" s="323"/>
      <c r="AV18" s="314">
        <f t="shared" si="58"/>
        <v>750000</v>
      </c>
      <c r="AW18" s="323"/>
      <c r="AX18" s="323"/>
      <c r="AY18" s="327"/>
      <c r="AZ18" s="322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3"/>
      <c r="K19" s="324"/>
      <c r="L19" s="314">
        <f t="shared" si="57"/>
        <v>0</v>
      </c>
      <c r="M19" s="325">
        <v>950000</v>
      </c>
      <c r="N19" s="323">
        <v>950000</v>
      </c>
      <c r="O19" s="314">
        <f t="shared" si="25"/>
        <v>0</v>
      </c>
      <c r="P19" s="325">
        <v>950000</v>
      </c>
      <c r="Q19" s="323">
        <v>950000</v>
      </c>
      <c r="R19" s="314">
        <f t="shared" si="47"/>
        <v>0</v>
      </c>
      <c r="S19" s="325">
        <v>950000</v>
      </c>
      <c r="T19" s="323">
        <v>950000</v>
      </c>
      <c r="U19" s="314">
        <f t="shared" si="48"/>
        <v>0</v>
      </c>
      <c r="V19" s="325">
        <v>950000</v>
      </c>
      <c r="W19" s="323">
        <v>600000</v>
      </c>
      <c r="X19" s="314">
        <f t="shared" si="49"/>
        <v>350000</v>
      </c>
      <c r="Y19" s="325">
        <v>950000</v>
      </c>
      <c r="Z19" s="323"/>
      <c r="AA19" s="314">
        <f t="shared" si="50"/>
        <v>950000</v>
      </c>
      <c r="AB19" s="325">
        <v>950000</v>
      </c>
      <c r="AC19" s="323"/>
      <c r="AD19" s="314">
        <f t="shared" si="51"/>
        <v>950000</v>
      </c>
      <c r="AE19" s="325">
        <v>950000</v>
      </c>
      <c r="AF19" s="323"/>
      <c r="AG19" s="314">
        <f t="shared" si="52"/>
        <v>950000</v>
      </c>
      <c r="AH19" s="325">
        <v>950000</v>
      </c>
      <c r="AI19" s="323"/>
      <c r="AJ19" s="314">
        <f t="shared" si="53"/>
        <v>950000</v>
      </c>
      <c r="AK19" s="325">
        <v>950000</v>
      </c>
      <c r="AL19" s="323"/>
      <c r="AM19" s="314">
        <f t="shared" si="54"/>
        <v>950000</v>
      </c>
      <c r="AN19" s="325">
        <v>950000</v>
      </c>
      <c r="AO19" s="323"/>
      <c r="AP19" s="314">
        <f t="shared" si="59"/>
        <v>950000</v>
      </c>
      <c r="AQ19" s="323"/>
      <c r="AR19" s="323"/>
      <c r="AS19" s="326"/>
      <c r="AT19" s="323"/>
      <c r="AU19" s="323"/>
      <c r="AV19" s="327">
        <f t="shared" si="58"/>
        <v>0</v>
      </c>
      <c r="AW19" s="323"/>
      <c r="AX19" s="323"/>
      <c r="AY19" s="327"/>
      <c r="AZ19" s="322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3"/>
      <c r="K20" s="324"/>
      <c r="L20" s="314">
        <f t="shared" si="57"/>
        <v>0</v>
      </c>
      <c r="M20" s="325">
        <v>950000</v>
      </c>
      <c r="N20" s="323">
        <v>950000</v>
      </c>
      <c r="O20" s="314">
        <f t="shared" si="25"/>
        <v>0</v>
      </c>
      <c r="P20" s="325">
        <v>950000</v>
      </c>
      <c r="Q20" s="323">
        <f>800000-150000</f>
        <v>650000</v>
      </c>
      <c r="R20" s="314">
        <f t="shared" si="47"/>
        <v>300000</v>
      </c>
      <c r="S20" s="325">
        <v>950000</v>
      </c>
      <c r="T20" s="323"/>
      <c r="U20" s="314">
        <f t="shared" si="48"/>
        <v>950000</v>
      </c>
      <c r="V20" s="325">
        <v>950000</v>
      </c>
      <c r="W20" s="323"/>
      <c r="X20" s="314">
        <f t="shared" si="49"/>
        <v>950000</v>
      </c>
      <c r="Y20" s="325">
        <v>950000</v>
      </c>
      <c r="Z20" s="323"/>
      <c r="AA20" s="314">
        <f t="shared" si="50"/>
        <v>950000</v>
      </c>
      <c r="AB20" s="325">
        <v>950000</v>
      </c>
      <c r="AC20" s="323"/>
      <c r="AD20" s="314">
        <f t="shared" si="51"/>
        <v>950000</v>
      </c>
      <c r="AE20" s="325">
        <v>950000</v>
      </c>
      <c r="AF20" s="323"/>
      <c r="AG20" s="314">
        <f t="shared" si="52"/>
        <v>950000</v>
      </c>
      <c r="AH20" s="325">
        <v>950000</v>
      </c>
      <c r="AI20" s="323"/>
      <c r="AJ20" s="314">
        <f t="shared" si="53"/>
        <v>950000</v>
      </c>
      <c r="AK20" s="325">
        <v>950000</v>
      </c>
      <c r="AL20" s="323"/>
      <c r="AM20" s="314">
        <f t="shared" si="54"/>
        <v>950000</v>
      </c>
      <c r="AN20" s="325">
        <v>950000</v>
      </c>
      <c r="AO20" s="323"/>
      <c r="AP20" s="314">
        <f t="shared" si="59"/>
        <v>950000</v>
      </c>
      <c r="AQ20" s="323"/>
      <c r="AR20" s="323"/>
      <c r="AS20" s="326"/>
      <c r="AT20" s="323"/>
      <c r="AU20" s="323"/>
      <c r="AV20" s="327">
        <f t="shared" si="58"/>
        <v>0</v>
      </c>
      <c r="AW20" s="323"/>
      <c r="AX20" s="323"/>
      <c r="AY20" s="327"/>
      <c r="AZ20" s="322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3">
        <v>1000000</v>
      </c>
      <c r="K21" s="324">
        <v>1000000</v>
      </c>
      <c r="L21" s="314">
        <f t="shared" si="57"/>
        <v>0</v>
      </c>
      <c r="M21" s="325">
        <v>350000</v>
      </c>
      <c r="N21" s="323">
        <v>350000</v>
      </c>
      <c r="O21" s="314">
        <f t="shared" si="25"/>
        <v>0</v>
      </c>
      <c r="P21" s="325">
        <v>350000</v>
      </c>
      <c r="Q21" s="323">
        <v>350000</v>
      </c>
      <c r="R21" s="314">
        <f t="shared" si="47"/>
        <v>0</v>
      </c>
      <c r="S21" s="325">
        <v>350000</v>
      </c>
      <c r="T21" s="323">
        <v>350000</v>
      </c>
      <c r="U21" s="314">
        <f t="shared" si="48"/>
        <v>0</v>
      </c>
      <c r="V21" s="325">
        <v>350000</v>
      </c>
      <c r="W21" s="323"/>
      <c r="X21" s="314">
        <f t="shared" si="49"/>
        <v>350000</v>
      </c>
      <c r="Y21" s="325">
        <v>350000</v>
      </c>
      <c r="Z21" s="323"/>
      <c r="AA21" s="314">
        <f t="shared" si="50"/>
        <v>350000</v>
      </c>
      <c r="AB21" s="325">
        <v>350000</v>
      </c>
      <c r="AC21" s="323"/>
      <c r="AD21" s="314">
        <f t="shared" si="51"/>
        <v>350000</v>
      </c>
      <c r="AE21" s="325">
        <v>350000</v>
      </c>
      <c r="AF21" s="323"/>
      <c r="AG21" s="314">
        <f t="shared" si="52"/>
        <v>350000</v>
      </c>
      <c r="AH21" s="325">
        <v>350000</v>
      </c>
      <c r="AI21" s="323"/>
      <c r="AJ21" s="314">
        <f t="shared" si="53"/>
        <v>350000</v>
      </c>
      <c r="AK21" s="325">
        <v>350000</v>
      </c>
      <c r="AL21" s="323"/>
      <c r="AM21" s="314">
        <f t="shared" si="54"/>
        <v>350000</v>
      </c>
      <c r="AN21" s="325">
        <v>350000</v>
      </c>
      <c r="AO21" s="323"/>
      <c r="AP21" s="314">
        <f t="shared" si="59"/>
        <v>350000</v>
      </c>
      <c r="AQ21" s="325">
        <v>350000</v>
      </c>
      <c r="AR21" s="323"/>
      <c r="AS21" s="314">
        <f t="shared" ref="AS21" si="61">+AQ21-AR21</f>
        <v>350000</v>
      </c>
      <c r="AT21" s="323">
        <v>600000</v>
      </c>
      <c r="AU21" s="323"/>
      <c r="AV21" s="327">
        <f t="shared" si="58"/>
        <v>600000</v>
      </c>
      <c r="AW21" s="323"/>
      <c r="AX21" s="323"/>
      <c r="AY21" s="327"/>
      <c r="AZ21" s="322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3"/>
      <c r="K22" s="324"/>
      <c r="L22" s="314">
        <f t="shared" si="57"/>
        <v>0</v>
      </c>
      <c r="M22" s="325">
        <v>950000</v>
      </c>
      <c r="N22" s="323">
        <v>950000</v>
      </c>
      <c r="O22" s="314">
        <f t="shared" si="25"/>
        <v>0</v>
      </c>
      <c r="P22" s="325">
        <v>950000</v>
      </c>
      <c r="Q22" s="323">
        <v>950000</v>
      </c>
      <c r="R22" s="314">
        <f t="shared" si="47"/>
        <v>0</v>
      </c>
      <c r="S22" s="325">
        <v>950000</v>
      </c>
      <c r="T22" s="323">
        <v>950000</v>
      </c>
      <c r="U22" s="314">
        <f t="shared" si="48"/>
        <v>0</v>
      </c>
      <c r="V22" s="325">
        <v>950000</v>
      </c>
      <c r="W22" s="323">
        <v>950000</v>
      </c>
      <c r="X22" s="314">
        <f t="shared" si="49"/>
        <v>0</v>
      </c>
      <c r="Y22" s="325">
        <v>950000</v>
      </c>
      <c r="Z22" s="323">
        <v>950000</v>
      </c>
      <c r="AA22" s="314">
        <f t="shared" si="50"/>
        <v>0</v>
      </c>
      <c r="AB22" s="325">
        <v>950000</v>
      </c>
      <c r="AC22" s="323"/>
      <c r="AD22" s="314">
        <f t="shared" si="51"/>
        <v>950000</v>
      </c>
      <c r="AE22" s="325">
        <v>950000</v>
      </c>
      <c r="AF22" s="323"/>
      <c r="AG22" s="314">
        <f t="shared" si="52"/>
        <v>950000</v>
      </c>
      <c r="AH22" s="325">
        <v>950000</v>
      </c>
      <c r="AI22" s="323"/>
      <c r="AJ22" s="314">
        <f t="shared" si="53"/>
        <v>950000</v>
      </c>
      <c r="AK22" s="325">
        <v>950000</v>
      </c>
      <c r="AL22" s="323"/>
      <c r="AM22" s="314">
        <f t="shared" si="54"/>
        <v>950000</v>
      </c>
      <c r="AN22" s="325">
        <v>950000</v>
      </c>
      <c r="AO22" s="323"/>
      <c r="AP22" s="314">
        <f t="shared" si="59"/>
        <v>950000</v>
      </c>
      <c r="AQ22" s="323"/>
      <c r="AR22" s="323"/>
      <c r="AS22" s="326"/>
      <c r="AT22" s="323"/>
      <c r="AU22" s="323"/>
      <c r="AV22" s="327">
        <f t="shared" si="58"/>
        <v>0</v>
      </c>
      <c r="AW22" s="323"/>
      <c r="AX22" s="323"/>
      <c r="AY22" s="327"/>
      <c r="AZ22" s="322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6"/>
        <v>12150000</v>
      </c>
      <c r="I23" s="272">
        <f>+H23</f>
        <v>12150000</v>
      </c>
      <c r="J23" s="328"/>
      <c r="K23" s="329"/>
      <c r="L23" s="315">
        <f t="shared" si="57"/>
        <v>0</v>
      </c>
      <c r="M23" s="330"/>
      <c r="N23" s="328"/>
      <c r="O23" s="315">
        <f t="shared" si="25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8"/>
        <v>0</v>
      </c>
      <c r="AW23" s="328"/>
      <c r="AX23" s="328"/>
      <c r="AY23" s="333"/>
      <c r="AZ23" s="334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3"/>
      <c r="K24" s="324"/>
      <c r="L24" s="314">
        <f t="shared" si="57"/>
        <v>0</v>
      </c>
      <c r="M24" s="325">
        <v>800000</v>
      </c>
      <c r="N24" s="323">
        <v>800000</v>
      </c>
      <c r="O24" s="314">
        <f t="shared" si="25"/>
        <v>0</v>
      </c>
      <c r="P24" s="325">
        <v>800000</v>
      </c>
      <c r="Q24" s="323">
        <v>800000</v>
      </c>
      <c r="R24" s="314">
        <f t="shared" ref="R24" si="62">+P24-Q24</f>
        <v>0</v>
      </c>
      <c r="S24" s="325">
        <v>800000</v>
      </c>
      <c r="T24" s="323">
        <v>800000</v>
      </c>
      <c r="U24" s="314">
        <f t="shared" ref="U24" si="63">+S24-T24</f>
        <v>0</v>
      </c>
      <c r="V24" s="325">
        <v>800000</v>
      </c>
      <c r="W24" s="323">
        <v>800000</v>
      </c>
      <c r="X24" s="314">
        <f t="shared" ref="X24" si="64">+V24-W24</f>
        <v>0</v>
      </c>
      <c r="Y24" s="325">
        <v>800000</v>
      </c>
      <c r="Z24" s="323"/>
      <c r="AA24" s="314">
        <f t="shared" ref="AA24" si="65">+Y24-Z24</f>
        <v>800000</v>
      </c>
      <c r="AB24" s="325">
        <v>800000</v>
      </c>
      <c r="AC24" s="323"/>
      <c r="AD24" s="314">
        <f t="shared" ref="AD24" si="66">+AB24-AC24</f>
        <v>800000</v>
      </c>
      <c r="AE24" s="325">
        <v>800000</v>
      </c>
      <c r="AF24" s="323"/>
      <c r="AG24" s="314">
        <f t="shared" ref="AG24" si="67">+AE24-AF24</f>
        <v>800000</v>
      </c>
      <c r="AH24" s="325">
        <v>800000</v>
      </c>
      <c r="AI24" s="323"/>
      <c r="AJ24" s="314">
        <f t="shared" ref="AJ24" si="68">+AH24-AI24</f>
        <v>800000</v>
      </c>
      <c r="AK24" s="325">
        <v>800000</v>
      </c>
      <c r="AL24" s="323"/>
      <c r="AM24" s="314">
        <f t="shared" ref="AM24" si="69">+AK24-AL24</f>
        <v>800000</v>
      </c>
      <c r="AN24" s="325">
        <v>800000</v>
      </c>
      <c r="AO24" s="323"/>
      <c r="AP24" s="314">
        <f t="shared" ref="AP24" si="70">+AN24-AO24</f>
        <v>800000</v>
      </c>
      <c r="AQ24" s="325">
        <v>800000</v>
      </c>
      <c r="AR24" s="323"/>
      <c r="AS24" s="314">
        <f t="shared" ref="AS24" si="71">+AQ24-AR24</f>
        <v>800000</v>
      </c>
      <c r="AT24" s="323">
        <v>700000</v>
      </c>
      <c r="AU24" s="323"/>
      <c r="AV24" s="327">
        <f t="shared" si="58"/>
        <v>700000</v>
      </c>
      <c r="AW24" s="323"/>
      <c r="AX24" s="323"/>
      <c r="AY24" s="327"/>
      <c r="AZ24" s="322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6"/>
        <v>12150000</v>
      </c>
      <c r="I25" s="272">
        <f>+H25</f>
        <v>12150000</v>
      </c>
      <c r="J25" s="328"/>
      <c r="K25" s="329"/>
      <c r="L25" s="315">
        <f t="shared" si="57"/>
        <v>0</v>
      </c>
      <c r="M25" s="330"/>
      <c r="N25" s="328"/>
      <c r="O25" s="315">
        <f t="shared" si="25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8"/>
        <v>0</v>
      </c>
      <c r="AW25" s="328"/>
      <c r="AX25" s="328"/>
      <c r="AY25" s="333"/>
      <c r="AZ25" s="334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6"/>
        <v>11700000</v>
      </c>
      <c r="I26" s="272">
        <f>+H26</f>
        <v>11700000</v>
      </c>
      <c r="J26" s="328"/>
      <c r="K26" s="329"/>
      <c r="L26" s="315">
        <f t="shared" si="57"/>
        <v>0</v>
      </c>
      <c r="M26" s="330"/>
      <c r="N26" s="328"/>
      <c r="O26" s="315">
        <f t="shared" si="25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8"/>
        <v>0</v>
      </c>
      <c r="AW26" s="328"/>
      <c r="AX26" s="328"/>
      <c r="AY26" s="333"/>
      <c r="AZ26" s="334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3"/>
      <c r="K27" s="324"/>
      <c r="L27" s="314">
        <f t="shared" si="57"/>
        <v>0</v>
      </c>
      <c r="M27" s="325">
        <v>800000</v>
      </c>
      <c r="N27" s="336">
        <v>800000</v>
      </c>
      <c r="O27" s="314">
        <f t="shared" si="25"/>
        <v>0</v>
      </c>
      <c r="P27" s="325">
        <v>800000</v>
      </c>
      <c r="Q27" s="336">
        <v>800000</v>
      </c>
      <c r="R27" s="314">
        <f t="shared" ref="R27:R36" si="72">+P27-Q27</f>
        <v>0</v>
      </c>
      <c r="S27" s="325">
        <v>800000</v>
      </c>
      <c r="T27" s="336">
        <v>800000</v>
      </c>
      <c r="U27" s="314">
        <f t="shared" ref="U27:U36" si="73">+S27-T27</f>
        <v>0</v>
      </c>
      <c r="V27" s="325">
        <v>800000</v>
      </c>
      <c r="W27" s="336">
        <v>800000</v>
      </c>
      <c r="X27" s="314">
        <f t="shared" ref="X27:X36" si="74">+V27-W27</f>
        <v>0</v>
      </c>
      <c r="Y27" s="325">
        <v>800000</v>
      </c>
      <c r="Z27" s="336"/>
      <c r="AA27" s="314">
        <f t="shared" ref="AA27:AA36" si="75">+Y27-Z27</f>
        <v>800000</v>
      </c>
      <c r="AB27" s="325">
        <v>800000</v>
      </c>
      <c r="AC27" s="336"/>
      <c r="AD27" s="314">
        <f t="shared" ref="AD27:AD36" si="76">+AB27-AC27</f>
        <v>800000</v>
      </c>
      <c r="AE27" s="325">
        <v>800000</v>
      </c>
      <c r="AF27" s="336"/>
      <c r="AG27" s="314">
        <f t="shared" ref="AG27:AG36" si="77">+AE27-AF27</f>
        <v>800000</v>
      </c>
      <c r="AH27" s="325">
        <v>800000</v>
      </c>
      <c r="AI27" s="336"/>
      <c r="AJ27" s="314">
        <f t="shared" ref="AJ27:AJ36" si="78">+AH27-AI27</f>
        <v>800000</v>
      </c>
      <c r="AK27" s="325">
        <v>800000</v>
      </c>
      <c r="AL27" s="336"/>
      <c r="AM27" s="314">
        <f t="shared" ref="AM27:AM36" si="79">+AK27-AL27</f>
        <v>800000</v>
      </c>
      <c r="AN27" s="325">
        <v>800000</v>
      </c>
      <c r="AO27" s="336"/>
      <c r="AP27" s="314">
        <f t="shared" ref="AP27:AP36" si="80">+AN27-AO27</f>
        <v>800000</v>
      </c>
      <c r="AQ27" s="325">
        <v>800000</v>
      </c>
      <c r="AR27" s="336"/>
      <c r="AS27" s="314">
        <f t="shared" ref="AS27:AS28" si="81">+AQ27-AR27</f>
        <v>800000</v>
      </c>
      <c r="AT27" s="325">
        <v>700000</v>
      </c>
      <c r="AU27" s="323"/>
      <c r="AV27" s="327">
        <f t="shared" si="58"/>
        <v>700000</v>
      </c>
      <c r="AW27" s="323"/>
      <c r="AX27" s="323"/>
      <c r="AY27" s="327"/>
      <c r="AZ27" s="322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3"/>
      <c r="K28" s="324"/>
      <c r="L28" s="314">
        <f t="shared" si="57"/>
        <v>0</v>
      </c>
      <c r="M28" s="325">
        <v>800000</v>
      </c>
      <c r="N28" s="323">
        <v>800000</v>
      </c>
      <c r="O28" s="314">
        <f t="shared" si="25"/>
        <v>0</v>
      </c>
      <c r="P28" s="325">
        <v>800000</v>
      </c>
      <c r="Q28" s="323">
        <v>800000</v>
      </c>
      <c r="R28" s="314">
        <f t="shared" si="72"/>
        <v>0</v>
      </c>
      <c r="S28" s="325">
        <v>800000</v>
      </c>
      <c r="T28" s="323">
        <v>800000</v>
      </c>
      <c r="U28" s="314">
        <f t="shared" si="73"/>
        <v>0</v>
      </c>
      <c r="V28" s="325">
        <v>800000</v>
      </c>
      <c r="W28" s="323">
        <v>800000</v>
      </c>
      <c r="X28" s="314">
        <f t="shared" si="74"/>
        <v>0</v>
      </c>
      <c r="Y28" s="325">
        <v>800000</v>
      </c>
      <c r="Z28" s="323"/>
      <c r="AA28" s="314">
        <f t="shared" si="75"/>
        <v>800000</v>
      </c>
      <c r="AB28" s="325">
        <v>800000</v>
      </c>
      <c r="AC28" s="323"/>
      <c r="AD28" s="314">
        <f t="shared" si="76"/>
        <v>800000</v>
      </c>
      <c r="AE28" s="325">
        <v>800000</v>
      </c>
      <c r="AF28" s="323"/>
      <c r="AG28" s="314">
        <f t="shared" si="77"/>
        <v>800000</v>
      </c>
      <c r="AH28" s="325">
        <v>800000</v>
      </c>
      <c r="AI28" s="323"/>
      <c r="AJ28" s="314">
        <f t="shared" si="78"/>
        <v>800000</v>
      </c>
      <c r="AK28" s="325">
        <v>800000</v>
      </c>
      <c r="AL28" s="323"/>
      <c r="AM28" s="314">
        <f t="shared" si="79"/>
        <v>800000</v>
      </c>
      <c r="AN28" s="325">
        <v>800000</v>
      </c>
      <c r="AO28" s="323"/>
      <c r="AP28" s="314">
        <f t="shared" si="80"/>
        <v>800000</v>
      </c>
      <c r="AQ28" s="325">
        <v>800000</v>
      </c>
      <c r="AR28" s="323"/>
      <c r="AS28" s="314">
        <f t="shared" si="81"/>
        <v>800000</v>
      </c>
      <c r="AT28" s="323">
        <v>700000</v>
      </c>
      <c r="AU28" s="323"/>
      <c r="AV28" s="327">
        <f t="shared" si="58"/>
        <v>700000</v>
      </c>
      <c r="AW28" s="323"/>
      <c r="AX28" s="323"/>
      <c r="AY28" s="327"/>
      <c r="AZ28" s="322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3">
        <v>2000000</v>
      </c>
      <c r="K29" s="324">
        <v>2000000</v>
      </c>
      <c r="L29" s="314">
        <f t="shared" si="57"/>
        <v>0</v>
      </c>
      <c r="M29" s="325">
        <v>950000</v>
      </c>
      <c r="N29" s="323">
        <v>950000</v>
      </c>
      <c r="O29" s="314">
        <f t="shared" si="25"/>
        <v>0</v>
      </c>
      <c r="P29" s="325">
        <v>950000</v>
      </c>
      <c r="Q29" s="323">
        <v>950000</v>
      </c>
      <c r="R29" s="314">
        <f t="shared" si="72"/>
        <v>0</v>
      </c>
      <c r="S29" s="325">
        <v>950000</v>
      </c>
      <c r="T29" s="323">
        <v>950000</v>
      </c>
      <c r="U29" s="314">
        <f t="shared" si="73"/>
        <v>0</v>
      </c>
      <c r="V29" s="325">
        <v>950000</v>
      </c>
      <c r="W29" s="323">
        <v>950000</v>
      </c>
      <c r="X29" s="314">
        <f t="shared" si="74"/>
        <v>0</v>
      </c>
      <c r="Y29" s="325">
        <v>950000</v>
      </c>
      <c r="Z29" s="323">
        <v>950000</v>
      </c>
      <c r="AA29" s="314">
        <f t="shared" si="75"/>
        <v>0</v>
      </c>
      <c r="AB29" s="325">
        <v>950000</v>
      </c>
      <c r="AC29" s="323">
        <v>950000</v>
      </c>
      <c r="AD29" s="314">
        <f t="shared" si="76"/>
        <v>0</v>
      </c>
      <c r="AE29" s="325">
        <v>950000</v>
      </c>
      <c r="AF29" s="323">
        <v>950000</v>
      </c>
      <c r="AG29" s="314">
        <f t="shared" si="77"/>
        <v>0</v>
      </c>
      <c r="AH29" s="325">
        <v>950000</v>
      </c>
      <c r="AI29" s="323">
        <v>950000</v>
      </c>
      <c r="AJ29" s="314">
        <f t="shared" si="78"/>
        <v>0</v>
      </c>
      <c r="AK29" s="325">
        <v>950000</v>
      </c>
      <c r="AL29" s="323">
        <v>400000</v>
      </c>
      <c r="AM29" s="314">
        <f t="shared" si="79"/>
        <v>550000</v>
      </c>
      <c r="AN29" s="325">
        <v>950000</v>
      </c>
      <c r="AO29" s="323"/>
      <c r="AP29" s="314">
        <f t="shared" si="80"/>
        <v>950000</v>
      </c>
      <c r="AQ29" s="323"/>
      <c r="AR29" s="323"/>
      <c r="AS29" s="326"/>
      <c r="AT29" s="323"/>
      <c r="AU29" s="323"/>
      <c r="AV29" s="327">
        <f t="shared" si="58"/>
        <v>0</v>
      </c>
      <c r="AW29" s="323"/>
      <c r="AX29" s="323"/>
      <c r="AY29" s="327"/>
      <c r="AZ29" s="322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3"/>
      <c r="K30" s="324"/>
      <c r="L30" s="314">
        <f t="shared" si="57"/>
        <v>0</v>
      </c>
      <c r="M30" s="325">
        <v>800000</v>
      </c>
      <c r="N30" s="323">
        <v>800000</v>
      </c>
      <c r="O30" s="314">
        <f t="shared" si="25"/>
        <v>0</v>
      </c>
      <c r="P30" s="325">
        <v>800000</v>
      </c>
      <c r="Q30" s="323">
        <v>800000</v>
      </c>
      <c r="R30" s="314">
        <f t="shared" si="72"/>
        <v>0</v>
      </c>
      <c r="S30" s="325">
        <v>800000</v>
      </c>
      <c r="T30" s="323">
        <v>800000</v>
      </c>
      <c r="U30" s="314">
        <f t="shared" si="73"/>
        <v>0</v>
      </c>
      <c r="V30" s="325">
        <v>800000</v>
      </c>
      <c r="W30" s="323">
        <v>800000</v>
      </c>
      <c r="X30" s="314">
        <f t="shared" si="74"/>
        <v>0</v>
      </c>
      <c r="Y30" s="325">
        <v>800000</v>
      </c>
      <c r="Z30" s="323"/>
      <c r="AA30" s="314">
        <f t="shared" si="75"/>
        <v>800000</v>
      </c>
      <c r="AB30" s="325">
        <v>800000</v>
      </c>
      <c r="AC30" s="323"/>
      <c r="AD30" s="314">
        <f t="shared" si="76"/>
        <v>800000</v>
      </c>
      <c r="AE30" s="325">
        <v>800000</v>
      </c>
      <c r="AF30" s="323"/>
      <c r="AG30" s="314">
        <f t="shared" si="77"/>
        <v>800000</v>
      </c>
      <c r="AH30" s="325">
        <v>800000</v>
      </c>
      <c r="AI30" s="323"/>
      <c r="AJ30" s="314">
        <f t="shared" si="78"/>
        <v>800000</v>
      </c>
      <c r="AK30" s="325">
        <v>800000</v>
      </c>
      <c r="AL30" s="323"/>
      <c r="AM30" s="314">
        <f t="shared" si="79"/>
        <v>800000</v>
      </c>
      <c r="AN30" s="325">
        <v>800000</v>
      </c>
      <c r="AO30" s="323"/>
      <c r="AP30" s="314">
        <f t="shared" si="80"/>
        <v>800000</v>
      </c>
      <c r="AQ30" s="325">
        <v>800000</v>
      </c>
      <c r="AR30" s="323"/>
      <c r="AS30" s="314">
        <f t="shared" ref="AS30:AS31" si="82">+AQ30-AR30</f>
        <v>800000</v>
      </c>
      <c r="AT30" s="323">
        <v>700000</v>
      </c>
      <c r="AU30" s="323"/>
      <c r="AV30" s="327">
        <f t="shared" si="58"/>
        <v>700000</v>
      </c>
      <c r="AW30" s="323"/>
      <c r="AX30" s="323"/>
      <c r="AY30" s="327"/>
      <c r="AZ30" s="322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3"/>
      <c r="K31" s="324"/>
      <c r="L31" s="314">
        <f t="shared" si="57"/>
        <v>0</v>
      </c>
      <c r="M31" s="325">
        <v>800000</v>
      </c>
      <c r="N31" s="323">
        <v>800000</v>
      </c>
      <c r="O31" s="314">
        <f t="shared" si="25"/>
        <v>0</v>
      </c>
      <c r="P31" s="325">
        <v>800000</v>
      </c>
      <c r="Q31" s="323">
        <v>800000</v>
      </c>
      <c r="R31" s="314">
        <f t="shared" si="72"/>
        <v>0</v>
      </c>
      <c r="S31" s="325">
        <v>800000</v>
      </c>
      <c r="T31" s="323">
        <v>800000</v>
      </c>
      <c r="U31" s="314">
        <f t="shared" si="73"/>
        <v>0</v>
      </c>
      <c r="V31" s="325">
        <v>800000</v>
      </c>
      <c r="W31" s="323"/>
      <c r="X31" s="314">
        <f t="shared" si="74"/>
        <v>800000</v>
      </c>
      <c r="Y31" s="325">
        <v>800000</v>
      </c>
      <c r="Z31" s="323"/>
      <c r="AA31" s="314">
        <f t="shared" si="75"/>
        <v>800000</v>
      </c>
      <c r="AB31" s="325">
        <v>800000</v>
      </c>
      <c r="AC31" s="323"/>
      <c r="AD31" s="314">
        <f t="shared" si="76"/>
        <v>800000</v>
      </c>
      <c r="AE31" s="325">
        <v>800000</v>
      </c>
      <c r="AF31" s="323"/>
      <c r="AG31" s="314">
        <f t="shared" si="77"/>
        <v>800000</v>
      </c>
      <c r="AH31" s="325">
        <v>800000</v>
      </c>
      <c r="AI31" s="323"/>
      <c r="AJ31" s="314">
        <f t="shared" si="78"/>
        <v>800000</v>
      </c>
      <c r="AK31" s="325">
        <v>800000</v>
      </c>
      <c r="AL31" s="323"/>
      <c r="AM31" s="314">
        <f t="shared" si="79"/>
        <v>800000</v>
      </c>
      <c r="AN31" s="325">
        <v>800000</v>
      </c>
      <c r="AO31" s="323"/>
      <c r="AP31" s="314">
        <f t="shared" si="80"/>
        <v>800000</v>
      </c>
      <c r="AQ31" s="325">
        <v>800000</v>
      </c>
      <c r="AR31" s="323"/>
      <c r="AS31" s="314">
        <f t="shared" si="82"/>
        <v>800000</v>
      </c>
      <c r="AT31" s="323">
        <v>700000</v>
      </c>
      <c r="AU31" s="323"/>
      <c r="AV31" s="327">
        <f t="shared" si="58"/>
        <v>700000</v>
      </c>
      <c r="AW31" s="323"/>
      <c r="AX31" s="323"/>
      <c r="AY31" s="327"/>
      <c r="AZ31" s="322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3">
        <v>2000000</v>
      </c>
      <c r="K32" s="324">
        <v>2000000</v>
      </c>
      <c r="L32" s="314">
        <f t="shared" si="57"/>
        <v>0</v>
      </c>
      <c r="M32" s="325">
        <v>950000</v>
      </c>
      <c r="N32" s="323">
        <v>950000</v>
      </c>
      <c r="O32" s="314">
        <f t="shared" si="25"/>
        <v>0</v>
      </c>
      <c r="P32" s="325">
        <v>950000</v>
      </c>
      <c r="Q32" s="323"/>
      <c r="R32" s="314">
        <f t="shared" si="72"/>
        <v>950000</v>
      </c>
      <c r="S32" s="325">
        <v>950000</v>
      </c>
      <c r="T32" s="323"/>
      <c r="U32" s="314">
        <f t="shared" si="73"/>
        <v>950000</v>
      </c>
      <c r="V32" s="325">
        <v>950000</v>
      </c>
      <c r="W32" s="323"/>
      <c r="X32" s="314">
        <f t="shared" si="74"/>
        <v>950000</v>
      </c>
      <c r="Y32" s="325">
        <v>950000</v>
      </c>
      <c r="Z32" s="323"/>
      <c r="AA32" s="314">
        <f t="shared" si="75"/>
        <v>950000</v>
      </c>
      <c r="AB32" s="325">
        <v>950000</v>
      </c>
      <c r="AC32" s="323"/>
      <c r="AD32" s="314">
        <f t="shared" si="76"/>
        <v>950000</v>
      </c>
      <c r="AE32" s="325">
        <v>950000</v>
      </c>
      <c r="AF32" s="323"/>
      <c r="AG32" s="314">
        <f t="shared" si="77"/>
        <v>950000</v>
      </c>
      <c r="AH32" s="325">
        <v>950000</v>
      </c>
      <c r="AI32" s="323"/>
      <c r="AJ32" s="314">
        <f t="shared" si="78"/>
        <v>950000</v>
      </c>
      <c r="AK32" s="325">
        <v>950000</v>
      </c>
      <c r="AL32" s="323"/>
      <c r="AM32" s="314">
        <f t="shared" si="79"/>
        <v>950000</v>
      </c>
      <c r="AN32" s="325">
        <v>950000</v>
      </c>
      <c r="AO32" s="323"/>
      <c r="AP32" s="314">
        <f t="shared" si="80"/>
        <v>950000</v>
      </c>
      <c r="AQ32" s="323"/>
      <c r="AR32" s="323"/>
      <c r="AS32" s="326"/>
      <c r="AT32" s="323"/>
      <c r="AU32" s="323"/>
      <c r="AV32" s="327">
        <f t="shared" si="58"/>
        <v>0</v>
      </c>
      <c r="AW32" s="323"/>
      <c r="AX32" s="323"/>
      <c r="AY32" s="327"/>
      <c r="AZ32" s="322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3">
        <v>1000000</v>
      </c>
      <c r="K33" s="324">
        <v>850000</v>
      </c>
      <c r="L33" s="314">
        <f t="shared" si="57"/>
        <v>150000</v>
      </c>
      <c r="M33" s="325"/>
      <c r="N33" s="323"/>
      <c r="O33" s="314">
        <f t="shared" si="25"/>
        <v>0</v>
      </c>
      <c r="P33" s="323">
        <v>850000</v>
      </c>
      <c r="Q33" s="323"/>
      <c r="R33" s="314">
        <f t="shared" si="72"/>
        <v>850000</v>
      </c>
      <c r="S33" s="323">
        <v>850000</v>
      </c>
      <c r="T33" s="323"/>
      <c r="U33" s="314">
        <f t="shared" si="73"/>
        <v>850000</v>
      </c>
      <c r="V33" s="323">
        <v>850000</v>
      </c>
      <c r="W33" s="323"/>
      <c r="X33" s="314">
        <f t="shared" si="74"/>
        <v>850000</v>
      </c>
      <c r="Y33" s="323">
        <v>850000</v>
      </c>
      <c r="Z33" s="323"/>
      <c r="AA33" s="314">
        <f t="shared" si="75"/>
        <v>850000</v>
      </c>
      <c r="AB33" s="323">
        <v>850000</v>
      </c>
      <c r="AC33" s="323"/>
      <c r="AD33" s="314">
        <f t="shared" si="76"/>
        <v>850000</v>
      </c>
      <c r="AE33" s="323">
        <v>850000</v>
      </c>
      <c r="AF33" s="323"/>
      <c r="AG33" s="314">
        <f t="shared" si="77"/>
        <v>850000</v>
      </c>
      <c r="AH33" s="323">
        <v>850000</v>
      </c>
      <c r="AI33" s="323"/>
      <c r="AJ33" s="314">
        <f t="shared" si="78"/>
        <v>850000</v>
      </c>
      <c r="AK33" s="323">
        <v>850000</v>
      </c>
      <c r="AL33" s="323"/>
      <c r="AM33" s="314">
        <f t="shared" si="79"/>
        <v>850000</v>
      </c>
      <c r="AN33" s="323">
        <v>850000</v>
      </c>
      <c r="AO33" s="323"/>
      <c r="AP33" s="314">
        <f t="shared" si="80"/>
        <v>850000</v>
      </c>
      <c r="AQ33" s="323">
        <v>850000</v>
      </c>
      <c r="AR33" s="323"/>
      <c r="AS33" s="314">
        <f t="shared" ref="AS33:AS36" si="83">+AQ33-AR33</f>
        <v>850000</v>
      </c>
      <c r="AT33" s="323">
        <v>1000000</v>
      </c>
      <c r="AU33" s="323"/>
      <c r="AV33" s="327">
        <f t="shared" si="58"/>
        <v>1000000</v>
      </c>
      <c r="AW33" s="323"/>
      <c r="AX33" s="323"/>
      <c r="AY33" s="327"/>
      <c r="AZ33" s="322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3"/>
      <c r="K34" s="324"/>
      <c r="L34" s="314">
        <f t="shared" si="57"/>
        <v>0</v>
      </c>
      <c r="M34" s="325"/>
      <c r="N34" s="323"/>
      <c r="O34" s="314">
        <f t="shared" si="25"/>
        <v>0</v>
      </c>
      <c r="P34" s="323">
        <v>950000</v>
      </c>
      <c r="Q34" s="323"/>
      <c r="R34" s="314">
        <f t="shared" si="72"/>
        <v>950000</v>
      </c>
      <c r="S34" s="323">
        <v>950000</v>
      </c>
      <c r="T34" s="323"/>
      <c r="U34" s="314">
        <f t="shared" si="73"/>
        <v>950000</v>
      </c>
      <c r="V34" s="323">
        <v>950000</v>
      </c>
      <c r="W34" s="323"/>
      <c r="X34" s="314">
        <f t="shared" si="74"/>
        <v>950000</v>
      </c>
      <c r="Y34" s="323">
        <v>950000</v>
      </c>
      <c r="Z34" s="323"/>
      <c r="AA34" s="314">
        <f t="shared" si="75"/>
        <v>950000</v>
      </c>
      <c r="AB34" s="323">
        <v>950000</v>
      </c>
      <c r="AC34" s="323"/>
      <c r="AD34" s="314">
        <f t="shared" si="76"/>
        <v>950000</v>
      </c>
      <c r="AE34" s="323">
        <v>950000</v>
      </c>
      <c r="AF34" s="323"/>
      <c r="AG34" s="314">
        <f t="shared" si="77"/>
        <v>950000</v>
      </c>
      <c r="AH34" s="323">
        <v>950000</v>
      </c>
      <c r="AI34" s="323"/>
      <c r="AJ34" s="314">
        <f t="shared" si="78"/>
        <v>950000</v>
      </c>
      <c r="AK34" s="323">
        <v>950000</v>
      </c>
      <c r="AL34" s="323"/>
      <c r="AM34" s="314">
        <f t="shared" si="79"/>
        <v>950000</v>
      </c>
      <c r="AN34" s="323">
        <v>950000</v>
      </c>
      <c r="AO34" s="323"/>
      <c r="AP34" s="314">
        <f t="shared" si="80"/>
        <v>950000</v>
      </c>
      <c r="AQ34" s="323">
        <v>950000</v>
      </c>
      <c r="AR34" s="323"/>
      <c r="AS34" s="314">
        <f t="shared" si="83"/>
        <v>950000</v>
      </c>
      <c r="AT34" s="323"/>
      <c r="AU34" s="323"/>
      <c r="AV34" s="327">
        <f t="shared" si="58"/>
        <v>0</v>
      </c>
      <c r="AW34" s="323"/>
      <c r="AX34" s="323"/>
      <c r="AY34" s="327"/>
      <c r="AZ34" s="322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3">
        <v>2000000</v>
      </c>
      <c r="K35" s="324">
        <v>1950000</v>
      </c>
      <c r="L35" s="314">
        <f t="shared" si="57"/>
        <v>50000</v>
      </c>
      <c r="M35" s="325"/>
      <c r="N35" s="323"/>
      <c r="O35" s="314">
        <f t="shared" si="25"/>
        <v>0</v>
      </c>
      <c r="P35" s="323">
        <v>850000</v>
      </c>
      <c r="Q35" s="323">
        <v>0</v>
      </c>
      <c r="R35" s="314">
        <f t="shared" si="72"/>
        <v>850000</v>
      </c>
      <c r="S35" s="323">
        <v>850000</v>
      </c>
      <c r="T35" s="323"/>
      <c r="U35" s="314">
        <f t="shared" si="73"/>
        <v>850000</v>
      </c>
      <c r="V35" s="323">
        <v>850000</v>
      </c>
      <c r="W35" s="323"/>
      <c r="X35" s="314">
        <f t="shared" si="74"/>
        <v>850000</v>
      </c>
      <c r="Y35" s="323">
        <v>850000</v>
      </c>
      <c r="Z35" s="323"/>
      <c r="AA35" s="314">
        <f t="shared" si="75"/>
        <v>850000</v>
      </c>
      <c r="AB35" s="323">
        <v>850000</v>
      </c>
      <c r="AC35" s="323"/>
      <c r="AD35" s="314">
        <f t="shared" si="76"/>
        <v>850000</v>
      </c>
      <c r="AE35" s="323">
        <v>850000</v>
      </c>
      <c r="AF35" s="323"/>
      <c r="AG35" s="314">
        <f t="shared" si="77"/>
        <v>850000</v>
      </c>
      <c r="AH35" s="323">
        <v>850000</v>
      </c>
      <c r="AI35" s="323"/>
      <c r="AJ35" s="314">
        <f t="shared" si="78"/>
        <v>850000</v>
      </c>
      <c r="AK35" s="323">
        <v>850000</v>
      </c>
      <c r="AL35" s="323"/>
      <c r="AM35" s="314">
        <f t="shared" si="79"/>
        <v>850000</v>
      </c>
      <c r="AN35" s="323">
        <v>850000</v>
      </c>
      <c r="AO35" s="323"/>
      <c r="AP35" s="314">
        <f t="shared" si="80"/>
        <v>850000</v>
      </c>
      <c r="AQ35" s="323">
        <v>850000</v>
      </c>
      <c r="AR35" s="323"/>
      <c r="AS35" s="314">
        <f t="shared" si="83"/>
        <v>850000</v>
      </c>
      <c r="AT35" s="323">
        <v>1000000</v>
      </c>
      <c r="AU35" s="323"/>
      <c r="AV35" s="327">
        <f t="shared" si="58"/>
        <v>1000000</v>
      </c>
      <c r="AW35" s="323"/>
      <c r="AX35" s="323"/>
      <c r="AY35" s="327"/>
      <c r="AZ35" s="322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3"/>
      <c r="K36" s="324"/>
      <c r="L36" s="314">
        <f t="shared" si="57"/>
        <v>0</v>
      </c>
      <c r="M36" s="325"/>
      <c r="N36" s="323"/>
      <c r="O36" s="314">
        <f t="shared" si="25"/>
        <v>0</v>
      </c>
      <c r="P36" s="323">
        <v>850000</v>
      </c>
      <c r="Q36" s="323">
        <v>850000</v>
      </c>
      <c r="R36" s="314">
        <f t="shared" si="72"/>
        <v>0</v>
      </c>
      <c r="S36" s="323">
        <v>850000</v>
      </c>
      <c r="T36" s="323"/>
      <c r="U36" s="314">
        <f t="shared" si="73"/>
        <v>850000</v>
      </c>
      <c r="V36" s="323">
        <v>850000</v>
      </c>
      <c r="W36" s="323"/>
      <c r="X36" s="314">
        <f t="shared" si="74"/>
        <v>850000</v>
      </c>
      <c r="Y36" s="323">
        <v>850000</v>
      </c>
      <c r="Z36" s="323"/>
      <c r="AA36" s="314">
        <f t="shared" si="75"/>
        <v>850000</v>
      </c>
      <c r="AB36" s="323">
        <v>850000</v>
      </c>
      <c r="AC36" s="323"/>
      <c r="AD36" s="314">
        <f t="shared" si="76"/>
        <v>850000</v>
      </c>
      <c r="AE36" s="323">
        <v>850000</v>
      </c>
      <c r="AF36" s="323"/>
      <c r="AG36" s="314">
        <f t="shared" si="77"/>
        <v>850000</v>
      </c>
      <c r="AH36" s="323">
        <v>850000</v>
      </c>
      <c r="AI36" s="323"/>
      <c r="AJ36" s="314">
        <f t="shared" si="78"/>
        <v>850000</v>
      </c>
      <c r="AK36" s="323">
        <v>850000</v>
      </c>
      <c r="AL36" s="323"/>
      <c r="AM36" s="314">
        <f t="shared" si="79"/>
        <v>850000</v>
      </c>
      <c r="AN36" s="323">
        <v>850000</v>
      </c>
      <c r="AO36" s="323"/>
      <c r="AP36" s="314">
        <f t="shared" si="80"/>
        <v>850000</v>
      </c>
      <c r="AQ36" s="323">
        <v>850000</v>
      </c>
      <c r="AR36" s="323"/>
      <c r="AS36" s="314">
        <f t="shared" si="83"/>
        <v>850000</v>
      </c>
      <c r="AT36" s="323"/>
      <c r="AU36" s="323"/>
      <c r="AV36" s="327">
        <f t="shared" si="58"/>
        <v>0</v>
      </c>
      <c r="AW36" s="323"/>
      <c r="AX36" s="323"/>
      <c r="AY36" s="327"/>
      <c r="AZ36" s="322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3"/>
      <c r="K37" s="324"/>
      <c r="M37" s="325"/>
      <c r="N37" s="323"/>
      <c r="O37" s="314">
        <f t="shared" si="25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8"/>
        <v>0</v>
      </c>
      <c r="AW37" s="323"/>
      <c r="AX37" s="323"/>
      <c r="AY37" s="327"/>
      <c r="AZ37" s="322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5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8"/>
        <v>0</v>
      </c>
      <c r="AW38" s="323"/>
      <c r="AX38" s="323"/>
      <c r="AY38" s="327"/>
      <c r="AZ38" s="322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5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5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3"/>
      <c r="K41" s="324"/>
      <c r="L41" s="314">
        <f t="shared" ref="L41:L43" si="85">J41-K41</f>
        <v>0</v>
      </c>
      <c r="M41" s="325"/>
      <c r="N41" s="323"/>
      <c r="O41" s="314">
        <f t="shared" si="25"/>
        <v>0</v>
      </c>
      <c r="P41" s="323"/>
      <c r="Q41" s="323"/>
      <c r="R41" s="314">
        <f t="shared" ref="R41:R50" si="86">P41-Q41</f>
        <v>0</v>
      </c>
      <c r="S41" s="323"/>
      <c r="T41" s="323"/>
      <c r="U41" s="335">
        <f t="shared" ref="U41:U51" si="87">S41-T41</f>
        <v>0</v>
      </c>
      <c r="V41" s="323"/>
      <c r="W41" s="323"/>
      <c r="X41" s="335">
        <f t="shared" ref="X41:X47" si="88">V41-W41</f>
        <v>0</v>
      </c>
      <c r="Y41" s="323"/>
      <c r="Z41" s="323"/>
      <c r="AA41" s="335">
        <f t="shared" ref="AA41:AA50" si="89">Y41-Z41</f>
        <v>0</v>
      </c>
      <c r="AB41" s="323"/>
      <c r="AC41" s="323"/>
      <c r="AD41" s="335">
        <f t="shared" ref="AD41:AD50" si="90">AB41-AC41</f>
        <v>0</v>
      </c>
      <c r="AE41" s="323"/>
      <c r="AF41" s="323"/>
      <c r="AG41" s="335">
        <f t="shared" ref="AG41:AG48" si="91">AE41-AF41</f>
        <v>0</v>
      </c>
      <c r="AH41" s="323"/>
      <c r="AI41" s="323"/>
      <c r="AJ41" s="335">
        <f t="shared" ref="AJ41:AJ48" si="92">AH41-AI41</f>
        <v>0</v>
      </c>
      <c r="AK41" s="323"/>
      <c r="AL41" s="323"/>
      <c r="AM41" s="335">
        <f t="shared" ref="AM41:AM48" si="93">AK41-AL41</f>
        <v>0</v>
      </c>
      <c r="AN41" s="323"/>
      <c r="AO41" s="323"/>
      <c r="AP41" s="335">
        <f t="shared" ref="AP41:AP53" si="94">AN41-AO41</f>
        <v>0</v>
      </c>
      <c r="AQ41" s="323"/>
      <c r="AR41" s="323"/>
      <c r="AS41" s="326">
        <f t="shared" ref="AS41:AS71" si="95">AQ41-AR41</f>
        <v>0</v>
      </c>
      <c r="AT41" s="323"/>
      <c r="AU41" s="323"/>
      <c r="AV41" s="327">
        <f t="shared" ref="AV41:AV70" si="96">AT41-AU41</f>
        <v>0</v>
      </c>
      <c r="AW41" s="323"/>
      <c r="AX41" s="323"/>
      <c r="AY41" s="327">
        <f t="shared" ref="AY41:AY70" si="97">AW41-AX41</f>
        <v>0</v>
      </c>
      <c r="AZ41" s="316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3"/>
      <c r="K42" s="324"/>
      <c r="L42" s="314">
        <f t="shared" si="85"/>
        <v>0</v>
      </c>
      <c r="M42" s="325"/>
      <c r="N42" s="323"/>
      <c r="O42" s="314">
        <f t="shared" si="25"/>
        <v>0</v>
      </c>
      <c r="P42" s="323"/>
      <c r="Q42" s="323"/>
      <c r="R42" s="314">
        <f t="shared" si="86"/>
        <v>0</v>
      </c>
      <c r="S42" s="323"/>
      <c r="T42" s="323"/>
      <c r="U42" s="335">
        <f t="shared" si="87"/>
        <v>0</v>
      </c>
      <c r="V42" s="323"/>
      <c r="W42" s="323"/>
      <c r="X42" s="335">
        <f t="shared" si="88"/>
        <v>0</v>
      </c>
      <c r="Y42" s="323"/>
      <c r="Z42" s="323"/>
      <c r="AA42" s="335">
        <f t="shared" si="89"/>
        <v>0</v>
      </c>
      <c r="AB42" s="323"/>
      <c r="AC42" s="323"/>
      <c r="AD42" s="335">
        <f t="shared" si="90"/>
        <v>0</v>
      </c>
      <c r="AE42" s="323"/>
      <c r="AF42" s="323"/>
      <c r="AG42" s="335">
        <f t="shared" si="91"/>
        <v>0</v>
      </c>
      <c r="AH42" s="323"/>
      <c r="AI42" s="323"/>
      <c r="AJ42" s="335">
        <f t="shared" si="92"/>
        <v>0</v>
      </c>
      <c r="AK42" s="323"/>
      <c r="AL42" s="323"/>
      <c r="AM42" s="335">
        <f t="shared" si="93"/>
        <v>0</v>
      </c>
      <c r="AN42" s="323"/>
      <c r="AO42" s="323"/>
      <c r="AP42" s="335">
        <f t="shared" si="94"/>
        <v>0</v>
      </c>
      <c r="AQ42" s="323"/>
      <c r="AR42" s="323"/>
      <c r="AS42" s="326">
        <f t="shared" si="95"/>
        <v>0</v>
      </c>
      <c r="AT42" s="323"/>
      <c r="AU42" s="323"/>
      <c r="AV42" s="327">
        <f t="shared" si="96"/>
        <v>0</v>
      </c>
      <c r="AW42" s="323"/>
      <c r="AX42" s="323"/>
      <c r="AY42" s="327">
        <f t="shared" si="97"/>
        <v>0</v>
      </c>
      <c r="AZ42" s="316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3"/>
      <c r="K43" s="324"/>
      <c r="L43" s="314">
        <f t="shared" si="85"/>
        <v>0</v>
      </c>
      <c r="M43" s="325"/>
      <c r="N43" s="323"/>
      <c r="O43" s="314">
        <f t="shared" si="25"/>
        <v>0</v>
      </c>
      <c r="P43" s="323"/>
      <c r="Q43" s="323"/>
      <c r="R43" s="314">
        <f t="shared" si="86"/>
        <v>0</v>
      </c>
      <c r="S43" s="323"/>
      <c r="T43" s="323"/>
      <c r="U43" s="335">
        <f t="shared" si="87"/>
        <v>0</v>
      </c>
      <c r="V43" s="323"/>
      <c r="W43" s="323"/>
      <c r="X43" s="335">
        <f t="shared" si="88"/>
        <v>0</v>
      </c>
      <c r="Y43" s="323"/>
      <c r="Z43" s="323"/>
      <c r="AA43" s="335">
        <f t="shared" si="89"/>
        <v>0</v>
      </c>
      <c r="AB43" s="323"/>
      <c r="AC43" s="323"/>
      <c r="AD43" s="335">
        <f t="shared" si="90"/>
        <v>0</v>
      </c>
      <c r="AE43" s="323"/>
      <c r="AF43" s="323"/>
      <c r="AG43" s="335">
        <f t="shared" si="91"/>
        <v>0</v>
      </c>
      <c r="AH43" s="323"/>
      <c r="AI43" s="323"/>
      <c r="AJ43" s="335">
        <f t="shared" si="92"/>
        <v>0</v>
      </c>
      <c r="AK43" s="323"/>
      <c r="AL43" s="323"/>
      <c r="AM43" s="335">
        <f t="shared" si="93"/>
        <v>0</v>
      </c>
      <c r="AN43" s="323"/>
      <c r="AO43" s="323"/>
      <c r="AP43" s="335">
        <f t="shared" si="94"/>
        <v>0</v>
      </c>
      <c r="AQ43" s="323"/>
      <c r="AR43" s="323"/>
      <c r="AS43" s="326">
        <f t="shared" si="95"/>
        <v>0</v>
      </c>
      <c r="AT43" s="323"/>
      <c r="AU43" s="323"/>
      <c r="AV43" s="327">
        <f t="shared" si="96"/>
        <v>0</v>
      </c>
      <c r="AW43" s="323"/>
      <c r="AX43" s="323"/>
      <c r="AY43" s="327">
        <f t="shared" si="97"/>
        <v>0</v>
      </c>
      <c r="AZ43" s="316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3"/>
      <c r="K44" s="324"/>
      <c r="M44" s="325"/>
      <c r="N44" s="323"/>
      <c r="O44" s="314">
        <f t="shared" si="25"/>
        <v>0</v>
      </c>
      <c r="P44" s="323"/>
      <c r="Q44" s="323"/>
      <c r="R44" s="314">
        <f t="shared" si="86"/>
        <v>0</v>
      </c>
      <c r="S44" s="323"/>
      <c r="T44" s="323"/>
      <c r="U44" s="335">
        <f t="shared" si="87"/>
        <v>0</v>
      </c>
      <c r="V44" s="323"/>
      <c r="W44" s="323"/>
      <c r="X44" s="335">
        <f t="shared" si="88"/>
        <v>0</v>
      </c>
      <c r="Y44" s="323"/>
      <c r="Z44" s="323"/>
      <c r="AA44" s="335">
        <f t="shared" si="89"/>
        <v>0</v>
      </c>
      <c r="AB44" s="323"/>
      <c r="AC44" s="323"/>
      <c r="AD44" s="335">
        <f t="shared" si="90"/>
        <v>0</v>
      </c>
      <c r="AE44" s="323"/>
      <c r="AF44" s="323"/>
      <c r="AG44" s="335">
        <f t="shared" si="91"/>
        <v>0</v>
      </c>
      <c r="AH44" s="323"/>
      <c r="AI44" s="323"/>
      <c r="AJ44" s="335">
        <f t="shared" si="92"/>
        <v>0</v>
      </c>
      <c r="AK44" s="323"/>
      <c r="AL44" s="323"/>
      <c r="AM44" s="335">
        <f t="shared" si="93"/>
        <v>0</v>
      </c>
      <c r="AN44" s="323"/>
      <c r="AO44" s="323"/>
      <c r="AP44" s="335">
        <f t="shared" si="94"/>
        <v>0</v>
      </c>
      <c r="AQ44" s="323"/>
      <c r="AR44" s="323"/>
      <c r="AS44" s="326">
        <f t="shared" si="95"/>
        <v>0</v>
      </c>
      <c r="AT44" s="323"/>
      <c r="AU44" s="323"/>
      <c r="AV44" s="327">
        <f t="shared" si="96"/>
        <v>0</v>
      </c>
      <c r="AW44" s="323"/>
      <c r="AX44" s="323"/>
      <c r="AY44" s="327">
        <f t="shared" si="97"/>
        <v>0</v>
      </c>
      <c r="AZ44" s="316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3"/>
      <c r="K45" s="324"/>
      <c r="M45" s="325"/>
      <c r="N45" s="323"/>
      <c r="O45" s="314">
        <f t="shared" si="25"/>
        <v>0</v>
      </c>
      <c r="P45" s="323"/>
      <c r="Q45" s="323"/>
      <c r="R45" s="314">
        <f t="shared" si="86"/>
        <v>0</v>
      </c>
      <c r="S45" s="323"/>
      <c r="T45" s="323"/>
      <c r="U45" s="335">
        <f t="shared" si="87"/>
        <v>0</v>
      </c>
      <c r="V45" s="323"/>
      <c r="W45" s="323"/>
      <c r="X45" s="335">
        <f t="shared" si="88"/>
        <v>0</v>
      </c>
      <c r="Y45" s="323"/>
      <c r="Z45" s="323"/>
      <c r="AA45" s="335">
        <f t="shared" si="89"/>
        <v>0</v>
      </c>
      <c r="AB45" s="323"/>
      <c r="AC45" s="323"/>
      <c r="AD45" s="335">
        <f t="shared" si="90"/>
        <v>0</v>
      </c>
      <c r="AE45" s="323"/>
      <c r="AF45" s="323"/>
      <c r="AG45" s="335">
        <f t="shared" si="91"/>
        <v>0</v>
      </c>
      <c r="AH45" s="323"/>
      <c r="AI45" s="323"/>
      <c r="AJ45" s="335">
        <f t="shared" si="92"/>
        <v>0</v>
      </c>
      <c r="AK45" s="323"/>
      <c r="AL45" s="323"/>
      <c r="AM45" s="335">
        <f t="shared" si="93"/>
        <v>0</v>
      </c>
      <c r="AN45" s="323"/>
      <c r="AO45" s="323"/>
      <c r="AP45" s="335">
        <f t="shared" si="94"/>
        <v>0</v>
      </c>
      <c r="AQ45" s="323"/>
      <c r="AR45" s="323"/>
      <c r="AS45" s="326">
        <f t="shared" si="95"/>
        <v>0</v>
      </c>
      <c r="AT45" s="323"/>
      <c r="AU45" s="323"/>
      <c r="AV45" s="327">
        <f t="shared" si="96"/>
        <v>0</v>
      </c>
      <c r="AW45" s="323"/>
      <c r="AX45" s="323"/>
      <c r="AY45" s="327">
        <f t="shared" si="97"/>
        <v>0</v>
      </c>
      <c r="AZ45" s="316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3"/>
      <c r="K46" s="324"/>
      <c r="M46" s="325"/>
      <c r="N46" s="323"/>
      <c r="O46" s="314">
        <f t="shared" si="25"/>
        <v>0</v>
      </c>
      <c r="P46" s="323"/>
      <c r="Q46" s="323"/>
      <c r="R46" s="314">
        <f t="shared" si="86"/>
        <v>0</v>
      </c>
      <c r="S46" s="323"/>
      <c r="T46" s="323"/>
      <c r="U46" s="335">
        <f t="shared" si="87"/>
        <v>0</v>
      </c>
      <c r="V46" s="323"/>
      <c r="W46" s="323"/>
      <c r="X46" s="335">
        <f t="shared" si="88"/>
        <v>0</v>
      </c>
      <c r="Y46" s="323"/>
      <c r="Z46" s="323"/>
      <c r="AA46" s="335">
        <f t="shared" si="89"/>
        <v>0</v>
      </c>
      <c r="AB46" s="323"/>
      <c r="AC46" s="323"/>
      <c r="AD46" s="335">
        <f t="shared" si="90"/>
        <v>0</v>
      </c>
      <c r="AE46" s="323"/>
      <c r="AF46" s="323"/>
      <c r="AG46" s="335">
        <f t="shared" si="91"/>
        <v>0</v>
      </c>
      <c r="AH46" s="323"/>
      <c r="AI46" s="323"/>
      <c r="AJ46" s="335">
        <f t="shared" si="92"/>
        <v>0</v>
      </c>
      <c r="AK46" s="323"/>
      <c r="AL46" s="323"/>
      <c r="AM46" s="335">
        <f t="shared" si="93"/>
        <v>0</v>
      </c>
      <c r="AN46" s="323"/>
      <c r="AO46" s="323"/>
      <c r="AP46" s="335">
        <f t="shared" si="94"/>
        <v>0</v>
      </c>
      <c r="AQ46" s="323"/>
      <c r="AR46" s="323"/>
      <c r="AS46" s="326">
        <f t="shared" si="95"/>
        <v>0</v>
      </c>
      <c r="AT46" s="323"/>
      <c r="AU46" s="323"/>
      <c r="AV46" s="327">
        <f t="shared" si="96"/>
        <v>0</v>
      </c>
      <c r="AW46" s="323"/>
      <c r="AX46" s="323"/>
      <c r="AY46" s="327">
        <f t="shared" si="97"/>
        <v>0</v>
      </c>
      <c r="AZ46" s="316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3"/>
      <c r="K47" s="324"/>
      <c r="M47" s="325"/>
      <c r="N47" s="323"/>
      <c r="O47" s="314">
        <f t="shared" si="25"/>
        <v>0</v>
      </c>
      <c r="P47" s="323"/>
      <c r="Q47" s="323"/>
      <c r="R47" s="314">
        <f t="shared" si="86"/>
        <v>0</v>
      </c>
      <c r="S47" s="323"/>
      <c r="T47" s="323"/>
      <c r="U47" s="335">
        <f t="shared" si="87"/>
        <v>0</v>
      </c>
      <c r="V47" s="323"/>
      <c r="W47" s="323"/>
      <c r="X47" s="335">
        <f t="shared" si="88"/>
        <v>0</v>
      </c>
      <c r="Y47" s="323"/>
      <c r="Z47" s="323"/>
      <c r="AA47" s="335">
        <f t="shared" si="89"/>
        <v>0</v>
      </c>
      <c r="AB47" s="323"/>
      <c r="AC47" s="323"/>
      <c r="AD47" s="335">
        <f t="shared" si="90"/>
        <v>0</v>
      </c>
      <c r="AE47" s="323"/>
      <c r="AF47" s="323"/>
      <c r="AG47" s="335">
        <f t="shared" si="91"/>
        <v>0</v>
      </c>
      <c r="AH47" s="323"/>
      <c r="AI47" s="323"/>
      <c r="AJ47" s="335">
        <f t="shared" si="92"/>
        <v>0</v>
      </c>
      <c r="AK47" s="323"/>
      <c r="AL47" s="323"/>
      <c r="AM47" s="335">
        <f t="shared" si="93"/>
        <v>0</v>
      </c>
      <c r="AN47" s="323"/>
      <c r="AO47" s="323"/>
      <c r="AP47" s="335">
        <f t="shared" si="94"/>
        <v>0</v>
      </c>
      <c r="AQ47" s="323"/>
      <c r="AR47" s="323"/>
      <c r="AS47" s="326">
        <f t="shared" si="95"/>
        <v>0</v>
      </c>
      <c r="AT47" s="323"/>
      <c r="AU47" s="323"/>
      <c r="AV47" s="327">
        <f t="shared" si="96"/>
        <v>0</v>
      </c>
      <c r="AW47" s="323"/>
      <c r="AX47" s="323"/>
      <c r="AY47" s="327">
        <f t="shared" si="97"/>
        <v>0</v>
      </c>
      <c r="AZ47" s="316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3"/>
      <c r="K48" s="324"/>
      <c r="M48" s="325"/>
      <c r="N48" s="323"/>
      <c r="O48" s="314">
        <f t="shared" si="25"/>
        <v>0</v>
      </c>
      <c r="P48" s="323"/>
      <c r="Q48" s="323"/>
      <c r="R48" s="314">
        <f t="shared" si="86"/>
        <v>0</v>
      </c>
      <c r="S48" s="323"/>
      <c r="T48" s="323"/>
      <c r="U48" s="335">
        <f t="shared" si="87"/>
        <v>0</v>
      </c>
      <c r="V48" s="323"/>
      <c r="W48" s="323"/>
      <c r="X48" s="335"/>
      <c r="Y48" s="323"/>
      <c r="Z48" s="323"/>
      <c r="AA48" s="335">
        <f t="shared" si="89"/>
        <v>0</v>
      </c>
      <c r="AB48" s="323"/>
      <c r="AC48" s="323"/>
      <c r="AD48" s="335">
        <f t="shared" si="90"/>
        <v>0</v>
      </c>
      <c r="AE48" s="323"/>
      <c r="AF48" s="323"/>
      <c r="AG48" s="335">
        <f t="shared" si="91"/>
        <v>0</v>
      </c>
      <c r="AH48" s="323"/>
      <c r="AI48" s="323"/>
      <c r="AJ48" s="335">
        <f t="shared" si="92"/>
        <v>0</v>
      </c>
      <c r="AK48" s="323"/>
      <c r="AL48" s="323"/>
      <c r="AM48" s="335">
        <f t="shared" si="93"/>
        <v>0</v>
      </c>
      <c r="AN48" s="323"/>
      <c r="AO48" s="323"/>
      <c r="AP48" s="335">
        <f t="shared" si="94"/>
        <v>0</v>
      </c>
      <c r="AQ48" s="323"/>
      <c r="AR48" s="323"/>
      <c r="AS48" s="326">
        <f t="shared" si="95"/>
        <v>0</v>
      </c>
      <c r="AT48" s="323"/>
      <c r="AU48" s="323"/>
      <c r="AV48" s="327">
        <f t="shared" si="96"/>
        <v>0</v>
      </c>
      <c r="AW48" s="323"/>
      <c r="AX48" s="323"/>
      <c r="AY48" s="327">
        <f t="shared" si="97"/>
        <v>0</v>
      </c>
      <c r="AZ48" s="316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3"/>
      <c r="K49" s="324"/>
      <c r="M49" s="325"/>
      <c r="N49" s="323"/>
      <c r="O49" s="314">
        <f t="shared" si="25"/>
        <v>0</v>
      </c>
      <c r="P49" s="323"/>
      <c r="Q49" s="323"/>
      <c r="R49" s="314">
        <f t="shared" si="86"/>
        <v>0</v>
      </c>
      <c r="S49" s="323"/>
      <c r="T49" s="323"/>
      <c r="U49" s="335">
        <f t="shared" si="87"/>
        <v>0</v>
      </c>
      <c r="V49" s="323"/>
      <c r="W49" s="323"/>
      <c r="X49" s="335"/>
      <c r="Y49" s="323"/>
      <c r="Z49" s="323"/>
      <c r="AA49" s="335">
        <f t="shared" si="89"/>
        <v>0</v>
      </c>
      <c r="AB49" s="323"/>
      <c r="AC49" s="323"/>
      <c r="AD49" s="335">
        <f t="shared" si="90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4"/>
        <v>0</v>
      </c>
      <c r="AQ49" s="323"/>
      <c r="AR49" s="323"/>
      <c r="AS49" s="326">
        <f t="shared" si="95"/>
        <v>0</v>
      </c>
      <c r="AT49" s="323"/>
      <c r="AU49" s="323"/>
      <c r="AV49" s="327">
        <f t="shared" si="96"/>
        <v>0</v>
      </c>
      <c r="AW49" s="323"/>
      <c r="AX49" s="323"/>
      <c r="AY49" s="327">
        <f t="shared" si="97"/>
        <v>0</v>
      </c>
      <c r="AZ49" s="316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3"/>
      <c r="K50" s="324"/>
      <c r="M50" s="325"/>
      <c r="N50" s="323"/>
      <c r="O50" s="314">
        <f t="shared" si="25"/>
        <v>0</v>
      </c>
      <c r="P50" s="323"/>
      <c r="Q50" s="323"/>
      <c r="R50" s="314">
        <f t="shared" si="86"/>
        <v>0</v>
      </c>
      <c r="S50" s="323"/>
      <c r="T50" s="323"/>
      <c r="U50" s="335">
        <f t="shared" si="87"/>
        <v>0</v>
      </c>
      <c r="V50" s="323"/>
      <c r="W50" s="323"/>
      <c r="X50" s="335"/>
      <c r="Y50" s="323"/>
      <c r="Z50" s="323"/>
      <c r="AA50" s="335">
        <f t="shared" si="89"/>
        <v>0</v>
      </c>
      <c r="AB50" s="323"/>
      <c r="AC50" s="323"/>
      <c r="AD50" s="335">
        <f t="shared" si="90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4"/>
        <v>0</v>
      </c>
      <c r="AQ50" s="323"/>
      <c r="AR50" s="323"/>
      <c r="AS50" s="326">
        <f t="shared" si="95"/>
        <v>0</v>
      </c>
      <c r="AT50" s="323"/>
      <c r="AU50" s="323"/>
      <c r="AV50" s="327">
        <f t="shared" si="96"/>
        <v>0</v>
      </c>
      <c r="AW50" s="323"/>
      <c r="AX50" s="323"/>
      <c r="AY50" s="327">
        <f t="shared" si="97"/>
        <v>0</v>
      </c>
      <c r="AZ50" s="316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3"/>
      <c r="K51" s="324"/>
      <c r="M51" s="325"/>
      <c r="N51" s="323"/>
      <c r="O51" s="314">
        <f t="shared" si="25"/>
        <v>0</v>
      </c>
      <c r="P51" s="323"/>
      <c r="Q51" s="323"/>
      <c r="R51" s="335"/>
      <c r="S51" s="323"/>
      <c r="T51" s="323"/>
      <c r="U51" s="335">
        <f t="shared" si="87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4"/>
        <v>0</v>
      </c>
      <c r="AQ51" s="323"/>
      <c r="AR51" s="323"/>
      <c r="AS51" s="326">
        <f t="shared" si="95"/>
        <v>0</v>
      </c>
      <c r="AT51" s="323"/>
      <c r="AU51" s="323"/>
      <c r="AV51" s="327">
        <f t="shared" si="96"/>
        <v>0</v>
      </c>
      <c r="AW51" s="323"/>
      <c r="AX51" s="323"/>
      <c r="AY51" s="327">
        <f t="shared" si="97"/>
        <v>0</v>
      </c>
      <c r="AZ51" s="316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5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4"/>
        <v>0</v>
      </c>
      <c r="AQ52" s="323"/>
      <c r="AR52" s="323"/>
      <c r="AS52" s="326">
        <f t="shared" si="95"/>
        <v>0</v>
      </c>
      <c r="AT52" s="323"/>
      <c r="AU52" s="323"/>
      <c r="AV52" s="327">
        <f t="shared" si="96"/>
        <v>0</v>
      </c>
      <c r="AW52" s="323"/>
      <c r="AX52" s="323"/>
      <c r="AY52" s="327">
        <f t="shared" si="97"/>
        <v>0</v>
      </c>
      <c r="AZ52" s="316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5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4"/>
        <v>0</v>
      </c>
      <c r="AQ53" s="323"/>
      <c r="AR53" s="323"/>
      <c r="AS53" s="326">
        <f t="shared" si="95"/>
        <v>0</v>
      </c>
      <c r="AT53" s="323"/>
      <c r="AU53" s="323"/>
      <c r="AV53" s="327">
        <f t="shared" si="96"/>
        <v>0</v>
      </c>
      <c r="AW53" s="323"/>
      <c r="AX53" s="323"/>
      <c r="AY53" s="327">
        <f t="shared" si="97"/>
        <v>0</v>
      </c>
      <c r="AZ53" s="316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5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5"/>
        <v>0</v>
      </c>
      <c r="AT54" s="323"/>
      <c r="AU54" s="323"/>
      <c r="AV54" s="327">
        <f t="shared" si="96"/>
        <v>0</v>
      </c>
      <c r="AW54" s="323"/>
      <c r="AX54" s="323"/>
      <c r="AY54" s="327">
        <f t="shared" si="97"/>
        <v>0</v>
      </c>
      <c r="AZ54" s="316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5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5"/>
        <v>0</v>
      </c>
      <c r="AT55" s="323"/>
      <c r="AU55" s="323"/>
      <c r="AV55" s="327">
        <f t="shared" si="96"/>
        <v>0</v>
      </c>
      <c r="AW55" s="323"/>
      <c r="AX55" s="323"/>
      <c r="AY55" s="327">
        <f t="shared" si="97"/>
        <v>0</v>
      </c>
      <c r="AZ55" s="316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5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5"/>
        <v>0</v>
      </c>
      <c r="AT56" s="323"/>
      <c r="AU56" s="323"/>
      <c r="AV56" s="327">
        <f t="shared" si="96"/>
        <v>0</v>
      </c>
      <c r="AW56" s="323"/>
      <c r="AX56" s="323"/>
      <c r="AY56" s="327">
        <f t="shared" si="97"/>
        <v>0</v>
      </c>
      <c r="AZ56" s="316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5"/>
        <v>0</v>
      </c>
      <c r="AT57" s="323"/>
      <c r="AU57" s="323"/>
      <c r="AV57" s="327">
        <f t="shared" si="96"/>
        <v>0</v>
      </c>
      <c r="AW57" s="323"/>
      <c r="AX57" s="323"/>
      <c r="AY57" s="327">
        <f t="shared" si="97"/>
        <v>0</v>
      </c>
      <c r="AZ57" s="316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5"/>
        <v>0</v>
      </c>
      <c r="AT58" s="323"/>
      <c r="AU58" s="323"/>
      <c r="AV58" s="327">
        <f t="shared" si="96"/>
        <v>0</v>
      </c>
      <c r="AW58" s="323"/>
      <c r="AX58" s="323"/>
      <c r="AY58" s="327">
        <f t="shared" si="97"/>
        <v>0</v>
      </c>
      <c r="AZ58" s="316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5"/>
        <v>0</v>
      </c>
      <c r="AT59" s="323"/>
      <c r="AU59" s="323"/>
      <c r="AV59" s="327">
        <f t="shared" si="96"/>
        <v>0</v>
      </c>
      <c r="AW59" s="323"/>
      <c r="AX59" s="323"/>
      <c r="AY59" s="327">
        <f t="shared" si="97"/>
        <v>0</v>
      </c>
      <c r="AZ59" s="316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5"/>
        <v>0</v>
      </c>
      <c r="AT60" s="323"/>
      <c r="AU60" s="323"/>
      <c r="AV60" s="327">
        <f t="shared" si="96"/>
        <v>0</v>
      </c>
      <c r="AW60" s="323"/>
      <c r="AX60" s="323"/>
      <c r="AY60" s="327">
        <f t="shared" si="97"/>
        <v>0</v>
      </c>
      <c r="AZ60" s="316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5"/>
        <v>0</v>
      </c>
      <c r="AT61" s="323"/>
      <c r="AU61" s="323"/>
      <c r="AV61" s="327">
        <f t="shared" si="96"/>
        <v>0</v>
      </c>
      <c r="AW61" s="323"/>
      <c r="AX61" s="323"/>
      <c r="AY61" s="327">
        <f t="shared" si="97"/>
        <v>0</v>
      </c>
      <c r="AZ61" s="316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5"/>
        <v>0</v>
      </c>
      <c r="AT62" s="323"/>
      <c r="AU62" s="323"/>
      <c r="AV62" s="327">
        <f t="shared" si="96"/>
        <v>0</v>
      </c>
      <c r="AW62" s="323"/>
      <c r="AX62" s="323"/>
      <c r="AY62" s="327">
        <f t="shared" si="97"/>
        <v>0</v>
      </c>
      <c r="AZ62" s="316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5"/>
        <v>0</v>
      </c>
      <c r="AT63" s="323"/>
      <c r="AU63" s="323"/>
      <c r="AV63" s="327">
        <f t="shared" si="96"/>
        <v>0</v>
      </c>
      <c r="AW63" s="323"/>
      <c r="AX63" s="323"/>
      <c r="AY63" s="327">
        <f t="shared" si="97"/>
        <v>0</v>
      </c>
      <c r="AZ63" s="316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5"/>
        <v>0</v>
      </c>
      <c r="AT64" s="323"/>
      <c r="AU64" s="323"/>
      <c r="AV64" s="327">
        <f t="shared" si="96"/>
        <v>0</v>
      </c>
      <c r="AW64" s="323"/>
      <c r="AX64" s="323"/>
      <c r="AY64" s="327">
        <f t="shared" si="97"/>
        <v>0</v>
      </c>
      <c r="AZ64" s="316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5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5"/>
        <v>0</v>
      </c>
      <c r="AT66" s="323"/>
      <c r="AU66" s="323"/>
      <c r="AV66" s="327">
        <f t="shared" si="96"/>
        <v>0</v>
      </c>
      <c r="AW66" s="323"/>
      <c r="AX66" s="323"/>
      <c r="AY66" s="327">
        <f t="shared" si="97"/>
        <v>0</v>
      </c>
      <c r="AZ66" s="316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5"/>
        <v>0</v>
      </c>
      <c r="AT67" s="323"/>
      <c r="AU67" s="323"/>
      <c r="AV67" s="327">
        <f t="shared" si="96"/>
        <v>0</v>
      </c>
      <c r="AW67" s="323"/>
      <c r="AX67" s="323"/>
      <c r="AY67" s="327">
        <f t="shared" si="97"/>
        <v>0</v>
      </c>
      <c r="AZ67" s="316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5"/>
        <v>0</v>
      </c>
      <c r="AT68" s="323"/>
      <c r="AU68" s="323"/>
      <c r="AV68" s="327">
        <f t="shared" si="96"/>
        <v>0</v>
      </c>
      <c r="AW68" s="323"/>
      <c r="AX68" s="323"/>
      <c r="AY68" s="327">
        <f t="shared" si="97"/>
        <v>0</v>
      </c>
      <c r="AZ68" s="316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5"/>
        <v>0</v>
      </c>
      <c r="AT69" s="323"/>
      <c r="AU69" s="323"/>
      <c r="AV69" s="327">
        <f t="shared" si="96"/>
        <v>0</v>
      </c>
      <c r="AW69" s="323"/>
      <c r="AX69" s="323"/>
      <c r="AY69" s="327">
        <f t="shared" si="97"/>
        <v>0</v>
      </c>
      <c r="AZ69" s="316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5"/>
        <v>0</v>
      </c>
      <c r="AT70" s="323"/>
      <c r="AU70" s="323"/>
      <c r="AV70" s="327">
        <f t="shared" si="96"/>
        <v>0</v>
      </c>
      <c r="AW70" s="323"/>
      <c r="AX70" s="323"/>
      <c r="AY70" s="327">
        <f t="shared" si="97"/>
        <v>0</v>
      </c>
      <c r="AZ70" s="316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5"/>
        <v>0</v>
      </c>
      <c r="AT71" s="323"/>
      <c r="AU71" s="323"/>
      <c r="AV71" s="327">
        <f t="shared" ref="AV71:AV87" si="99">AT71-AU71</f>
        <v>0</v>
      </c>
      <c r="AW71" s="323"/>
      <c r="AX71" s="323"/>
      <c r="AY71" s="327">
        <f t="shared" ref="AY71:AY87" si="100">AW71-AX71</f>
        <v>0</v>
      </c>
      <c r="AZ71" s="316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1">AQ72-AR72</f>
        <v>0</v>
      </c>
      <c r="AT72" s="323"/>
      <c r="AU72" s="323"/>
      <c r="AV72" s="327">
        <f t="shared" si="99"/>
        <v>0</v>
      </c>
      <c r="AW72" s="323"/>
      <c r="AX72" s="323"/>
      <c r="AY72" s="327">
        <f t="shared" si="100"/>
        <v>0</v>
      </c>
      <c r="AZ72" s="316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1"/>
        <v>0</v>
      </c>
      <c r="AT73" s="323"/>
      <c r="AU73" s="323"/>
      <c r="AV73" s="327">
        <f t="shared" si="99"/>
        <v>0</v>
      </c>
      <c r="AW73" s="323"/>
      <c r="AX73" s="323"/>
      <c r="AY73" s="327">
        <f t="shared" si="100"/>
        <v>0</v>
      </c>
      <c r="AZ73" s="316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1"/>
        <v>0</v>
      </c>
      <c r="AT74" s="323"/>
      <c r="AU74" s="323"/>
      <c r="AV74" s="327">
        <f t="shared" si="99"/>
        <v>0</v>
      </c>
      <c r="AW74" s="323"/>
      <c r="AX74" s="323"/>
      <c r="AY74" s="327">
        <f t="shared" si="100"/>
        <v>0</v>
      </c>
      <c r="AZ74" s="316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1"/>
        <v>0</v>
      </c>
      <c r="AT75" s="323"/>
      <c r="AU75" s="323"/>
      <c r="AV75" s="327">
        <f t="shared" si="99"/>
        <v>0</v>
      </c>
      <c r="AW75" s="323"/>
      <c r="AX75" s="323"/>
      <c r="AY75" s="327">
        <f t="shared" si="100"/>
        <v>0</v>
      </c>
      <c r="AZ75" s="316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1"/>
        <v>0</v>
      </c>
      <c r="AT76" s="323"/>
      <c r="AU76" s="323"/>
      <c r="AV76" s="327">
        <f t="shared" si="99"/>
        <v>0</v>
      </c>
      <c r="AW76" s="323"/>
      <c r="AX76" s="323"/>
      <c r="AY76" s="327">
        <f t="shared" si="100"/>
        <v>0</v>
      </c>
      <c r="AZ76" s="316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1"/>
        <v>0</v>
      </c>
      <c r="AT77" s="323"/>
      <c r="AU77" s="323"/>
      <c r="AV77" s="327">
        <f t="shared" si="99"/>
        <v>0</v>
      </c>
      <c r="AW77" s="323"/>
      <c r="AX77" s="323"/>
      <c r="AY77" s="327">
        <f t="shared" si="100"/>
        <v>0</v>
      </c>
      <c r="AZ77" s="316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1"/>
        <v>0</v>
      </c>
      <c r="AT78" s="323"/>
      <c r="AU78" s="323"/>
      <c r="AV78" s="327">
        <f t="shared" si="99"/>
        <v>0</v>
      </c>
      <c r="AW78" s="323"/>
      <c r="AX78" s="323"/>
      <c r="AY78" s="327">
        <f t="shared" si="100"/>
        <v>0</v>
      </c>
      <c r="AZ78" s="316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1"/>
        <v>0</v>
      </c>
      <c r="AT79" s="323"/>
      <c r="AU79" s="323"/>
      <c r="AV79" s="327">
        <f t="shared" si="99"/>
        <v>0</v>
      </c>
      <c r="AW79" s="323"/>
      <c r="AX79" s="323"/>
      <c r="AY79" s="327">
        <f t="shared" si="100"/>
        <v>0</v>
      </c>
      <c r="AZ79" s="316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1"/>
        <v>0</v>
      </c>
      <c r="AT80" s="323"/>
      <c r="AU80" s="323"/>
      <c r="AV80" s="327">
        <f t="shared" si="99"/>
        <v>0</v>
      </c>
      <c r="AW80" s="323"/>
      <c r="AX80" s="323"/>
      <c r="AY80" s="327">
        <f t="shared" si="100"/>
        <v>0</v>
      </c>
      <c r="AZ80" s="316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1"/>
        <v>0</v>
      </c>
      <c r="AT81" s="323"/>
      <c r="AU81" s="323"/>
      <c r="AV81" s="327">
        <f t="shared" si="99"/>
        <v>0</v>
      </c>
      <c r="AW81" s="323"/>
      <c r="AX81" s="323"/>
      <c r="AY81" s="327">
        <f t="shared" si="100"/>
        <v>0</v>
      </c>
      <c r="AZ81" s="316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1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1"/>
        <v>0</v>
      </c>
      <c r="AT83" s="323"/>
      <c r="AU83" s="323"/>
      <c r="AV83" s="327">
        <f t="shared" si="99"/>
        <v>0</v>
      </c>
      <c r="AW83" s="323"/>
      <c r="AX83" s="323"/>
      <c r="AY83" s="327">
        <f t="shared" si="100"/>
        <v>0</v>
      </c>
      <c r="AZ83" s="316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1"/>
        <v>0</v>
      </c>
      <c r="AT84" s="323"/>
      <c r="AU84" s="323"/>
      <c r="AV84" s="327">
        <f t="shared" si="99"/>
        <v>0</v>
      </c>
      <c r="AW84" s="323"/>
      <c r="AX84" s="323"/>
      <c r="AY84" s="327">
        <f t="shared" si="100"/>
        <v>0</v>
      </c>
      <c r="AZ84" s="316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1"/>
        <v>0</v>
      </c>
      <c r="AT85" s="323"/>
      <c r="AU85" s="323"/>
      <c r="AV85" s="327">
        <f t="shared" si="99"/>
        <v>0</v>
      </c>
      <c r="AW85" s="323"/>
      <c r="AX85" s="323"/>
      <c r="AY85" s="327">
        <f t="shared" si="100"/>
        <v>0</v>
      </c>
      <c r="AZ85" s="316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1"/>
        <v>0</v>
      </c>
      <c r="AT86" s="323"/>
      <c r="AU86" s="323"/>
      <c r="AV86" s="327">
        <f t="shared" si="99"/>
        <v>0</v>
      </c>
      <c r="AW86" s="323"/>
      <c r="AX86" s="323"/>
      <c r="AY86" s="327">
        <f t="shared" si="100"/>
        <v>0</v>
      </c>
      <c r="AZ86" s="316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99"/>
        <v>0</v>
      </c>
      <c r="AW87" s="323"/>
      <c r="AX87" s="323"/>
      <c r="AY87" s="327">
        <f t="shared" si="100"/>
        <v>0</v>
      </c>
      <c r="AZ87" s="316">
        <f t="shared" si="102"/>
        <v>0</v>
      </c>
    </row>
    <row r="88" spans="1:52" s="201" customFormat="1" ht="18" customHeight="1" thickBot="1" x14ac:dyDescent="0.3">
      <c r="A88" s="409" t="s">
        <v>28</v>
      </c>
      <c r="B88" s="410"/>
      <c r="C88" s="410"/>
      <c r="D88" s="411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11500000</v>
      </c>
      <c r="L88" s="200">
        <f t="shared" si="103"/>
        <v>200000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16015000</v>
      </c>
      <c r="R88" s="200">
        <f t="shared" si="103"/>
        <v>3900000</v>
      </c>
      <c r="S88" s="200">
        <f t="shared" si="103"/>
        <v>19915000</v>
      </c>
      <c r="T88" s="200">
        <f t="shared" si="103"/>
        <v>14515000</v>
      </c>
      <c r="U88" s="200">
        <f t="shared" si="103"/>
        <v>5400000</v>
      </c>
      <c r="V88" s="200">
        <f t="shared" si="103"/>
        <v>19915000</v>
      </c>
      <c r="W88" s="200">
        <f t="shared" si="103"/>
        <v>11465000</v>
      </c>
      <c r="X88" s="200">
        <f t="shared" si="103"/>
        <v>8450000</v>
      </c>
      <c r="Y88" s="200">
        <f t="shared" si="103"/>
        <v>19915000</v>
      </c>
      <c r="Z88" s="200">
        <f t="shared" si="103"/>
        <v>3610000</v>
      </c>
      <c r="AA88" s="200">
        <f t="shared" si="103"/>
        <v>16305000</v>
      </c>
      <c r="AB88" s="200">
        <f t="shared" si="103"/>
        <v>19915000</v>
      </c>
      <c r="AC88" s="200">
        <f t="shared" si="103"/>
        <v>1950000</v>
      </c>
      <c r="AD88" s="200">
        <f t="shared" si="103"/>
        <v>17965000</v>
      </c>
      <c r="AE88" s="200">
        <f t="shared" si="103"/>
        <v>19915000</v>
      </c>
      <c r="AF88" s="200">
        <f t="shared" si="103"/>
        <v>950000</v>
      </c>
      <c r="AG88" s="200">
        <f t="shared" si="103"/>
        <v>18965000</v>
      </c>
      <c r="AH88" s="200">
        <f t="shared" si="103"/>
        <v>19915000</v>
      </c>
      <c r="AI88" s="200">
        <f t="shared" si="103"/>
        <v>950000</v>
      </c>
      <c r="AJ88" s="200">
        <f t="shared" si="103"/>
        <v>18965000</v>
      </c>
      <c r="AK88" s="200">
        <f t="shared" si="103"/>
        <v>19915000</v>
      </c>
      <c r="AL88" s="200">
        <f t="shared" si="103"/>
        <v>400000</v>
      </c>
      <c r="AM88" s="200">
        <f t="shared" si="103"/>
        <v>19515000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8">
        <f t="shared" ref="AZ88" si="104">SUM(AZ8:AZ87)</f>
        <v>223650000</v>
      </c>
    </row>
    <row r="89" spans="1:52" x14ac:dyDescent="0.2">
      <c r="A89" s="359" t="s">
        <v>308</v>
      </c>
      <c r="B89" s="359"/>
      <c r="C89" s="359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4830000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1">
        <f t="shared" ref="E92:E152" si="106">L8+O8+R8+U8+X8+AA8+AD8+AG8+AJ8+AM8+AP8+AS8+AV8</f>
        <v>1750000</v>
      </c>
    </row>
    <row r="93" spans="1:52" x14ac:dyDescent="0.2">
      <c r="A93" s="345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1">
        <f t="shared" si="106"/>
        <v>0</v>
      </c>
      <c r="G93" s="8">
        <f>REKAP!R20/63</f>
        <v>3699523.8095238097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1">
        <f t="shared" si="106"/>
        <v>4950000</v>
      </c>
    </row>
    <row r="95" spans="1:52" x14ac:dyDescent="0.2">
      <c r="A95" s="345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1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1">
        <f t="shared" si="106"/>
        <v>6300000</v>
      </c>
    </row>
    <row r="97" spans="1:5" x14ac:dyDescent="0.2">
      <c r="A97" s="345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1">
        <f t="shared" si="106"/>
        <v>6300000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1">
        <f t="shared" si="106"/>
        <v>3500000</v>
      </c>
    </row>
    <row r="99" spans="1:5" x14ac:dyDescent="0.2">
      <c r="A99" s="345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1">
        <f t="shared" si="106"/>
        <v>6300000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1">
        <f t="shared" si="106"/>
        <v>6400000</v>
      </c>
    </row>
    <row r="101" spans="1:5" x14ac:dyDescent="0.2">
      <c r="A101" s="345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1">
        <f t="shared" si="106"/>
        <v>6000000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1">
        <f t="shared" si="106"/>
        <v>6000000</v>
      </c>
    </row>
    <row r="103" spans="1:5" x14ac:dyDescent="0.2">
      <c r="A103" s="345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1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1">
        <f t="shared" si="106"/>
        <v>7900000</v>
      </c>
    </row>
    <row r="105" spans="1:5" x14ac:dyDescent="0.2">
      <c r="A105" s="345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1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1">
        <f t="shared" si="106"/>
        <v>4750000</v>
      </c>
    </row>
    <row r="107" spans="1:5" x14ac:dyDescent="0.2">
      <c r="A107" s="345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1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1">
        <f t="shared" si="106"/>
        <v>6300000</v>
      </c>
    </row>
    <row r="109" spans="1:5" x14ac:dyDescent="0.2">
      <c r="A109" s="345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1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1">
        <f t="shared" si="106"/>
        <v>0</v>
      </c>
    </row>
    <row r="111" spans="1:5" x14ac:dyDescent="0.2">
      <c r="A111" s="345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1">
        <f t="shared" si="106"/>
        <v>6300000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1">
        <f t="shared" si="106"/>
        <v>6300000</v>
      </c>
    </row>
    <row r="113" spans="1:52" x14ac:dyDescent="0.2">
      <c r="A113" s="345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1">
        <f t="shared" si="106"/>
        <v>1500000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1">
        <f t="shared" si="106"/>
        <v>6300000</v>
      </c>
    </row>
    <row r="115" spans="1:52" x14ac:dyDescent="0.2">
      <c r="A115" s="345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1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1">
        <f t="shared" si="106"/>
        <v>8550000</v>
      </c>
    </row>
    <row r="117" spans="1:52" x14ac:dyDescent="0.2">
      <c r="A117" s="345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1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1">
        <f t="shared" si="106"/>
        <v>9500000</v>
      </c>
    </row>
    <row r="119" spans="1:52" x14ac:dyDescent="0.2">
      <c r="A119" s="345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9550000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7650000</v>
      </c>
    </row>
    <row r="121" spans="1:52" x14ac:dyDescent="0.2">
      <c r="A121" s="345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5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5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5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5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5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5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5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5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5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5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5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5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5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5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5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5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5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5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5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5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5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5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5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5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153130000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T1" workbookViewId="0">
      <pane ySplit="6" topLeftCell="A30" activePane="bottomLeft" state="frozen"/>
      <selection pane="bottomLeft" activeCell="AH42" sqref="AH42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415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295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416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850000</v>
      </c>
      <c r="X7" s="227">
        <f t="shared" ref="X7" si="2">V7-W7</f>
        <v>0</v>
      </c>
      <c r="Y7" s="11">
        <v>850000</v>
      </c>
      <c r="Z7" s="11">
        <v>850000</v>
      </c>
      <c r="AA7" s="227">
        <f t="shared" ref="AA7" si="3">Y7-Z7</f>
        <v>0</v>
      </c>
      <c r="AB7" s="11">
        <v>850000</v>
      </c>
      <c r="AC7" s="11">
        <v>750000</v>
      </c>
      <c r="AD7" s="227">
        <f t="shared" ref="AD7" si="4">AB7-AC7</f>
        <v>100000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>
        <v>850000</v>
      </c>
      <c r="X10" s="227">
        <f t="shared" si="11"/>
        <v>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>
        <v>800000</v>
      </c>
      <c r="X12" s="227">
        <f t="shared" si="11"/>
        <v>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/>
      <c r="X15" s="227">
        <f t="shared" si="11"/>
        <v>800000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300000</v>
      </c>
      <c r="AG16" s="227">
        <f t="shared" si="14"/>
        <v>650000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950000</v>
      </c>
      <c r="X22" s="227" t="s">
        <v>505</v>
      </c>
      <c r="Y22" s="11">
        <v>950000</v>
      </c>
      <c r="Z22" s="11">
        <v>950000</v>
      </c>
      <c r="AA22" s="227">
        <f t="shared" ref="AA22:AA30" si="44">+Y22-Z22</f>
        <v>0</v>
      </c>
      <c r="AB22" s="11">
        <v>950000</v>
      </c>
      <c r="AC22" s="11"/>
      <c r="AD22" s="227">
        <f t="shared" ref="AD22:AD30" si="45">+AB22-AC22</f>
        <v>950000</v>
      </c>
      <c r="AE22" s="11">
        <v>950000</v>
      </c>
      <c r="AF22" s="11"/>
      <c r="AG22" s="227">
        <f t="shared" ref="AG22:AG34" si="46">+AE22-AF22</f>
        <v>950000</v>
      </c>
      <c r="AH22" s="11">
        <v>950000</v>
      </c>
      <c r="AI22" s="11"/>
      <c r="AJ22" s="227">
        <f t="shared" ref="AJ22:AJ30" si="47">+AH22-AI22</f>
        <v>950000</v>
      </c>
      <c r="AK22" s="11">
        <v>950000</v>
      </c>
      <c r="AL22" s="11"/>
      <c r="AM22" s="227">
        <f t="shared" ref="AM22:AM30" si="48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ref="X23:X30" si="49">+V23-W23</f>
        <v>950000</v>
      </c>
      <c r="Y23" s="11">
        <v>950000</v>
      </c>
      <c r="Z23" s="11"/>
      <c r="AA23" s="227">
        <f t="shared" si="44"/>
        <v>950000</v>
      </c>
      <c r="AB23" s="11">
        <v>950000</v>
      </c>
      <c r="AC23" s="11"/>
      <c r="AD23" s="227">
        <f t="shared" si="45"/>
        <v>950000</v>
      </c>
      <c r="AE23" s="11">
        <v>950000</v>
      </c>
      <c r="AF23" s="11"/>
      <c r="AG23" s="227">
        <f t="shared" si="46"/>
        <v>950000</v>
      </c>
      <c r="AH23" s="11">
        <v>950000</v>
      </c>
      <c r="AI23" s="11"/>
      <c r="AJ23" s="227">
        <f t="shared" si="47"/>
        <v>950000</v>
      </c>
      <c r="AK23" s="11">
        <v>950000</v>
      </c>
      <c r="AL23" s="11"/>
      <c r="AM23" s="227">
        <f t="shared" si="48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9"/>
        <v>950000</v>
      </c>
      <c r="Y24" s="11">
        <v>950000</v>
      </c>
      <c r="Z24" s="11"/>
      <c r="AA24" s="227">
        <f t="shared" si="44"/>
        <v>950000</v>
      </c>
      <c r="AB24" s="11">
        <v>950000</v>
      </c>
      <c r="AC24" s="11"/>
      <c r="AD24" s="227">
        <f t="shared" si="45"/>
        <v>950000</v>
      </c>
      <c r="AE24" s="11">
        <v>950000</v>
      </c>
      <c r="AF24" s="11"/>
      <c r="AG24" s="227">
        <f t="shared" si="46"/>
        <v>950000</v>
      </c>
      <c r="AH24" s="11">
        <v>950000</v>
      </c>
      <c r="AI24" s="11"/>
      <c r="AJ24" s="227">
        <f t="shared" si="47"/>
        <v>950000</v>
      </c>
      <c r="AK24" s="11">
        <v>950000</v>
      </c>
      <c r="AL24" s="11"/>
      <c r="AM24" s="227">
        <f t="shared" si="48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0</v>
      </c>
      <c r="K25" s="11">
        <v>0</v>
      </c>
      <c r="L25" s="227">
        <f t="shared" si="24"/>
        <v>0</v>
      </c>
      <c r="M25" s="11">
        <v>650000</v>
      </c>
      <c r="N25" s="11">
        <v>650000</v>
      </c>
      <c r="O25" s="227">
        <f t="shared" si="25"/>
        <v>0</v>
      </c>
      <c r="P25" s="11">
        <v>650000</v>
      </c>
      <c r="Q25" s="11">
        <v>650000</v>
      </c>
      <c r="R25" s="227">
        <f t="shared" si="42"/>
        <v>0</v>
      </c>
      <c r="S25" s="11">
        <v>650000</v>
      </c>
      <c r="T25" s="11">
        <v>650000</v>
      </c>
      <c r="U25" s="227">
        <f t="shared" si="43"/>
        <v>0</v>
      </c>
      <c r="V25" s="11">
        <v>650000</v>
      </c>
      <c r="W25" s="11">
        <v>650000</v>
      </c>
      <c r="X25" s="227">
        <f t="shared" si="49"/>
        <v>0</v>
      </c>
      <c r="Y25" s="11">
        <v>650000</v>
      </c>
      <c r="Z25" s="11">
        <v>0</v>
      </c>
      <c r="AA25" s="227">
        <f t="shared" si="44"/>
        <v>650000</v>
      </c>
      <c r="AB25" s="11">
        <v>650000</v>
      </c>
      <c r="AC25" s="11">
        <v>0</v>
      </c>
      <c r="AD25" s="227">
        <f t="shared" si="45"/>
        <v>650000</v>
      </c>
      <c r="AE25" s="11">
        <v>650000</v>
      </c>
      <c r="AF25" s="11">
        <v>0</v>
      </c>
      <c r="AG25" s="227">
        <f t="shared" si="46"/>
        <v>650000</v>
      </c>
      <c r="AH25" s="11">
        <v>650000</v>
      </c>
      <c r="AI25" s="11">
        <v>0</v>
      </c>
      <c r="AJ25" s="227">
        <f t="shared" si="47"/>
        <v>650000</v>
      </c>
      <c r="AK25" s="11">
        <v>650000</v>
      </c>
      <c r="AL25" s="11">
        <v>0</v>
      </c>
      <c r="AM25" s="227">
        <f t="shared" si="48"/>
        <v>650000</v>
      </c>
      <c r="AN25" s="11">
        <v>650000</v>
      </c>
      <c r="AO25" s="11">
        <v>0</v>
      </c>
      <c r="AP25" s="227">
        <f t="shared" si="50"/>
        <v>650000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9"/>
        <v>800000</v>
      </c>
      <c r="Y26" s="11">
        <v>800000</v>
      </c>
      <c r="Z26" s="11"/>
      <c r="AA26" s="227">
        <f t="shared" si="44"/>
        <v>800000</v>
      </c>
      <c r="AB26" s="11">
        <v>800000</v>
      </c>
      <c r="AC26" s="11"/>
      <c r="AD26" s="227">
        <f t="shared" si="45"/>
        <v>800000</v>
      </c>
      <c r="AE26" s="11">
        <v>800000</v>
      </c>
      <c r="AF26" s="11"/>
      <c r="AG26" s="227">
        <f t="shared" si="46"/>
        <v>800000</v>
      </c>
      <c r="AH26" s="11">
        <v>800000</v>
      </c>
      <c r="AI26" s="11"/>
      <c r="AJ26" s="227">
        <f t="shared" si="47"/>
        <v>800000</v>
      </c>
      <c r="AK26" s="11">
        <v>800000</v>
      </c>
      <c r="AL26" s="11"/>
      <c r="AM26" s="227">
        <f t="shared" si="48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9"/>
        <v>950000</v>
      </c>
      <c r="Y27" s="11">
        <v>950000</v>
      </c>
      <c r="Z27" s="11"/>
      <c r="AA27" s="227">
        <f t="shared" si="44"/>
        <v>950000</v>
      </c>
      <c r="AB27" s="11">
        <v>950000</v>
      </c>
      <c r="AC27" s="11"/>
      <c r="AD27" s="227">
        <f t="shared" si="45"/>
        <v>950000</v>
      </c>
      <c r="AE27" s="11">
        <v>950000</v>
      </c>
      <c r="AF27" s="11"/>
      <c r="AG27" s="227">
        <f t="shared" si="46"/>
        <v>950000</v>
      </c>
      <c r="AH27" s="11">
        <v>950000</v>
      </c>
      <c r="AI27" s="11"/>
      <c r="AJ27" s="227">
        <f t="shared" si="47"/>
        <v>950000</v>
      </c>
      <c r="AK27" s="11">
        <v>950000</v>
      </c>
      <c r="AL27" s="11"/>
      <c r="AM27" s="227">
        <f t="shared" si="48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9"/>
        <v>950000</v>
      </c>
      <c r="Y28" s="11">
        <v>950000</v>
      </c>
      <c r="Z28" s="11"/>
      <c r="AA28" s="227">
        <f t="shared" si="44"/>
        <v>950000</v>
      </c>
      <c r="AB28" s="11">
        <v>950000</v>
      </c>
      <c r="AC28" s="11"/>
      <c r="AD28" s="227">
        <f t="shared" si="45"/>
        <v>950000</v>
      </c>
      <c r="AE28" s="11">
        <v>950000</v>
      </c>
      <c r="AF28" s="11"/>
      <c r="AG28" s="227">
        <f t="shared" si="46"/>
        <v>950000</v>
      </c>
      <c r="AH28" s="11">
        <v>950000</v>
      </c>
      <c r="AI28" s="11"/>
      <c r="AJ28" s="227">
        <f t="shared" si="47"/>
        <v>950000</v>
      </c>
      <c r="AK28" s="11">
        <v>950000</v>
      </c>
      <c r="AL28" s="11"/>
      <c r="AM28" s="227">
        <f t="shared" si="48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9"/>
        <v>870000</v>
      </c>
      <c r="Y29" s="111">
        <v>870000</v>
      </c>
      <c r="Z29" s="111"/>
      <c r="AA29" s="227">
        <f t="shared" si="44"/>
        <v>870000</v>
      </c>
      <c r="AB29" s="111">
        <v>870000</v>
      </c>
      <c r="AC29" s="111"/>
      <c r="AD29" s="227">
        <f t="shared" si="45"/>
        <v>870000</v>
      </c>
      <c r="AE29" s="111">
        <v>870000</v>
      </c>
      <c r="AF29" s="111"/>
      <c r="AG29" s="227">
        <f t="shared" si="46"/>
        <v>870000</v>
      </c>
      <c r="AH29" s="111">
        <v>870000</v>
      </c>
      <c r="AI29" s="111"/>
      <c r="AJ29" s="227">
        <f t="shared" si="47"/>
        <v>870000</v>
      </c>
      <c r="AK29" s="111">
        <v>870000</v>
      </c>
      <c r="AL29" s="111"/>
      <c r="AM29" s="227">
        <f t="shared" si="48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9"/>
        <v>0</v>
      </c>
      <c r="Y30" s="11">
        <v>950000</v>
      </c>
      <c r="Z30" s="11"/>
      <c r="AA30" s="227">
        <f t="shared" si="44"/>
        <v>950000</v>
      </c>
      <c r="AB30" s="11">
        <v>950000</v>
      </c>
      <c r="AC30" s="11"/>
      <c r="AD30" s="227">
        <f t="shared" si="45"/>
        <v>950000</v>
      </c>
      <c r="AE30" s="11">
        <v>950000</v>
      </c>
      <c r="AF30" s="11"/>
      <c r="AG30" s="227">
        <f t="shared" si="46"/>
        <v>950000</v>
      </c>
      <c r="AH30" s="11">
        <v>950000</v>
      </c>
      <c r="AI30" s="11"/>
      <c r="AJ30" s="227">
        <f t="shared" si="47"/>
        <v>950000</v>
      </c>
      <c r="AK30" s="11">
        <v>950000</v>
      </c>
      <c r="AL30" s="11"/>
      <c r="AM30" s="227">
        <f t="shared" si="48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6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>
        <v>950000</v>
      </c>
      <c r="X32" s="227">
        <f t="shared" ref="X32:X34" si="54">+V32-W32</f>
        <v>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6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6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6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305000</v>
      </c>
      <c r="X42" s="227">
        <f t="shared" si="63"/>
        <v>0</v>
      </c>
      <c r="Y42" s="11">
        <v>305000</v>
      </c>
      <c r="Z42" s="11">
        <v>305000</v>
      </c>
      <c r="AA42" s="227">
        <f t="shared" si="64"/>
        <v>0</v>
      </c>
      <c r="AB42" s="11">
        <v>305000</v>
      </c>
      <c r="AC42" s="11">
        <v>305000</v>
      </c>
      <c r="AD42" s="227">
        <f t="shared" si="65"/>
        <v>0</v>
      </c>
      <c r="AE42" s="11">
        <v>305000</v>
      </c>
      <c r="AF42" s="11">
        <v>280000</v>
      </c>
      <c r="AG42" s="227">
        <f t="shared" si="66"/>
        <v>25000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12850000</v>
      </c>
      <c r="K68" s="211">
        <f t="shared" si="85"/>
        <v>8850000</v>
      </c>
      <c r="L68" s="211">
        <f t="shared" si="85"/>
        <v>4000000</v>
      </c>
      <c r="M68" s="211">
        <f t="shared" si="85"/>
        <v>20457000</v>
      </c>
      <c r="N68" s="211">
        <f t="shared" si="85"/>
        <v>18557000</v>
      </c>
      <c r="O68" s="211">
        <f t="shared" si="85"/>
        <v>1900000</v>
      </c>
      <c r="P68" s="211">
        <f t="shared" si="85"/>
        <v>24644500</v>
      </c>
      <c r="Q68" s="211">
        <f t="shared" si="85"/>
        <v>21124500</v>
      </c>
      <c r="R68" s="211">
        <f t="shared" si="85"/>
        <v>3520000</v>
      </c>
      <c r="S68" s="211">
        <f t="shared" si="85"/>
        <v>24949500</v>
      </c>
      <c r="T68" s="211">
        <f t="shared" si="85"/>
        <v>17729500</v>
      </c>
      <c r="U68" s="211">
        <f t="shared" si="85"/>
        <v>7220000</v>
      </c>
      <c r="V68" s="211">
        <f t="shared" si="85"/>
        <v>25755750</v>
      </c>
      <c r="W68" s="211">
        <f t="shared" si="85"/>
        <v>11420500</v>
      </c>
      <c r="X68" s="211">
        <f t="shared" si="85"/>
        <v>14335250</v>
      </c>
      <c r="Y68" s="211">
        <f t="shared" si="85"/>
        <v>25755750</v>
      </c>
      <c r="Z68" s="211">
        <f t="shared" si="85"/>
        <v>4348500</v>
      </c>
      <c r="AA68" s="211">
        <f t="shared" si="85"/>
        <v>21407250</v>
      </c>
      <c r="AB68" s="211">
        <f t="shared" si="85"/>
        <v>25755750</v>
      </c>
      <c r="AC68" s="211">
        <f t="shared" si="85"/>
        <v>2605000</v>
      </c>
      <c r="AD68" s="211">
        <f t="shared" si="85"/>
        <v>23150750</v>
      </c>
      <c r="AE68" s="211">
        <f t="shared" si="85"/>
        <v>30955750</v>
      </c>
      <c r="AF68" s="211">
        <f t="shared" si="85"/>
        <v>5280000</v>
      </c>
      <c r="AG68" s="211">
        <f t="shared" si="85"/>
        <v>25675750</v>
      </c>
      <c r="AH68" s="211">
        <f t="shared" si="85"/>
        <v>25755750</v>
      </c>
      <c r="AI68" s="211">
        <f t="shared" si="85"/>
        <v>0</v>
      </c>
      <c r="AJ68" s="211">
        <f t="shared" si="85"/>
        <v>25755750</v>
      </c>
      <c r="AK68" s="211">
        <f t="shared" si="85"/>
        <v>25755750</v>
      </c>
      <c r="AL68" s="211">
        <f t="shared" si="85"/>
        <v>0</v>
      </c>
      <c r="AM68" s="211">
        <f t="shared" si="85"/>
        <v>25755750</v>
      </c>
      <c r="AN68" s="211">
        <f t="shared" si="85"/>
        <v>25755750</v>
      </c>
      <c r="AO68" s="211">
        <f t="shared" si="85"/>
        <v>0</v>
      </c>
      <c r="AP68" s="211">
        <f t="shared" si="85"/>
        <v>25755750</v>
      </c>
      <c r="AQ68" s="211">
        <f t="shared" si="85"/>
        <v>15805750</v>
      </c>
      <c r="AR68" s="211">
        <f t="shared" si="85"/>
        <v>0</v>
      </c>
      <c r="AS68" s="211">
        <f t="shared" si="85"/>
        <v>15805750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59" t="s">
        <v>308</v>
      </c>
      <c r="B69" s="359"/>
      <c r="C69" s="359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3500000</v>
      </c>
      <c r="F71" s="8"/>
      <c r="G71" s="8">
        <f>REKAP!R21/49</f>
        <v>5239081.6326530613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1">
        <f t="shared" ref="E72:E116" si="89">+L8+O8+R8+U8+X8+AA8+AD8+AG8+AJ8+AM8+AP8+AS8+AV8+AY8</f>
        <v>5700000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1">
        <f t="shared" si="89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1">
        <f t="shared" si="89"/>
        <v>5100000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1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1">
        <f t="shared" si="89"/>
        <v>6300000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1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1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1">
        <f t="shared" si="89"/>
        <v>7100000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1">
        <f t="shared" si="89"/>
        <v>3500000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1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1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1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1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1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1" t="e">
        <f t="shared" si="89"/>
        <v>#VALUE!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1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1">
        <f t="shared" si="89"/>
        <v>7600000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1">
        <f t="shared" si="89"/>
        <v>3900000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1">
        <f t="shared" si="89"/>
        <v>7100000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1">
        <f t="shared" si="89"/>
        <v>11500000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1">
        <f t="shared" si="89"/>
        <v>9500000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1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1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1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1">
        <f t="shared" si="89"/>
        <v>6650000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1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1">
        <f t="shared" si="89"/>
        <v>6650000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1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1">
        <f t="shared" si="89"/>
        <v>4500000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1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1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1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 t="e">
        <f>E123+TI!E172+OM!E235+KA!E199+BA!E73</f>
        <v>#VALUE!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 t="e">
        <f>SUM(E71:E122)</f>
        <v>#VALUE!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71325000</v>
      </c>
    </row>
    <row r="126" spans="1:51" x14ac:dyDescent="0.2">
      <c r="A126" s="8"/>
      <c r="B126" s="8"/>
      <c r="C126" s="8"/>
      <c r="D126" s="8" t="s">
        <v>506</v>
      </c>
      <c r="E126" s="8" t="e">
        <f>+E72+E76+E77+E79+E80+E83+E86+E87+E88+E89+E90+E91+E92+E95+E97+E98+E101+E102+E103+E104+E105</f>
        <v>#VALUE!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workbookViewId="0">
      <selection sqref="A1:R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254200000</v>
      </c>
      <c r="D8" s="10">
        <f>+OM!M140</f>
        <v>31587000</v>
      </c>
      <c r="E8" s="10">
        <f>+OM!P140</f>
        <v>39032000</v>
      </c>
      <c r="F8" s="10">
        <f>+OM!S140</f>
        <v>37732000</v>
      </c>
      <c r="G8" s="10">
        <f>+OM!V140</f>
        <v>37732000</v>
      </c>
      <c r="H8" s="10">
        <f>+OM!Y140</f>
        <v>37732000</v>
      </c>
      <c r="I8" s="10">
        <f>+OM!AB140</f>
        <v>45932000</v>
      </c>
      <c r="J8" s="10">
        <f>+OM!AE140</f>
        <v>37732000</v>
      </c>
      <c r="K8" s="10">
        <f>+OM!AH140</f>
        <v>37732000</v>
      </c>
      <c r="L8" s="10">
        <f>+OM!AK140</f>
        <v>37732000</v>
      </c>
      <c r="M8" s="10">
        <f>+OM!AN140</f>
        <v>40832000</v>
      </c>
      <c r="N8" s="10">
        <f>+OM!AQ140</f>
        <v>25402000</v>
      </c>
      <c r="O8" s="10">
        <f>+OM!AT140</f>
        <v>17398000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891025000</v>
      </c>
      <c r="D11" s="26">
        <f t="shared" ref="D11:R11" si="0">SUM(D6:D10)</f>
        <v>109993500</v>
      </c>
      <c r="E11" s="26">
        <f t="shared" si="0"/>
        <v>126676000</v>
      </c>
      <c r="F11" s="26">
        <f t="shared" si="0"/>
        <v>127881000</v>
      </c>
      <c r="G11" s="26">
        <f t="shared" si="0"/>
        <v>128687250</v>
      </c>
      <c r="H11" s="26">
        <f t="shared" si="0"/>
        <v>128687250</v>
      </c>
      <c r="I11" s="26">
        <f t="shared" si="0"/>
        <v>136887250</v>
      </c>
      <c r="J11" s="26">
        <f t="shared" si="0"/>
        <v>133887250</v>
      </c>
      <c r="K11" s="26">
        <f t="shared" si="0"/>
        <v>128687250</v>
      </c>
      <c r="L11" s="26">
        <f t="shared" si="0"/>
        <v>128687250</v>
      </c>
      <c r="M11" s="26">
        <f t="shared" si="0"/>
        <v>131287250</v>
      </c>
      <c r="N11" s="26">
        <f t="shared" si="0"/>
        <v>77304750</v>
      </c>
      <c r="O11" s="26">
        <f t="shared" si="0"/>
        <v>54665250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3">
        <f>+'[1]Omzet '!$T$6</f>
        <v>2204100000</v>
      </c>
      <c r="T11" s="343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9023000</v>
      </c>
      <c r="H17" s="7">
        <f>+BA!Z43</f>
        <v>2812000</v>
      </c>
      <c r="I17" s="7">
        <f>+BA!AC43</f>
        <v>1700000</v>
      </c>
      <c r="J17" s="7">
        <f>+BA!AF43</f>
        <v>1650000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173431000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26102500</v>
      </c>
      <c r="E18" s="10">
        <f>+KA!Q104</f>
        <v>26252500</v>
      </c>
      <c r="F18" s="10">
        <f>+KA!T104</f>
        <v>23757500</v>
      </c>
      <c r="G18" s="10">
        <f>+KA!W104</f>
        <v>16328500</v>
      </c>
      <c r="H18" s="10">
        <f>+KA!Z104</f>
        <v>3625000</v>
      </c>
      <c r="I18" s="10">
        <f>+KA!AC104</f>
        <v>425000</v>
      </c>
      <c r="J18" s="10">
        <f>+KA!AF104</f>
        <v>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276216000</v>
      </c>
    </row>
    <row r="19" spans="1:18" x14ac:dyDescent="0.2">
      <c r="A19" s="6">
        <v>3</v>
      </c>
      <c r="B19" s="20" t="s">
        <v>236</v>
      </c>
      <c r="C19" s="10">
        <f>+OM!K140+OM!I140</f>
        <v>253700000</v>
      </c>
      <c r="D19" s="10">
        <f>+OM!N140</f>
        <v>29146000</v>
      </c>
      <c r="E19" s="10">
        <f>+OM!Q140</f>
        <v>32546000</v>
      </c>
      <c r="F19" s="10">
        <f>+OM!T140</f>
        <v>30146000</v>
      </c>
      <c r="G19" s="10">
        <f>+OM!W140</f>
        <v>16946000</v>
      </c>
      <c r="H19" s="10">
        <f>+OM!Z140</f>
        <v>1806000</v>
      </c>
      <c r="I19" s="10">
        <f>+OM!AC140</f>
        <v>460000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364750000</v>
      </c>
    </row>
    <row r="20" spans="1:18" x14ac:dyDescent="0.2">
      <c r="A20" s="6">
        <v>4</v>
      </c>
      <c r="B20" s="20" t="s">
        <v>237</v>
      </c>
      <c r="C20" s="10">
        <f>+TI!K88+TI!I88</f>
        <v>166800000</v>
      </c>
      <c r="D20" s="10">
        <f>+TI!N88</f>
        <v>16415000</v>
      </c>
      <c r="E20" s="10">
        <f>+TI!Q88</f>
        <v>16015000</v>
      </c>
      <c r="F20" s="10">
        <f>+TI!T88</f>
        <v>14515000</v>
      </c>
      <c r="G20" s="10">
        <f>+TI!W88</f>
        <v>11465000</v>
      </c>
      <c r="H20" s="10">
        <f>+TI!Z88</f>
        <v>3610000</v>
      </c>
      <c r="I20" s="10">
        <f>+TI!AC88</f>
        <v>1950000</v>
      </c>
      <c r="J20" s="10">
        <f>+TI!AF88</f>
        <v>950000</v>
      </c>
      <c r="K20" s="10">
        <f>+TI!AI88</f>
        <v>950000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233070000</v>
      </c>
    </row>
    <row r="21" spans="1:18" x14ac:dyDescent="0.2">
      <c r="A21" s="6">
        <v>5</v>
      </c>
      <c r="B21" s="20" t="s">
        <v>238</v>
      </c>
      <c r="C21" s="10">
        <f>+TO!K68+TO!I68</f>
        <v>175650000</v>
      </c>
      <c r="D21" s="10">
        <f>+TO!N68</f>
        <v>18557000</v>
      </c>
      <c r="E21" s="10">
        <f>+TO!Q68</f>
        <v>21124500</v>
      </c>
      <c r="F21" s="10">
        <f>+TO!T68</f>
        <v>17729500</v>
      </c>
      <c r="G21" s="10">
        <f>+TO!W68</f>
        <v>11420500</v>
      </c>
      <c r="H21" s="10">
        <f>+TO!Z68</f>
        <v>4348500</v>
      </c>
      <c r="I21" s="10">
        <f>+TO!AC68</f>
        <v>2605000</v>
      </c>
      <c r="J21" s="10">
        <f>+TO!AF68</f>
        <v>5280000</v>
      </c>
      <c r="K21" s="10">
        <f>+TO!AI68</f>
        <v>0</v>
      </c>
      <c r="L21" s="10">
        <f>+TO!AL68</f>
        <v>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256715000</v>
      </c>
    </row>
    <row r="22" spans="1:18" s="27" customFormat="1" x14ac:dyDescent="0.2">
      <c r="A22" s="21"/>
      <c r="B22" s="21" t="s">
        <v>233</v>
      </c>
      <c r="C22" s="26">
        <f>SUM(C17:C21)</f>
        <v>886325000</v>
      </c>
      <c r="D22" s="26">
        <f t="shared" ref="D22:R22" si="1">SUM(D17:D21)</f>
        <v>105652500</v>
      </c>
      <c r="E22" s="26">
        <f t="shared" si="1"/>
        <v>109870000</v>
      </c>
      <c r="F22" s="26">
        <f t="shared" si="1"/>
        <v>100680000</v>
      </c>
      <c r="G22" s="26">
        <f t="shared" si="1"/>
        <v>65183000</v>
      </c>
      <c r="H22" s="26">
        <f t="shared" si="1"/>
        <v>16201500</v>
      </c>
      <c r="I22" s="26">
        <f t="shared" si="1"/>
        <v>7140000</v>
      </c>
      <c r="J22" s="26">
        <f t="shared" si="1"/>
        <v>7880000</v>
      </c>
      <c r="K22" s="26">
        <f t="shared" si="1"/>
        <v>1750000</v>
      </c>
      <c r="L22" s="26">
        <f t="shared" si="1"/>
        <v>1200000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1304182000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8109000</v>
      </c>
      <c r="H28" s="7">
        <f>+BA!AA43</f>
        <v>14320000</v>
      </c>
      <c r="I28" s="7">
        <f>+BA!AD43</f>
        <v>15432000</v>
      </c>
      <c r="J28" s="7">
        <f>+BA!AG43</f>
        <v>15482000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124269000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1900000</v>
      </c>
      <c r="F29" s="10">
        <f>+KA!U104</f>
        <v>4395000</v>
      </c>
      <c r="G29" s="10">
        <f>+KA!X104</f>
        <v>11824000</v>
      </c>
      <c r="H29" s="10">
        <f>+KA!AA104</f>
        <v>24527500</v>
      </c>
      <c r="I29" s="10">
        <f>+KA!AD104</f>
        <v>27727500</v>
      </c>
      <c r="J29" s="10">
        <f>+KA!AG104</f>
        <v>28152500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204434000</v>
      </c>
    </row>
    <row r="30" spans="1:18" x14ac:dyDescent="0.2">
      <c r="A30" s="6">
        <v>3</v>
      </c>
      <c r="B30" s="20" t="s">
        <v>236</v>
      </c>
      <c r="C30" s="10">
        <f>+OM!L140</f>
        <v>500000</v>
      </c>
      <c r="D30" s="10">
        <f>+OM!O140</f>
        <v>2441000</v>
      </c>
      <c r="E30" s="10">
        <f>+OM!R140</f>
        <v>6486000</v>
      </c>
      <c r="F30" s="10">
        <f>+OM!U140</f>
        <v>7586000</v>
      </c>
      <c r="G30" s="10">
        <f>+OM!X140</f>
        <v>20786000</v>
      </c>
      <c r="H30" s="10">
        <f>+OM!AA140</f>
        <v>35926000</v>
      </c>
      <c r="I30" s="10">
        <f>+OM!AD140</f>
        <v>45472000</v>
      </c>
      <c r="J30" s="10">
        <f>+OM!AG140</f>
        <v>37732000</v>
      </c>
      <c r="K30" s="10">
        <f>+OM!AJ140</f>
        <v>37732000</v>
      </c>
      <c r="L30" s="10">
        <f>+OM!AM140</f>
        <v>37732000</v>
      </c>
      <c r="M30" s="10">
        <f>+OM!AP140</f>
        <v>40832000</v>
      </c>
      <c r="N30" s="10">
        <f>+OM!AS140</f>
        <v>25402000</v>
      </c>
      <c r="O30" s="10">
        <f>+OM!AV140</f>
        <v>17398000</v>
      </c>
      <c r="P30" s="10">
        <f>+OM!AY140</f>
        <v>0</v>
      </c>
      <c r="Q30" s="20"/>
      <c r="R30" s="7">
        <f>SUM(C30:P30)</f>
        <v>316025000</v>
      </c>
    </row>
    <row r="31" spans="1:18" x14ac:dyDescent="0.2">
      <c r="A31" s="6">
        <v>4</v>
      </c>
      <c r="B31" s="20" t="s">
        <v>237</v>
      </c>
      <c r="C31" s="10">
        <f>+TI!L88</f>
        <v>200000</v>
      </c>
      <c r="D31" s="10">
        <f>+TI!O88</f>
        <v>0</v>
      </c>
      <c r="E31" s="10">
        <f>+TI!R88</f>
        <v>3900000</v>
      </c>
      <c r="F31" s="10">
        <f>+TI!U88</f>
        <v>5400000</v>
      </c>
      <c r="G31" s="10">
        <f>+TI!X88</f>
        <v>8450000</v>
      </c>
      <c r="H31" s="53">
        <f>+TI!AA88</f>
        <v>16305000</v>
      </c>
      <c r="I31" s="53">
        <f>+TI!AD88</f>
        <v>17965000</v>
      </c>
      <c r="J31" s="10">
        <f>+TI!AG88</f>
        <v>18965000</v>
      </c>
      <c r="K31" s="10">
        <f>+TI!AJ88</f>
        <v>18965000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153130000</v>
      </c>
    </row>
    <row r="32" spans="1:18" x14ac:dyDescent="0.2">
      <c r="A32" s="6">
        <v>5</v>
      </c>
      <c r="B32" s="20" t="s">
        <v>238</v>
      </c>
      <c r="C32" s="10">
        <f>+TO!L68</f>
        <v>4000000</v>
      </c>
      <c r="D32" s="10">
        <f>+TO!O68</f>
        <v>1900000</v>
      </c>
      <c r="E32" s="53">
        <f>+TO!R68</f>
        <v>3520000</v>
      </c>
      <c r="F32" s="10">
        <f>+TO!U68</f>
        <v>7220000</v>
      </c>
      <c r="G32" s="10">
        <f>+TO!X68</f>
        <v>14335250</v>
      </c>
      <c r="H32" s="10">
        <f>+TO!AA68</f>
        <v>21407250</v>
      </c>
      <c r="I32" s="10">
        <f>+TO!AD68</f>
        <v>23150750</v>
      </c>
      <c r="J32" s="10">
        <f>+TO!AG68</f>
        <v>25675750</v>
      </c>
      <c r="K32" s="10">
        <f>+TO!AJ68</f>
        <v>25755750</v>
      </c>
      <c r="L32" s="10">
        <f>+TO!AM68</f>
        <v>25755750</v>
      </c>
      <c r="M32" s="10">
        <f>+TO!AP68</f>
        <v>25755750</v>
      </c>
      <c r="N32" s="10">
        <f>+TO!AS68</f>
        <v>15805750</v>
      </c>
      <c r="O32" s="10">
        <f>+TO!AV68</f>
        <v>8034250</v>
      </c>
      <c r="P32" s="10">
        <f>+TO!AY68</f>
        <v>0</v>
      </c>
      <c r="Q32" s="20"/>
      <c r="R32" s="7">
        <f>SUM(C32:P32)</f>
        <v>202316250</v>
      </c>
    </row>
    <row r="33" spans="1:18" s="27" customFormat="1" x14ac:dyDescent="0.2">
      <c r="A33" s="21"/>
      <c r="B33" s="21" t="s">
        <v>233</v>
      </c>
      <c r="C33" s="98">
        <f>SUM(C28:C32)</f>
        <v>4700000</v>
      </c>
      <c r="D33" s="98">
        <f>SUM(D28:D32)</f>
        <v>4341000</v>
      </c>
      <c r="E33" s="98">
        <f t="shared" ref="E33:R33" si="2">SUM(E28:E32)</f>
        <v>16806000</v>
      </c>
      <c r="F33" s="98">
        <f t="shared" si="2"/>
        <v>27201000</v>
      </c>
      <c r="G33" s="98">
        <f t="shared" si="2"/>
        <v>63504250</v>
      </c>
      <c r="H33" s="98">
        <f t="shared" si="2"/>
        <v>112485750</v>
      </c>
      <c r="I33" s="98">
        <f t="shared" si="2"/>
        <v>129747250</v>
      </c>
      <c r="J33" s="98">
        <f t="shared" si="2"/>
        <v>126007250</v>
      </c>
      <c r="K33" s="98">
        <f t="shared" si="2"/>
        <v>126937250</v>
      </c>
      <c r="L33" s="98">
        <f t="shared" si="2"/>
        <v>127487250</v>
      </c>
      <c r="M33" s="26">
        <f t="shared" si="2"/>
        <v>130487250</v>
      </c>
      <c r="N33" s="26">
        <f t="shared" si="2"/>
        <v>76504750</v>
      </c>
      <c r="O33" s="26">
        <f t="shared" si="2"/>
        <v>53965250</v>
      </c>
      <c r="P33" s="26">
        <f t="shared" si="2"/>
        <v>0</v>
      </c>
      <c r="Q33" s="26">
        <f t="shared" si="2"/>
        <v>0</v>
      </c>
      <c r="R33" s="26">
        <f t="shared" si="2"/>
        <v>1000174250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 t="e">
        <f>+BA!E73+KA!E199+OM!E230+TI!E172+TO!E123</f>
        <v>#VALUE!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8109000</v>
      </c>
      <c r="H44" s="86">
        <f t="shared" si="3"/>
        <v>14320000</v>
      </c>
      <c r="I44" s="86">
        <f t="shared" si="3"/>
        <v>15432000</v>
      </c>
      <c r="J44" s="86">
        <f t="shared" si="3"/>
        <v>15482000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124269000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1900000</v>
      </c>
      <c r="F45" s="86">
        <f t="shared" si="4"/>
        <v>4395000</v>
      </c>
      <c r="G45" s="86">
        <f t="shared" si="4"/>
        <v>11824000</v>
      </c>
      <c r="H45" s="86">
        <f t="shared" si="4"/>
        <v>24527500</v>
      </c>
      <c r="I45" s="86">
        <f t="shared" si="4"/>
        <v>27727500</v>
      </c>
      <c r="J45" s="86">
        <f t="shared" si="4"/>
        <v>28152500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204434000</v>
      </c>
    </row>
    <row r="46" spans="1:18" ht="15.75" x14ac:dyDescent="0.25">
      <c r="A46" s="239"/>
      <c r="B46" s="239"/>
      <c r="C46" s="86">
        <f t="shared" ref="C46:Q46" si="6">C8-C19</f>
        <v>500000</v>
      </c>
      <c r="D46" s="86">
        <f t="shared" si="6"/>
        <v>2441000</v>
      </c>
      <c r="E46" s="86">
        <f t="shared" si="6"/>
        <v>6486000</v>
      </c>
      <c r="F46" s="86">
        <f t="shared" si="6"/>
        <v>7586000</v>
      </c>
      <c r="G46" s="86">
        <f t="shared" si="6"/>
        <v>20786000</v>
      </c>
      <c r="H46" s="86">
        <f t="shared" si="6"/>
        <v>35926000</v>
      </c>
      <c r="I46" s="86">
        <f t="shared" si="6"/>
        <v>45472000</v>
      </c>
      <c r="J46" s="86">
        <f t="shared" si="6"/>
        <v>37732000</v>
      </c>
      <c r="K46" s="86">
        <f t="shared" si="6"/>
        <v>37732000</v>
      </c>
      <c r="L46" s="86">
        <f t="shared" si="6"/>
        <v>37732000</v>
      </c>
      <c r="M46" s="86">
        <f t="shared" si="6"/>
        <v>40832000</v>
      </c>
      <c r="N46" s="86">
        <f t="shared" si="6"/>
        <v>25402000</v>
      </c>
      <c r="O46" s="86">
        <f t="shared" si="6"/>
        <v>17398000</v>
      </c>
      <c r="P46" s="86">
        <f t="shared" si="6"/>
        <v>0</v>
      </c>
      <c r="Q46" s="86">
        <f t="shared" si="6"/>
        <v>0</v>
      </c>
      <c r="R46" s="86">
        <f t="shared" si="5"/>
        <v>316025000</v>
      </c>
    </row>
    <row r="47" spans="1:18" x14ac:dyDescent="0.2">
      <c r="A47" s="240"/>
      <c r="B47" s="240"/>
      <c r="C47" s="86">
        <f t="shared" ref="C47:Q47" si="7">C9-C20</f>
        <v>200000</v>
      </c>
      <c r="D47" s="86">
        <f t="shared" si="7"/>
        <v>0</v>
      </c>
      <c r="E47" s="86">
        <f t="shared" si="7"/>
        <v>3900000</v>
      </c>
      <c r="F47" s="86">
        <f t="shared" si="7"/>
        <v>5400000</v>
      </c>
      <c r="G47" s="86">
        <f t="shared" si="7"/>
        <v>8450000</v>
      </c>
      <c r="H47" s="86">
        <f t="shared" si="7"/>
        <v>16305000</v>
      </c>
      <c r="I47" s="86">
        <f t="shared" si="7"/>
        <v>17965000</v>
      </c>
      <c r="J47" s="86">
        <f t="shared" si="7"/>
        <v>18965000</v>
      </c>
      <c r="K47" s="86">
        <f t="shared" si="7"/>
        <v>18965000</v>
      </c>
      <c r="L47" s="86">
        <f t="shared" si="7"/>
        <v>19515000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153130000</v>
      </c>
    </row>
    <row r="48" spans="1:18" x14ac:dyDescent="0.2">
      <c r="A48" s="241"/>
      <c r="B48" s="241"/>
      <c r="C48" s="86">
        <f t="shared" ref="C48:Q48" si="8">C10-C21</f>
        <v>4000000</v>
      </c>
      <c r="D48" s="86">
        <f t="shared" si="8"/>
        <v>1900000</v>
      </c>
      <c r="E48" s="86">
        <f t="shared" si="8"/>
        <v>3520000</v>
      </c>
      <c r="F48" s="86">
        <f t="shared" si="8"/>
        <v>7220000</v>
      </c>
      <c r="G48" s="86">
        <f t="shared" si="8"/>
        <v>14335250</v>
      </c>
      <c r="H48" s="86">
        <f t="shared" si="8"/>
        <v>21407250</v>
      </c>
      <c r="I48" s="86">
        <f t="shared" si="8"/>
        <v>23150750</v>
      </c>
      <c r="J48" s="86">
        <f t="shared" si="8"/>
        <v>25675750</v>
      </c>
      <c r="K48" s="86">
        <f t="shared" si="8"/>
        <v>25755750</v>
      </c>
      <c r="L48" s="86">
        <f t="shared" si="8"/>
        <v>25755750</v>
      </c>
      <c r="M48" s="86">
        <f t="shared" si="8"/>
        <v>25755750</v>
      </c>
      <c r="N48" s="86">
        <f t="shared" si="8"/>
        <v>15805750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202316250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 t="shared" ref="R51" si="10">+R28-R44</f>
        <v>0</v>
      </c>
    </row>
    <row r="52" spans="1:18" x14ac:dyDescent="0.2">
      <c r="A52" s="241"/>
      <c r="B52" s="20" t="s">
        <v>235</v>
      </c>
      <c r="C52" s="243">
        <f t="shared" ref="C52:Q52" si="11">C29-C45</f>
        <v>0</v>
      </c>
      <c r="D52" s="243">
        <f t="shared" si="11"/>
        <v>0</v>
      </c>
      <c r="E52" s="243">
        <f t="shared" si="11"/>
        <v>0</v>
      </c>
      <c r="F52" s="243">
        <f t="shared" si="11"/>
        <v>0</v>
      </c>
      <c r="G52" s="243">
        <f t="shared" si="11"/>
        <v>0</v>
      </c>
      <c r="H52" s="243">
        <f t="shared" si="11"/>
        <v>0</v>
      </c>
      <c r="I52" s="243">
        <f t="shared" si="11"/>
        <v>0</v>
      </c>
      <c r="J52" s="243">
        <f t="shared" si="11"/>
        <v>0</v>
      </c>
      <c r="K52" s="243">
        <f t="shared" si="11"/>
        <v>0</v>
      </c>
      <c r="L52" s="243">
        <f t="shared" si="11"/>
        <v>0</v>
      </c>
      <c r="M52" s="243">
        <f t="shared" si="11"/>
        <v>0</v>
      </c>
      <c r="N52" s="243">
        <f t="shared" si="11"/>
        <v>0</v>
      </c>
      <c r="O52" s="243">
        <f t="shared" si="11"/>
        <v>0</v>
      </c>
      <c r="P52" s="243">
        <f t="shared" si="11"/>
        <v>0</v>
      </c>
      <c r="Q52" s="243">
        <f t="shared" si="11"/>
        <v>0</v>
      </c>
      <c r="R52" s="243">
        <f t="shared" ref="R52" si="12">+R29-R45</f>
        <v>0</v>
      </c>
    </row>
    <row r="53" spans="1:18" x14ac:dyDescent="0.2">
      <c r="A53" s="114"/>
      <c r="B53" s="20" t="s">
        <v>236</v>
      </c>
      <c r="C53" s="243">
        <f t="shared" ref="C53:Q53" si="13">C30-C46</f>
        <v>0</v>
      </c>
      <c r="D53" s="243">
        <f t="shared" si="13"/>
        <v>0</v>
      </c>
      <c r="E53" s="243">
        <f t="shared" si="13"/>
        <v>0</v>
      </c>
      <c r="F53" s="243">
        <f t="shared" si="13"/>
        <v>0</v>
      </c>
      <c r="G53" s="243">
        <f t="shared" si="13"/>
        <v>0</v>
      </c>
      <c r="H53" s="243">
        <f t="shared" si="13"/>
        <v>0</v>
      </c>
      <c r="I53" s="243">
        <f t="shared" si="13"/>
        <v>0</v>
      </c>
      <c r="J53" s="243">
        <f t="shared" si="13"/>
        <v>0</v>
      </c>
      <c r="K53" s="243">
        <f t="shared" si="13"/>
        <v>0</v>
      </c>
      <c r="L53" s="243">
        <f t="shared" si="13"/>
        <v>0</v>
      </c>
      <c r="M53" s="243">
        <f t="shared" si="13"/>
        <v>0</v>
      </c>
      <c r="N53" s="243">
        <f t="shared" si="13"/>
        <v>0</v>
      </c>
      <c r="O53" s="243">
        <f t="shared" si="13"/>
        <v>0</v>
      </c>
      <c r="P53" s="243">
        <f t="shared" si="13"/>
        <v>0</v>
      </c>
      <c r="Q53" s="243">
        <f t="shared" si="13"/>
        <v>0</v>
      </c>
      <c r="R53" s="243">
        <f t="shared" ref="R53" si="14">+R30-R46</f>
        <v>0</v>
      </c>
    </row>
    <row r="54" spans="1:18" x14ac:dyDescent="0.2">
      <c r="A54" s="22"/>
      <c r="B54" s="20" t="s">
        <v>237</v>
      </c>
      <c r="C54" s="243">
        <f t="shared" ref="C54:Q54" si="15">C31-C47</f>
        <v>0</v>
      </c>
      <c r="D54" s="243">
        <f t="shared" si="15"/>
        <v>0</v>
      </c>
      <c r="E54" s="243">
        <f t="shared" si="15"/>
        <v>0</v>
      </c>
      <c r="F54" s="243">
        <f t="shared" si="15"/>
        <v>0</v>
      </c>
      <c r="G54" s="243">
        <f t="shared" si="15"/>
        <v>0</v>
      </c>
      <c r="H54" s="243">
        <f t="shared" si="15"/>
        <v>0</v>
      </c>
      <c r="I54" s="243">
        <f t="shared" si="15"/>
        <v>0</v>
      </c>
      <c r="J54" s="243">
        <f t="shared" si="15"/>
        <v>0</v>
      </c>
      <c r="K54" s="243">
        <f t="shared" si="15"/>
        <v>0</v>
      </c>
      <c r="L54" s="243">
        <f t="shared" si="15"/>
        <v>0</v>
      </c>
      <c r="M54" s="243">
        <f t="shared" si="15"/>
        <v>0</v>
      </c>
      <c r="N54" s="243">
        <f t="shared" si="15"/>
        <v>0</v>
      </c>
      <c r="O54" s="243">
        <f t="shared" si="15"/>
        <v>0</v>
      </c>
      <c r="P54" s="243">
        <f t="shared" si="15"/>
        <v>0</v>
      </c>
      <c r="Q54" s="243">
        <f t="shared" si="15"/>
        <v>0</v>
      </c>
      <c r="R54" s="243">
        <f t="shared" ref="R54" si="16">+R31-R47</f>
        <v>0</v>
      </c>
    </row>
    <row r="55" spans="1:18" x14ac:dyDescent="0.2">
      <c r="A55" s="22"/>
      <c r="B55" s="20" t="s">
        <v>238</v>
      </c>
      <c r="C55" s="243">
        <f t="shared" ref="C55:Q55" si="17">C32-C48</f>
        <v>0</v>
      </c>
      <c r="D55" s="243">
        <f t="shared" si="17"/>
        <v>0</v>
      </c>
      <c r="E55" s="243">
        <f t="shared" si="17"/>
        <v>0</v>
      </c>
      <c r="F55" s="243">
        <f t="shared" si="17"/>
        <v>0</v>
      </c>
      <c r="G55" s="243">
        <f t="shared" si="17"/>
        <v>0</v>
      </c>
      <c r="H55" s="243">
        <f t="shared" si="17"/>
        <v>0</v>
      </c>
      <c r="I55" s="243">
        <f t="shared" si="17"/>
        <v>0</v>
      </c>
      <c r="J55" s="243">
        <f t="shared" si="17"/>
        <v>0</v>
      </c>
      <c r="K55" s="243">
        <f t="shared" si="17"/>
        <v>0</v>
      </c>
      <c r="L55" s="243">
        <f t="shared" si="17"/>
        <v>0</v>
      </c>
      <c r="M55" s="243">
        <f t="shared" si="17"/>
        <v>0</v>
      </c>
      <c r="N55" s="243">
        <f t="shared" si="17"/>
        <v>0</v>
      </c>
      <c r="O55" s="243">
        <f t="shared" si="17"/>
        <v>0</v>
      </c>
      <c r="P55" s="243">
        <f t="shared" si="17"/>
        <v>0</v>
      </c>
      <c r="Q55" s="243">
        <f t="shared" si="17"/>
        <v>0</v>
      </c>
      <c r="R55" s="243">
        <f t="shared" ref="R55" si="18">+R32-R48</f>
        <v>0</v>
      </c>
    </row>
    <row r="56" spans="1:18" x14ac:dyDescent="0.2">
      <c r="C56" s="243">
        <f t="shared" ref="C56:R56" si="19">+C33-C49</f>
        <v>4700000</v>
      </c>
      <c r="D56" s="243">
        <f t="shared" si="19"/>
        <v>4341000</v>
      </c>
      <c r="E56" s="243">
        <f t="shared" si="19"/>
        <v>16806000</v>
      </c>
      <c r="F56" s="243">
        <f t="shared" si="19"/>
        <v>27201000</v>
      </c>
      <c r="G56" s="243">
        <f t="shared" si="19"/>
        <v>63504250</v>
      </c>
      <c r="H56" s="243">
        <f t="shared" si="19"/>
        <v>112485750</v>
      </c>
      <c r="I56" s="243">
        <f t="shared" si="19"/>
        <v>129747250</v>
      </c>
      <c r="J56" s="243">
        <f t="shared" si="19"/>
        <v>126007250</v>
      </c>
      <c r="K56" s="243">
        <f t="shared" si="19"/>
        <v>126937250</v>
      </c>
      <c r="L56" s="243">
        <f t="shared" si="19"/>
        <v>127487250</v>
      </c>
      <c r="M56" s="243">
        <f t="shared" si="19"/>
        <v>130487250</v>
      </c>
      <c r="N56" s="243">
        <f t="shared" si="19"/>
        <v>76504750</v>
      </c>
      <c r="O56" s="243">
        <f t="shared" si="19"/>
        <v>53965250</v>
      </c>
      <c r="P56" s="243">
        <f t="shared" si="19"/>
        <v>0</v>
      </c>
      <c r="Q56" s="243">
        <f t="shared" si="19"/>
        <v>0</v>
      </c>
      <c r="R56" s="243">
        <f t="shared" si="19"/>
        <v>1000174250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37732000</v>
      </c>
      <c r="H8" s="10">
        <f>+OM!V140</f>
        <v>37732000</v>
      </c>
      <c r="I8" s="10">
        <f>+OM!Y140</f>
        <v>37732000</v>
      </c>
      <c r="J8" s="10">
        <f>+OM!AB140</f>
        <v>45932000</v>
      </c>
      <c r="K8" s="10">
        <f>+OM!AE140</f>
        <v>37732000</v>
      </c>
      <c r="L8" s="10">
        <f>+OM!AH140</f>
        <v>37732000</v>
      </c>
      <c r="M8" s="10">
        <f>+OM!AK140</f>
        <v>37732000</v>
      </c>
      <c r="N8" s="10">
        <f>+OM!AN140</f>
        <v>40832000</v>
      </c>
      <c r="O8" s="10">
        <f>+OM!AQ140</f>
        <v>25402000</v>
      </c>
      <c r="P8" s="10">
        <f>+OM!AT140</f>
        <v>17398000</v>
      </c>
      <c r="Q8" s="10">
        <f>+OM!AW140</f>
        <v>0</v>
      </c>
      <c r="R8" s="20"/>
      <c r="S8" s="7">
        <f>SUM(D8:Q8)</f>
        <v>743988000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279226000</v>
      </c>
      <c r="G11" s="7">
        <f t="shared" si="0"/>
        <v>127881000</v>
      </c>
      <c r="H11" s="7">
        <f t="shared" si="0"/>
        <v>128687250</v>
      </c>
      <c r="I11" s="7">
        <f t="shared" si="0"/>
        <v>128687250</v>
      </c>
      <c r="J11" s="7">
        <f t="shared" si="0"/>
        <v>136887250</v>
      </c>
      <c r="K11" s="7">
        <f t="shared" si="0"/>
        <v>133887250</v>
      </c>
      <c r="L11" s="7">
        <f t="shared" si="0"/>
        <v>128687250</v>
      </c>
      <c r="M11" s="7">
        <f t="shared" si="0"/>
        <v>128687250</v>
      </c>
      <c r="N11" s="7">
        <f t="shared" si="0"/>
        <v>131287250</v>
      </c>
      <c r="O11" s="7">
        <f t="shared" si="0"/>
        <v>77304750</v>
      </c>
      <c r="P11" s="7">
        <f t="shared" si="0"/>
        <v>54665250</v>
      </c>
      <c r="Q11" s="7">
        <f t="shared" si="0"/>
        <v>9890000</v>
      </c>
      <c r="R11" s="7">
        <f t="shared" si="0"/>
        <v>0</v>
      </c>
      <c r="S11" s="7">
        <f t="shared" si="0"/>
        <v>2705777750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2" t="s">
        <v>1</v>
      </c>
      <c r="B2" s="364" t="s">
        <v>2</v>
      </c>
      <c r="C2" s="415" t="s">
        <v>3</v>
      </c>
      <c r="D2" s="366" t="s">
        <v>4</v>
      </c>
      <c r="E2" s="366" t="s">
        <v>5</v>
      </c>
      <c r="F2" s="374" t="s">
        <v>6</v>
      </c>
      <c r="G2" s="374"/>
      <c r="H2" s="366" t="s">
        <v>10</v>
      </c>
      <c r="I2" s="366" t="s">
        <v>27</v>
      </c>
      <c r="J2" s="376" t="s">
        <v>26</v>
      </c>
      <c r="K2" s="377"/>
      <c r="L2" s="378"/>
      <c r="M2" s="361" t="s">
        <v>9</v>
      </c>
      <c r="N2" s="361"/>
      <c r="O2" s="361"/>
      <c r="P2" s="361" t="s">
        <v>14</v>
      </c>
      <c r="Q2" s="361"/>
      <c r="R2" s="361"/>
      <c r="S2" s="361" t="s">
        <v>15</v>
      </c>
      <c r="T2" s="361"/>
      <c r="U2" s="361"/>
      <c r="V2" s="361" t="s">
        <v>16</v>
      </c>
      <c r="W2" s="361"/>
      <c r="X2" s="361"/>
      <c r="Y2" s="361" t="s">
        <v>295</v>
      </c>
      <c r="Z2" s="361"/>
      <c r="AA2" s="361"/>
      <c r="AB2" s="361" t="s">
        <v>18</v>
      </c>
      <c r="AC2" s="361"/>
      <c r="AD2" s="361"/>
      <c r="AE2" s="361" t="s">
        <v>19</v>
      </c>
      <c r="AF2" s="361"/>
      <c r="AG2" s="361"/>
      <c r="AH2" s="361" t="s">
        <v>20</v>
      </c>
      <c r="AI2" s="361"/>
      <c r="AJ2" s="361"/>
      <c r="AK2" s="361" t="s">
        <v>21</v>
      </c>
      <c r="AL2" s="361"/>
      <c r="AM2" s="361"/>
      <c r="AN2" s="361" t="s">
        <v>22</v>
      </c>
      <c r="AO2" s="361"/>
      <c r="AP2" s="361"/>
      <c r="AQ2" s="361" t="s">
        <v>23</v>
      </c>
      <c r="AR2" s="361"/>
      <c r="AS2" s="361"/>
      <c r="AT2" s="361" t="s">
        <v>24</v>
      </c>
      <c r="AU2" s="361"/>
      <c r="AV2" s="361"/>
      <c r="AW2" s="368" t="s">
        <v>25</v>
      </c>
      <c r="AX2" s="369"/>
      <c r="AY2" s="370"/>
      <c r="AZ2" s="102" t="s">
        <v>285</v>
      </c>
    </row>
    <row r="3" spans="1:53" s="107" customFormat="1" ht="23.25" thickBot="1" x14ac:dyDescent="0.25">
      <c r="A3" s="363"/>
      <c r="B3" s="365"/>
      <c r="C3" s="416"/>
      <c r="D3" s="367"/>
      <c r="E3" s="367"/>
      <c r="F3" s="104" t="s">
        <v>7</v>
      </c>
      <c r="G3" s="105" t="s">
        <v>8</v>
      </c>
      <c r="H3" s="375"/>
      <c r="I3" s="367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2017-11-03T03:00:56Z</dcterms:modified>
</cp:coreProperties>
</file>