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R8" i="4" l="1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S9" i="8"/>
  <c r="V9" i="8"/>
  <c r="Y9" i="8"/>
  <c r="AB9" i="8"/>
  <c r="AE9" i="8"/>
  <c r="AH9" i="8"/>
  <c r="AK9" i="8"/>
  <c r="AN9" i="8"/>
  <c r="AQ9" i="8"/>
  <c r="AT9" i="8"/>
  <c r="AW9" i="8"/>
  <c r="R8" i="6"/>
  <c r="U8" i="6"/>
  <c r="X8" i="6"/>
  <c r="AA8" i="6"/>
  <c r="AD8" i="6"/>
  <c r="AG8" i="6"/>
  <c r="AJ8" i="6"/>
  <c r="AM8" i="6"/>
  <c r="AP8" i="6"/>
  <c r="AS8" i="6"/>
  <c r="AV8" i="6"/>
  <c r="R13" i="6"/>
  <c r="U13" i="6"/>
  <c r="X13" i="6"/>
  <c r="AA13" i="6"/>
  <c r="AD13" i="6"/>
  <c r="AG13" i="6"/>
  <c r="AJ13" i="6"/>
  <c r="AM13" i="6"/>
  <c r="AP13" i="6"/>
  <c r="AS13" i="6"/>
  <c r="AV13" i="6"/>
  <c r="S11" i="8"/>
  <c r="V11" i="8"/>
  <c r="Y11" i="8"/>
  <c r="AB11" i="8"/>
  <c r="AE11" i="8"/>
  <c r="AH11" i="8"/>
  <c r="AK11" i="8"/>
  <c r="AN11" i="8"/>
  <c r="AQ11" i="8"/>
  <c r="AT11" i="8"/>
  <c r="AW11" i="8"/>
  <c r="S10" i="8"/>
  <c r="V10" i="8"/>
  <c r="Y10" i="8"/>
  <c r="AB10" i="8"/>
  <c r="AE10" i="8"/>
  <c r="AH10" i="8"/>
  <c r="AK10" i="8"/>
  <c r="AN10" i="8"/>
  <c r="AQ10" i="8"/>
  <c r="AT10" i="8"/>
  <c r="AW10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R14" i="6"/>
  <c r="U14" i="6"/>
  <c r="X14" i="6"/>
  <c r="AA14" i="6"/>
  <c r="AD14" i="6"/>
  <c r="AG14" i="6"/>
  <c r="AJ14" i="6"/>
  <c r="AM14" i="6"/>
  <c r="AP14" i="6"/>
  <c r="R8" i="9"/>
  <c r="U8" i="9"/>
  <c r="X8" i="9"/>
  <c r="AA8" i="9"/>
  <c r="AD8" i="9"/>
  <c r="AG8" i="9"/>
  <c r="AJ8" i="9"/>
  <c r="AM8" i="9"/>
  <c r="AP8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R9" i="4"/>
  <c r="U9" i="4"/>
  <c r="X9" i="4"/>
  <c r="AA9" i="4"/>
  <c r="AD9" i="4"/>
  <c r="AG9" i="4"/>
  <c r="AJ9" i="4"/>
  <c r="AM9" i="4"/>
  <c r="AP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9" i="6"/>
  <c r="U9" i="6"/>
  <c r="X9" i="6"/>
  <c r="AA9" i="6"/>
  <c r="AD9" i="6"/>
  <c r="AG9" i="6"/>
  <c r="AJ9" i="6"/>
  <c r="AM9" i="6"/>
  <c r="AP9" i="6"/>
  <c r="R10" i="6"/>
  <c r="U10" i="6"/>
  <c r="X10" i="6"/>
  <c r="AA10" i="6"/>
  <c r="AD10" i="6"/>
  <c r="AG10" i="6"/>
  <c r="AJ10" i="6"/>
  <c r="AM10" i="6"/>
  <c r="AP10" i="6"/>
  <c r="R11" i="6"/>
  <c r="U11" i="6"/>
  <c r="X11" i="6"/>
  <c r="AA11" i="6"/>
  <c r="AD11" i="6"/>
  <c r="AG11" i="6"/>
  <c r="AJ11" i="6"/>
  <c r="AM11" i="6"/>
  <c r="AP11" i="6"/>
  <c r="AS11" i="6"/>
  <c r="AV11" i="6"/>
  <c r="R12" i="6"/>
  <c r="U12" i="6"/>
  <c r="X12" i="6"/>
  <c r="AA12" i="6"/>
  <c r="AD12" i="6"/>
  <c r="AG12" i="6"/>
  <c r="AJ12" i="6"/>
  <c r="AM12" i="6"/>
  <c r="AP12" i="6"/>
  <c r="AS12" i="6"/>
  <c r="AV12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AS7" i="6" l="1"/>
  <c r="AV7" i="6"/>
  <c r="R7" i="9"/>
  <c r="U7" i="9"/>
  <c r="X7" i="9"/>
  <c r="AA7" i="9"/>
  <c r="AD7" i="9"/>
  <c r="AG7" i="9"/>
  <c r="AJ7" i="9"/>
  <c r="AM7" i="9"/>
  <c r="AP7" i="9"/>
  <c r="O7" i="9"/>
  <c r="S8" i="8"/>
  <c r="V8" i="8"/>
  <c r="Y8" i="8"/>
  <c r="AB8" i="8"/>
  <c r="AE8" i="8"/>
  <c r="AH8" i="8"/>
  <c r="AK8" i="8"/>
  <c r="AN8" i="8"/>
  <c r="AQ8" i="8"/>
  <c r="P8" i="8"/>
  <c r="M8" i="8"/>
  <c r="S7" i="8"/>
  <c r="V7" i="8"/>
  <c r="Y7" i="8"/>
  <c r="AB7" i="8"/>
  <c r="AE7" i="8"/>
  <c r="AH7" i="8"/>
  <c r="AK7" i="8"/>
  <c r="AN7" i="8"/>
  <c r="AQ7" i="8"/>
  <c r="P7" i="8"/>
  <c r="R7" i="6"/>
  <c r="U7" i="6"/>
  <c r="X7" i="6"/>
  <c r="AA7" i="6"/>
  <c r="AD7" i="6"/>
  <c r="AG7" i="6"/>
  <c r="AJ7" i="6"/>
  <c r="AM7" i="6"/>
  <c r="AP7" i="6"/>
  <c r="O7" i="6"/>
  <c r="L7" i="6"/>
  <c r="R7" i="4"/>
  <c r="U7" i="4"/>
  <c r="X7" i="4"/>
  <c r="AA7" i="4"/>
  <c r="AD7" i="4"/>
  <c r="AG7" i="4"/>
  <c r="AJ7" i="4"/>
  <c r="AM7" i="4"/>
  <c r="AP7" i="4"/>
  <c r="O7" i="4"/>
  <c r="L7" i="4"/>
  <c r="R7" i="1"/>
  <c r="U7" i="1"/>
  <c r="X7" i="1"/>
  <c r="AA7" i="1"/>
  <c r="AD7" i="1"/>
  <c r="AG7" i="1"/>
  <c r="AJ7" i="1"/>
  <c r="AM7" i="1"/>
  <c r="AP7" i="1"/>
  <c r="AS7" i="1"/>
  <c r="AV7" i="1"/>
  <c r="O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7" i="1"/>
  <c r="Q77" i="9" l="1"/>
  <c r="Q44" i="10"/>
  <c r="Q52" i="10" s="1"/>
  <c r="Q45" i="10"/>
  <c r="Q53" i="10" s="1"/>
  <c r="Q46" i="10"/>
  <c r="Q54" i="10" s="1"/>
  <c r="Q47" i="10"/>
  <c r="Q55" i="10" s="1"/>
  <c r="Q43" i="10"/>
  <c r="Q51" i="10" s="1"/>
  <c r="F82" i="8" l="1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Z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AA82" i="8" l="1"/>
  <c r="X82" i="8"/>
  <c r="T143" i="6"/>
  <c r="W110" i="4"/>
  <c r="W47" i="1"/>
  <c r="C123" i="9" l="1"/>
  <c r="D122" i="9"/>
  <c r="D123" i="9"/>
  <c r="C122" i="9"/>
  <c r="C143" i="9"/>
  <c r="D143" i="9"/>
  <c r="D121" i="9"/>
  <c r="C111" i="8"/>
  <c r="D111" i="8"/>
  <c r="D140" i="8"/>
  <c r="D141" i="8"/>
  <c r="D142" i="8"/>
  <c r="D143" i="8"/>
  <c r="C143" i="8"/>
  <c r="Q143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S11" i="10"/>
  <c r="E229" i="6" l="1"/>
  <c r="E230" i="6"/>
  <c r="E228" i="6" l="1"/>
  <c r="Q47" i="1" l="1"/>
  <c r="D136" i="8"/>
  <c r="D137" i="8"/>
  <c r="D138" i="8"/>
  <c r="D139" i="8"/>
  <c r="C140" i="8"/>
  <c r="C141" i="8"/>
  <c r="C142" i="8"/>
  <c r="C145" i="8"/>
  <c r="C146" i="8"/>
  <c r="C147" i="8"/>
  <c r="C148" i="8"/>
  <c r="E82" i="1" l="1"/>
  <c r="C81" i="1"/>
  <c r="C82" i="1"/>
  <c r="C83" i="1"/>
  <c r="C80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I82" i="8" l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D82" i="9" l="1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F110" i="4" l="1"/>
  <c r="E110" i="4"/>
  <c r="AV82" i="8"/>
  <c r="E126" i="8" l="1"/>
  <c r="Z143" i="6" l="1"/>
  <c r="E217" i="6"/>
  <c r="T47" i="1" l="1"/>
  <c r="E104" i="9"/>
  <c r="E139" i="4"/>
  <c r="E140" i="8" l="1"/>
  <c r="E141" i="8"/>
  <c r="E142" i="8"/>
  <c r="E143" i="8"/>
  <c r="AW82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AP47" i="1" l="1"/>
  <c r="E91" i="8" l="1"/>
  <c r="E7" i="13" l="1"/>
  <c r="E83" i="1"/>
  <c r="O47" i="1"/>
  <c r="AM47" i="1"/>
  <c r="R47" i="1" l="1"/>
  <c r="E148" i="6"/>
  <c r="L28" i="10"/>
  <c r="E119" i="9"/>
  <c r="O7" i="10" l="1"/>
  <c r="AV110" i="4"/>
  <c r="E224" i="6"/>
  <c r="E225" i="6"/>
  <c r="E226" i="6"/>
  <c r="E227" i="6"/>
  <c r="E78" i="1"/>
  <c r="AV47" i="1"/>
  <c r="E71" i="1"/>
  <c r="E79" i="1"/>
  <c r="AS47" i="1"/>
  <c r="E130" i="4" l="1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AS110" i="4"/>
  <c r="E157" i="4"/>
  <c r="E163" i="4"/>
  <c r="E213" i="6"/>
  <c r="E216" i="6"/>
  <c r="E218" i="6"/>
  <c r="E219" i="6"/>
  <c r="E222" i="6"/>
  <c r="E223" i="6"/>
  <c r="E234" i="6"/>
  <c r="E214" i="6"/>
  <c r="E215" i="6"/>
  <c r="E231" i="6"/>
  <c r="E232" i="6"/>
  <c r="E233" i="6"/>
  <c r="E118" i="8"/>
  <c r="E119" i="8"/>
  <c r="E120" i="8"/>
  <c r="E121" i="8"/>
  <c r="E122" i="8"/>
  <c r="E123" i="8"/>
  <c r="E124" i="8"/>
  <c r="E132" i="8"/>
  <c r="E137" i="8"/>
  <c r="E138" i="8"/>
  <c r="E155" i="4"/>
  <c r="E68" i="1"/>
  <c r="E69" i="1"/>
  <c r="E70" i="1"/>
  <c r="E72" i="1"/>
  <c r="E73" i="1"/>
  <c r="E74" i="1"/>
  <c r="E75" i="1"/>
  <c r="E76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AJ47" i="1"/>
  <c r="E149" i="4" l="1"/>
  <c r="E150" i="4"/>
  <c r="E206" i="6"/>
  <c r="E207" i="6"/>
  <c r="E208" i="6"/>
  <c r="E209" i="6"/>
  <c r="E210" i="6"/>
  <c r="E212" i="6"/>
  <c r="E108" i="8"/>
  <c r="E109" i="8"/>
  <c r="E114" i="9"/>
  <c r="E120" i="9"/>
  <c r="E156" i="4" l="1"/>
  <c r="E154" i="4"/>
  <c r="L18" i="10"/>
  <c r="J110" i="4"/>
  <c r="I110" i="4"/>
  <c r="G110" i="4"/>
  <c r="E146" i="4"/>
  <c r="E147" i="4"/>
  <c r="E148" i="4"/>
  <c r="E151" i="4"/>
  <c r="E106" i="8"/>
  <c r="E110" i="8"/>
  <c r="E112" i="8"/>
  <c r="E105" i="8"/>
  <c r="E111" i="8" l="1"/>
  <c r="E104" i="8"/>
  <c r="C7" i="10"/>
  <c r="C9" i="10"/>
  <c r="C20" i="10"/>
  <c r="H110" i="4"/>
  <c r="C18" i="10"/>
  <c r="E198" i="6"/>
  <c r="E204" i="6"/>
  <c r="E205" i="6"/>
  <c r="C46" i="10" l="1"/>
  <c r="C44" i="10"/>
  <c r="E60" i="1"/>
  <c r="E111" i="9"/>
  <c r="E113" i="9"/>
  <c r="E188" i="6"/>
  <c r="E105" i="9" l="1"/>
  <c r="E107" i="8"/>
  <c r="E187" i="6"/>
  <c r="E131" i="4"/>
  <c r="I143" i="6" l="1"/>
  <c r="AY77" i="9"/>
  <c r="E91" i="9" l="1"/>
  <c r="E164" i="6"/>
  <c r="AA47" i="1" l="1"/>
  <c r="AD47" i="1"/>
  <c r="AG47" i="1"/>
  <c r="L20" i="10" l="1"/>
  <c r="AQ82" i="8"/>
  <c r="AN82" i="8"/>
  <c r="AB82" i="8"/>
  <c r="V82" i="8"/>
  <c r="S82" i="8"/>
  <c r="E86" i="8"/>
  <c r="E87" i="8"/>
  <c r="E90" i="8"/>
  <c r="E94" i="8"/>
  <c r="E98" i="8"/>
  <c r="M82" i="8"/>
  <c r="E95" i="9"/>
  <c r="AJ110" i="4"/>
  <c r="AM110" i="4"/>
  <c r="AP110" i="4"/>
  <c r="AA110" i="4"/>
  <c r="R110" i="4"/>
  <c r="E128" i="4"/>
  <c r="E117" i="4"/>
  <c r="E120" i="4"/>
  <c r="E121" i="4"/>
  <c r="E132" i="4"/>
  <c r="E133" i="4"/>
  <c r="E134" i="4"/>
  <c r="E135" i="4"/>
  <c r="E136" i="4"/>
  <c r="E137" i="4"/>
  <c r="E138" i="4"/>
  <c r="E140" i="4"/>
  <c r="E141" i="4"/>
  <c r="E142" i="4"/>
  <c r="E143" i="4"/>
  <c r="E144" i="4"/>
  <c r="E145" i="4"/>
  <c r="I47" i="1"/>
  <c r="H47" i="1"/>
  <c r="E77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153" i="6"/>
  <c r="E154" i="6"/>
  <c r="E155" i="6"/>
  <c r="E156" i="6"/>
  <c r="E157" i="6"/>
  <c r="E158" i="6"/>
  <c r="E172" i="6"/>
  <c r="E173" i="6"/>
  <c r="E174" i="6"/>
  <c r="E175" i="6"/>
  <c r="E176" i="6"/>
  <c r="E177" i="6"/>
  <c r="E178" i="6"/>
  <c r="E180" i="6"/>
  <c r="E181" i="6"/>
  <c r="E182" i="6"/>
  <c r="E183" i="6"/>
  <c r="E184" i="6"/>
  <c r="E185" i="6"/>
  <c r="E186" i="6"/>
  <c r="E189" i="6"/>
  <c r="E190" i="6"/>
  <c r="E191" i="6"/>
  <c r="E192" i="6"/>
  <c r="E193" i="6"/>
  <c r="E194" i="6"/>
  <c r="E195" i="6"/>
  <c r="E196" i="6"/>
  <c r="E199" i="6"/>
  <c r="E200" i="6"/>
  <c r="E201" i="6"/>
  <c r="E202" i="6"/>
  <c r="E203" i="6"/>
  <c r="AH82" i="8" l="1"/>
  <c r="E197" i="6"/>
  <c r="H82" i="8"/>
  <c r="U47" i="1"/>
  <c r="X47" i="1"/>
  <c r="E116" i="4"/>
  <c r="L110" i="4"/>
  <c r="O110" i="4"/>
  <c r="U110" i="4"/>
  <c r="P82" i="8"/>
  <c r="Y82" i="8"/>
  <c r="AE82" i="8"/>
  <c r="AK82" i="8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42" i="6" l="1"/>
  <c r="AJ142" i="6"/>
  <c r="AG142" i="6"/>
  <c r="AD143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V142" i="6" l="1"/>
  <c r="AV143" i="6" s="1"/>
  <c r="E273" i="6"/>
  <c r="AS142" i="6"/>
  <c r="D11" i="15"/>
  <c r="E271" i="6"/>
  <c r="AP142" i="6"/>
  <c r="AA142" i="6"/>
  <c r="X142" i="6"/>
  <c r="U142" i="6"/>
  <c r="R142" i="6"/>
  <c r="L142" i="6"/>
  <c r="E115" i="9"/>
  <c r="E103" i="9"/>
  <c r="E102" i="9"/>
  <c r="E100" i="9"/>
  <c r="E94" i="9"/>
  <c r="E88" i="9"/>
  <c r="E86" i="9"/>
  <c r="E106" i="9"/>
  <c r="E121" i="9"/>
  <c r="E99" i="9"/>
  <c r="E89" i="9"/>
  <c r="E97" i="9"/>
  <c r="E84" i="9"/>
  <c r="E93" i="9"/>
  <c r="E112" i="9"/>
  <c r="E98" i="9"/>
  <c r="D18" i="15" s="1"/>
  <c r="E110" i="9"/>
  <c r="E116" i="9"/>
  <c r="E92" i="9"/>
  <c r="E123" i="9"/>
  <c r="E96" i="9"/>
  <c r="E118" i="9"/>
  <c r="E101" i="9"/>
  <c r="E90" i="9"/>
  <c r="E85" i="9"/>
  <c r="E109" i="9"/>
  <c r="E108" i="9"/>
  <c r="E107" i="9"/>
  <c r="E87" i="9"/>
  <c r="AS77" i="9"/>
  <c r="U77" i="9"/>
  <c r="R77" i="9"/>
  <c r="O77" i="9"/>
  <c r="H77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42" i="6"/>
  <c r="E269" i="6"/>
  <c r="E275" i="6" s="1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D10" i="13"/>
  <c r="D11" i="13" s="1"/>
  <c r="R48" i="10" l="1"/>
  <c r="T11" i="10"/>
  <c r="S12" i="10"/>
  <c r="G81" i="9"/>
  <c r="S10" i="13"/>
  <c r="S11" i="13" s="1"/>
  <c r="C11" i="10"/>
  <c r="C48" i="10" s="1"/>
  <c r="D35" i="14" l="1"/>
  <c r="D36" i="14" s="1"/>
  <c r="L47" i="1" l="1"/>
  <c r="C28" i="10" s="1"/>
  <c r="E51" i="1"/>
  <c r="E85" i="1" s="1"/>
  <c r="C51" i="10" l="1"/>
  <c r="R28" i="10"/>
  <c r="C33" i="10"/>
  <c r="C56" i="10" s="1"/>
  <c r="R33" i="10" l="1"/>
  <c r="R51" i="10"/>
  <c r="S34" i="10" l="1"/>
  <c r="R56" i="10"/>
</calcChain>
</file>

<file path=xl/sharedStrings.xml><?xml version="1.0" encoding="utf-8"?>
<sst xmlns="http://schemas.openxmlformats.org/spreadsheetml/2006/main" count="768" uniqueCount="187">
  <si>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</si>
  <si>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</si>
  <si>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</si>
  <si>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</si>
  <si>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</si>
  <si>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</si>
  <si>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</si>
  <si>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</si>
  <si>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</si>
  <si>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</si>
  <si>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</si>
  <si>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</si>
  <si>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</si>
  <si>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</si>
  <si>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</si>
  <si>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</si>
  <si>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</si>
  <si>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</si>
  <si>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</si>
  <si>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</si>
  <si>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</si>
  <si>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</si>
  <si>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</si>
  <si>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</si>
  <si>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</si>
  <si>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</si>
  <si>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</si>
  <si>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</si>
  <si>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</si>
  <si>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</si>
  <si>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</si>
  <si>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</si>
  <si>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</si>
  <si>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</si>
  <si>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</si>
  <si>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</si>
  <si>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</si>
  <si>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</si>
  <si>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</si>
  <si>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</si>
  <si>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</si>
  <si>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</si>
  <si>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</si>
  <si>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</si>
  <si>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</si>
  <si>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</si>
  <si>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</si>
  <si>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</si>
  <si>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</si>
  <si>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</si>
  <si>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</si>
  <si>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</si>
  <si>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</si>
  <si>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</si>
  <si>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</si>
  <si>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</si>
  <si>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</si>
  <si>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</si>
  <si>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</si>
  <si>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</si>
  <si>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</si>
  <si>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</si>
  <si>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</si>
  <si>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</si>
  <si>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</si>
  <si>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</si>
  <si>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</si>
  <si>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</si>
  <si>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</si>
  <si>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</si>
  <si>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</si>
  <si>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</si>
  <si>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</si>
  <si>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</si>
  <si>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</si>
  <si>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</si>
  <si>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</si>
  <si>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</si>
  <si>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</si>
  <si>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</si>
  <si>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</si>
  <si>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</si>
  <si>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</si>
  <si>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</si>
  <si>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</si>
  <si>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</si>
  <si>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</si>
  <si>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</si>
  <si>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</si>
  <si>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</si>
  <si>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</si>
  <si>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</si>
  <si>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</si>
  <si>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</si>
  <si>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</si>
  <si>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</si>
  <si>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</si>
  <si>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</si>
  <si>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</si>
  <si>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</si>
  <si>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</si>
  <si>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</si>
  <si>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</si>
  <si>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</si>
  <si>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</si>
  <si>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</si>
  <si>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</si>
  <si>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</si>
  <si>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</si>
  <si>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</si>
  <si>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</si>
  <si>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</si>
  <si>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</si>
  <si>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</si>
  <si>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</si>
  <si>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</si>
  <si>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</si>
  <si>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</si>
  <si>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</si>
  <si>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</si>
  <si>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</si>
  <si>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</si>
  <si>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</si>
  <si>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</si>
  <si>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</si>
  <si>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</si>
  <si>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</si>
  <si>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</si>
  <si>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</si>
  <si>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</si>
  <si>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</si>
  <si>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</si>
  <si>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</si>
  <si>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</si>
  <si>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</si>
  <si>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</si>
  <si>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</si>
  <si>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</si>
  <si>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</si>
  <si>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</si>
  <si>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</si>
  <si>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</si>
  <si>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</si>
  <si>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</si>
  <si>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</si>
  <si>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</si>
  <si>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</si>
  <si>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</si>
  <si>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</si>
  <si>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</si>
  <si>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</si>
  <si>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</si>
  <si>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</si>
  <si>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</si>
  <si>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</si>
  <si>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</si>
  <si>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</si>
  <si>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</si>
  <si>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</si>
  <si>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</si>
  <si>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</si>
  <si>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</si>
  <si>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</si>
  <si>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</si>
  <si>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</si>
  <si>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</si>
  <si>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>Fajar Adi Hidayat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</si>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</sst>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1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1" fontId="4" fillId="0" borderId="3" xfId="0" applyNumberFormat="1" applyFont="1" applyFill="1" applyBorder="1" applyAlignment="1">
      <alignment horizontal="center" wrapText="1"/>
    </xf>
    <xf numFmtId="4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70" xfId="249" applyFont="1" applyFill="1" applyBorder="1"/>
    <xf numFmtId="0" fontId="5" fillId="0" borderId="70" xfId="61" applyFill="1" applyBorder="1" applyAlignment="1">
      <alignment horizontal="left"/>
    </xf>
    <xf numFmtId="41" fontId="25" fillId="33" borderId="1" xfId="0" applyNumberFormat="1" applyFont="1" applyFill="1" applyBorder="1" applyAlignment="1">
      <alignment horizontal="center" vertical="center"/>
    </xf>
    <xf numFmtId="1" fontId="29" fillId="33" borderId="70" xfId="0" applyNumberFormat="1" applyFont="1" applyFill="1" applyBorder="1" applyAlignment="1">
      <alignment horizontal="center" wrapText="1"/>
    </xf>
    <xf numFmtId="41" fontId="24" fillId="33" borderId="27" xfId="0" applyNumberFormat="1" applyFont="1" applyFill="1" applyBorder="1"/>
    <xf numFmtId="41" fontId="29" fillId="33" borderId="70" xfId="0" applyNumberFormat="1" applyFont="1" applyFill="1" applyBorder="1" applyAlignment="1">
      <alignment horizontal="center" wrapText="1"/>
    </xf>
    <xf numFmtId="41" fontId="25" fillId="33" borderId="1" xfId="0" applyNumberFormat="1" applyFont="1" applyFill="1" applyBorder="1"/>
    <xf numFmtId="41" fontId="33" fillId="33" borderId="1" xfId="0" applyNumberFormat="1" applyFont="1" applyFill="1" applyBorder="1"/>
    <xf numFmtId="41" fontId="25" fillId="33" borderId="0" xfId="0" applyNumberFormat="1" applyFont="1" applyFill="1" applyBorder="1"/>
    <xf numFmtId="0" fontId="5" fillId="0" borderId="70" xfId="61" applyFont="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1" fontId="25" fillId="33" borderId="60" xfId="0" applyNumberFormat="1" applyFont="1" applyFill="1" applyBorder="1" applyAlignment="1">
      <alignment horizontal="center" wrapText="1"/>
    </xf>
    <xf numFmtId="0" fontId="5" fillId="33" borderId="70" xfId="61" applyFill="1" applyBorder="1" applyAlignment="1">
      <alignment horizontal="left"/>
    </xf>
    <xf numFmtId="1" fontId="25" fillId="33" borderId="70" xfId="0" applyNumberFormat="1" applyFont="1" applyFill="1" applyBorder="1" applyAlignment="1">
      <alignment horizontal="center"/>
    </xf>
    <xf numFmtId="41" fontId="4" fillId="33" borderId="70" xfId="0" applyNumberFormat="1" applyFont="1" applyFill="1" applyBorder="1" applyAlignment="1">
      <alignment horizontal="center"/>
    </xf>
    <xf numFmtId="41" fontId="25" fillId="33" borderId="3" xfId="0" applyNumberFormat="1" applyFont="1" applyFill="1" applyBorder="1"/>
    <xf numFmtId="41" fontId="5" fillId="33" borderId="70" xfId="61" applyNumberFormat="1" applyFill="1" applyBorder="1" applyAlignment="1">
      <alignment horizontal="right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  <xf numFmtId="0" fontId="25" fillId="0" borderId="3" xfId="0" applyNumberFormat="1" applyFont="1" applyFill="1" applyBorder="1" applyAlignment="1">
      <alignment horizont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90" zoomScaleNormal="90" workbookViewId="0">
      <pane ySplit="6" topLeftCell="A7" activePane="bottomLeft" state="frozen"/>
      <selection pane="bottomLeft" activeCell="A7" sqref="A7:A9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2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2" customWidth="1"/>
    <col min="28" max="28" width="12.5703125" style="2" customWidth="1"/>
    <col min="29" max="29" width="12.140625" style="2" customWidth="1"/>
    <col min="30" max="30" width="12.140625" style="222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2" customWidth="1"/>
    <col min="37" max="37" width="13.28515625" style="2" customWidth="1"/>
    <col min="38" max="38" width="13" style="2" customWidth="1"/>
    <col min="39" max="39" width="12.7109375" style="222" customWidth="1"/>
    <col min="40" max="40" width="14.140625" style="2" customWidth="1"/>
    <col min="41" max="41" width="13" style="2" customWidth="1"/>
    <col min="42" max="42" width="13.140625" style="222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163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5" t="s">
        <v>1</v>
      </c>
      <c r="B5" s="382" t="s">
        <v>2</v>
      </c>
      <c r="C5" s="382" t="s">
        <v>3</v>
      </c>
      <c r="D5" s="382" t="s">
        <v>4</v>
      </c>
      <c r="E5" s="387" t="s">
        <v>5</v>
      </c>
      <c r="F5" s="392" t="s">
        <v>6</v>
      </c>
      <c r="G5" s="392"/>
      <c r="H5" s="382" t="s">
        <v>10</v>
      </c>
      <c r="I5" s="382" t="s">
        <v>27</v>
      </c>
      <c r="J5" s="389" t="s">
        <v>26</v>
      </c>
      <c r="K5" s="390"/>
      <c r="L5" s="391"/>
      <c r="M5" s="393" t="s">
        <v>9</v>
      </c>
      <c r="N5" s="393"/>
      <c r="O5" s="393"/>
      <c r="P5" s="384" t="s">
        <v>14</v>
      </c>
      <c r="Q5" s="384"/>
      <c r="R5" s="384"/>
      <c r="S5" s="384" t="s">
        <v>15</v>
      </c>
      <c r="T5" s="384"/>
      <c r="U5" s="384"/>
      <c r="V5" s="384" t="s">
        <v>16</v>
      </c>
      <c r="W5" s="384"/>
      <c r="X5" s="384"/>
      <c r="Y5" s="384" t="s">
        <v>17</v>
      </c>
      <c r="Z5" s="384"/>
      <c r="AA5" s="384"/>
      <c r="AB5" s="384" t="s">
        <v>18</v>
      </c>
      <c r="AC5" s="384"/>
      <c r="AD5" s="384"/>
      <c r="AE5" s="384" t="s">
        <v>19</v>
      </c>
      <c r="AF5" s="384"/>
      <c r="AG5" s="384"/>
      <c r="AH5" s="384" t="s">
        <v>20</v>
      </c>
      <c r="AI5" s="384"/>
      <c r="AJ5" s="384"/>
      <c r="AK5" s="384" t="s">
        <v>21</v>
      </c>
      <c r="AL5" s="384"/>
      <c r="AM5" s="384"/>
      <c r="AN5" s="384" t="s">
        <v>22</v>
      </c>
      <c r="AO5" s="384"/>
      <c r="AP5" s="384"/>
      <c r="AQ5" s="384" t="s">
        <v>23</v>
      </c>
      <c r="AR5" s="384"/>
      <c r="AS5" s="384"/>
      <c r="AT5" s="384" t="s">
        <v>24</v>
      </c>
      <c r="AU5" s="384"/>
      <c r="AV5" s="384"/>
      <c r="AW5" s="379" t="s">
        <v>25</v>
      </c>
      <c r="AX5" s="380"/>
      <c r="AY5" s="381"/>
      <c r="AZ5" s="65" t="s">
        <v>62</v>
      </c>
      <c r="BA5" s="66" t="s">
        <v>62</v>
      </c>
    </row>
    <row r="6" spans="1:54" s="72" customFormat="1" x14ac:dyDescent="0.2">
      <c r="A6" s="386"/>
      <c r="B6" s="383"/>
      <c r="C6" s="383"/>
      <c r="D6" s="383"/>
      <c r="E6" s="388"/>
      <c r="F6" s="68" t="s">
        <v>7</v>
      </c>
      <c r="G6" s="69" t="s">
        <v>8</v>
      </c>
      <c r="H6" s="383"/>
      <c r="I6" s="383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3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3" t="s">
        <v>13</v>
      </c>
      <c r="AB6" s="70" t="s">
        <v>11</v>
      </c>
      <c r="AC6" s="70" t="s">
        <v>12</v>
      </c>
      <c r="AD6" s="223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3" t="s">
        <v>13</v>
      </c>
      <c r="AK6" s="70" t="s">
        <v>11</v>
      </c>
      <c r="AL6" s="70" t="s">
        <v>12</v>
      </c>
      <c r="AM6" s="223" t="s">
        <v>13</v>
      </c>
      <c r="AN6" s="70" t="s">
        <v>11</v>
      </c>
      <c r="AO6" s="70" t="s">
        <v>12</v>
      </c>
      <c r="AP6" s="223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8"/>
      <c r="C7" s="361" t="s">
        <v>164</v>
      </c>
      <c r="D7" s="103" t="s">
        <v>118</v>
      </c>
      <c r="E7" s="309">
        <v>18000000</v>
      </c>
      <c r="F7" s="309"/>
      <c r="G7" s="309"/>
      <c r="H7" s="309">
        <v>12500000</v>
      </c>
      <c r="I7" s="309">
        <v>2000000</v>
      </c>
      <c r="J7" s="309">
        <v>3000000</v>
      </c>
      <c r="K7" s="309"/>
      <c r="L7" s="309">
        <f>+J7-K7</f>
        <v>3000000</v>
      </c>
      <c r="M7" s="309">
        <v>625000</v>
      </c>
      <c r="N7" s="309"/>
      <c r="O7" s="309">
        <f>+M7-N7</f>
        <v>625000</v>
      </c>
      <c r="P7" s="309">
        <v>625000</v>
      </c>
      <c r="Q7" s="309"/>
      <c r="R7" s="309">
        <f t="shared" ref="R7:R46" si="0">+P7-Q7</f>
        <v>625000</v>
      </c>
      <c r="S7" s="309">
        <v>625000</v>
      </c>
      <c r="T7" s="309"/>
      <c r="U7" s="309">
        <f t="shared" ref="U7:U8" si="1">+S7-T7</f>
        <v>625000</v>
      </c>
      <c r="V7" s="309">
        <v>625000</v>
      </c>
      <c r="W7" s="309"/>
      <c r="X7" s="309">
        <f t="shared" ref="X7:X8" si="2">+V7-W7</f>
        <v>625000</v>
      </c>
      <c r="Y7" s="309">
        <v>625000</v>
      </c>
      <c r="Z7" s="309"/>
      <c r="AA7" s="309">
        <f t="shared" ref="AA7:AA8" si="3">+Y7-Z7</f>
        <v>625000</v>
      </c>
      <c r="AB7" s="309">
        <v>625000</v>
      </c>
      <c r="AC7" s="309"/>
      <c r="AD7" s="309">
        <f t="shared" ref="AD7:AD8" si="4">+AB7-AC7</f>
        <v>625000</v>
      </c>
      <c r="AE7" s="309">
        <v>625000</v>
      </c>
      <c r="AF7" s="309"/>
      <c r="AG7" s="309">
        <f t="shared" ref="AG7:AG8" si="5">+AE7-AF7</f>
        <v>625000</v>
      </c>
      <c r="AH7" s="309">
        <v>625000</v>
      </c>
      <c r="AI7" s="309"/>
      <c r="AJ7" s="309">
        <f t="shared" ref="AJ7:AJ8" si="6">+AH7-AI7</f>
        <v>625000</v>
      </c>
      <c r="AK7" s="309">
        <v>625000</v>
      </c>
      <c r="AL7" s="309"/>
      <c r="AM7" s="309">
        <f t="shared" ref="AM7:AM8" si="7">+AK7-AL7</f>
        <v>625000</v>
      </c>
      <c r="AN7" s="309">
        <v>625000</v>
      </c>
      <c r="AO7" s="309"/>
      <c r="AP7" s="309">
        <f t="shared" ref="AP7:AP8" si="8">+AN7-AO7</f>
        <v>625000</v>
      </c>
      <c r="AQ7" s="309">
        <v>625000</v>
      </c>
      <c r="AR7" s="309"/>
      <c r="AS7" s="309">
        <f t="shared" ref="AS7:AS8" si="9">+AQ7-AR7</f>
        <v>625000</v>
      </c>
      <c r="AT7" s="309">
        <v>625000</v>
      </c>
      <c r="AU7" s="309"/>
      <c r="AV7" s="309">
        <f t="shared" ref="AV7:AV8" si="10">+AT7-AU7</f>
        <v>625000</v>
      </c>
      <c r="AW7" s="309"/>
      <c r="AX7" s="309"/>
      <c r="AY7" s="309"/>
      <c r="AZ7" s="310"/>
      <c r="BA7" s="310"/>
      <c r="BB7" s="310"/>
    </row>
    <row r="8" spans="1:54" s="9" customFormat="1" ht="12.75" x14ac:dyDescent="0.2">
      <c r="A8" s="195">
        <v>2</v>
      </c>
      <c r="B8" s="197"/>
      <c r="C8" s="361" t="s">
        <v>172</v>
      </c>
      <c r="D8" s="103"/>
      <c r="E8" s="309"/>
      <c r="F8" s="309"/>
      <c r="G8" s="309"/>
      <c r="H8" s="309">
        <v>12500000</v>
      </c>
      <c r="I8" s="309">
        <v>2000000</v>
      </c>
      <c r="J8" s="312">
        <v>3000000</v>
      </c>
      <c r="K8" s="312"/>
      <c r="L8" s="309">
        <f t="shared" ref="L8:L46" si="11">+J8-K8</f>
        <v>3000000</v>
      </c>
      <c r="M8" s="312">
        <v>625000</v>
      </c>
      <c r="N8" s="312"/>
      <c r="O8" s="309">
        <f t="shared" ref="O8:O46" si="12">+M8-N8</f>
        <v>625000</v>
      </c>
      <c r="P8" s="312">
        <v>625000</v>
      </c>
      <c r="Q8" s="312"/>
      <c r="R8" s="309">
        <f t="shared" si="0"/>
        <v>625000</v>
      </c>
      <c r="S8" s="312">
        <v>625000</v>
      </c>
      <c r="T8" s="312"/>
      <c r="U8" s="309">
        <f t="shared" si="1"/>
        <v>625000</v>
      </c>
      <c r="V8" s="312">
        <v>625000</v>
      </c>
      <c r="W8" s="312"/>
      <c r="X8" s="309">
        <f t="shared" si="2"/>
        <v>625000</v>
      </c>
      <c r="Y8" s="312">
        <v>625000</v>
      </c>
      <c r="Z8" s="312"/>
      <c r="AA8" s="309">
        <f t="shared" si="3"/>
        <v>625000</v>
      </c>
      <c r="AB8" s="312">
        <v>625000</v>
      </c>
      <c r="AC8" s="312"/>
      <c r="AD8" s="309">
        <f t="shared" si="4"/>
        <v>625000</v>
      </c>
      <c r="AE8" s="312">
        <v>625000</v>
      </c>
      <c r="AF8" s="312"/>
      <c r="AG8" s="309">
        <f t="shared" si="5"/>
        <v>625000</v>
      </c>
      <c r="AH8" s="312">
        <v>625000</v>
      </c>
      <c r="AI8" s="312"/>
      <c r="AJ8" s="309">
        <f t="shared" si="6"/>
        <v>625000</v>
      </c>
      <c r="AK8" s="312">
        <v>625000</v>
      </c>
      <c r="AL8" s="312"/>
      <c r="AM8" s="309">
        <f t="shared" si="7"/>
        <v>625000</v>
      </c>
      <c r="AN8" s="312">
        <v>625000</v>
      </c>
      <c r="AO8" s="312"/>
      <c r="AP8" s="309">
        <f t="shared" si="8"/>
        <v>625000</v>
      </c>
      <c r="AQ8" s="312">
        <v>625000</v>
      </c>
      <c r="AR8" s="312"/>
      <c r="AS8" s="309">
        <f t="shared" si="9"/>
        <v>625000</v>
      </c>
      <c r="AT8" s="312">
        <v>625000</v>
      </c>
      <c r="AU8" s="312"/>
      <c r="AV8" s="309">
        <f t="shared" si="10"/>
        <v>625000</v>
      </c>
      <c r="AW8" s="312"/>
      <c r="AX8" s="312"/>
      <c r="AY8" s="309"/>
      <c r="AZ8" s="310"/>
      <c r="BA8" s="310"/>
      <c r="BB8" s="313"/>
    </row>
    <row r="9" spans="1:54" s="9" customFormat="1" ht="12.75" x14ac:dyDescent="0.2">
      <c r="A9" s="195">
        <v>3</v>
      </c>
      <c r="B9" s="198"/>
      <c r="C9" s="361" t="s">
        <v>173</v>
      </c>
      <c r="D9" s="103"/>
      <c r="E9" s="309"/>
      <c r="F9" s="309"/>
      <c r="G9" s="309"/>
      <c r="H9" s="309">
        <v>12500000</v>
      </c>
      <c r="I9" s="309">
        <v>2000000</v>
      </c>
      <c r="J9" s="314">
        <v>3000000</v>
      </c>
      <c r="K9" s="314"/>
      <c r="L9" s="309">
        <f t="shared" si="11"/>
        <v>3000000</v>
      </c>
      <c r="M9" s="314">
        <v>625000</v>
      </c>
      <c r="N9" s="314"/>
      <c r="O9" s="309">
        <f t="shared" si="12"/>
        <v>625000</v>
      </c>
      <c r="P9" s="314">
        <v>625000</v>
      </c>
      <c r="Q9" s="314"/>
      <c r="R9" s="309">
        <f t="shared" si="0"/>
        <v>625000</v>
      </c>
      <c r="S9" s="314">
        <v>625000</v>
      </c>
      <c r="T9" s="314"/>
      <c r="U9" s="309">
        <f t="shared" ref="U9" si="13">+S9-T9</f>
        <v>625000</v>
      </c>
      <c r="V9" s="314">
        <v>625000</v>
      </c>
      <c r="W9" s="314"/>
      <c r="X9" s="309">
        <f t="shared" ref="X9" si="14">+V9-W9</f>
        <v>625000</v>
      </c>
      <c r="Y9" s="314">
        <v>625000</v>
      </c>
      <c r="Z9" s="314"/>
      <c r="AA9" s="309">
        <f t="shared" ref="AA9" si="15">+Y9-Z9</f>
        <v>625000</v>
      </c>
      <c r="AB9" s="314">
        <v>625000</v>
      </c>
      <c r="AC9" s="314"/>
      <c r="AD9" s="309">
        <f t="shared" ref="AD9" si="16">+AB9-AC9</f>
        <v>625000</v>
      </c>
      <c r="AE9" s="314">
        <v>625000</v>
      </c>
      <c r="AF9" s="314"/>
      <c r="AG9" s="309">
        <f t="shared" ref="AG9" si="17">+AE9-AF9</f>
        <v>625000</v>
      </c>
      <c r="AH9" s="314">
        <v>625000</v>
      </c>
      <c r="AI9" s="314"/>
      <c r="AJ9" s="309">
        <f t="shared" ref="AJ9" si="18">+AH9-AI9</f>
        <v>625000</v>
      </c>
      <c r="AK9" s="314">
        <v>625000</v>
      </c>
      <c r="AL9" s="314"/>
      <c r="AM9" s="309">
        <f t="shared" ref="AM9" si="19">+AK9-AL9</f>
        <v>625000</v>
      </c>
      <c r="AN9" s="314">
        <v>625000</v>
      </c>
      <c r="AO9" s="314"/>
      <c r="AP9" s="309">
        <f t="shared" ref="AP9" si="20">+AN9-AO9</f>
        <v>625000</v>
      </c>
      <c r="AQ9" s="314">
        <v>625000</v>
      </c>
      <c r="AR9" s="314"/>
      <c r="AS9" s="309">
        <f t="shared" ref="AS9" si="21">+AQ9-AR9</f>
        <v>625000</v>
      </c>
      <c r="AT9" s="314">
        <v>625000</v>
      </c>
      <c r="AU9" s="314"/>
      <c r="AV9" s="309">
        <f t="shared" ref="AV9" si="22">+AT9-AU9</f>
        <v>625000</v>
      </c>
      <c r="AW9" s="314"/>
      <c r="AX9" s="314"/>
      <c r="AY9" s="309"/>
      <c r="AZ9" s="310"/>
      <c r="BA9" s="310"/>
      <c r="BB9" s="313"/>
    </row>
    <row r="10" spans="1:54" s="9" customFormat="1" x14ac:dyDescent="0.2">
      <c r="A10" s="196"/>
      <c r="B10" s="198"/>
      <c r="C10" s="199"/>
      <c r="D10" s="103"/>
      <c r="E10" s="309"/>
      <c r="F10" s="309"/>
      <c r="G10" s="309"/>
      <c r="H10" s="309"/>
      <c r="I10" s="309"/>
      <c r="J10" s="314"/>
      <c r="K10" s="314"/>
      <c r="L10" s="309">
        <f t="shared" si="11"/>
        <v>0</v>
      </c>
      <c r="M10" s="314"/>
      <c r="N10" s="314"/>
      <c r="O10" s="309">
        <f t="shared" si="12"/>
        <v>0</v>
      </c>
      <c r="P10" s="314"/>
      <c r="Q10" s="314"/>
      <c r="R10" s="309">
        <f t="shared" si="0"/>
        <v>0</v>
      </c>
      <c r="S10" s="315"/>
      <c r="T10" s="314"/>
      <c r="U10" s="310"/>
      <c r="V10" s="314"/>
      <c r="W10" s="314"/>
      <c r="X10" s="310"/>
      <c r="Y10" s="314"/>
      <c r="Z10" s="314"/>
      <c r="AA10" s="310"/>
      <c r="AB10" s="314"/>
      <c r="AC10" s="314"/>
      <c r="AD10" s="310"/>
      <c r="AE10" s="314"/>
      <c r="AF10" s="314"/>
      <c r="AG10" s="310"/>
      <c r="AH10" s="314"/>
      <c r="AI10" s="314"/>
      <c r="AJ10" s="310"/>
      <c r="AK10" s="314"/>
      <c r="AL10" s="314"/>
      <c r="AM10" s="310"/>
      <c r="AN10" s="314"/>
      <c r="AO10" s="314"/>
      <c r="AP10" s="310"/>
      <c r="AQ10" s="314"/>
      <c r="AR10" s="314"/>
      <c r="AS10" s="310"/>
      <c r="AT10" s="314"/>
      <c r="AU10" s="314"/>
      <c r="AV10" s="309"/>
      <c r="AW10" s="314"/>
      <c r="AX10" s="314"/>
      <c r="AY10" s="309"/>
      <c r="AZ10" s="310"/>
      <c r="BA10" s="310"/>
      <c r="BB10" s="313"/>
    </row>
    <row r="11" spans="1:54" s="9" customFormat="1" x14ac:dyDescent="0.2">
      <c r="A11" s="195"/>
      <c r="B11" s="198"/>
      <c r="C11" s="147"/>
      <c r="D11" s="103"/>
      <c r="E11" s="309"/>
      <c r="F11" s="309"/>
      <c r="G11" s="309"/>
      <c r="H11" s="309"/>
      <c r="I11" s="309"/>
      <c r="J11" s="314"/>
      <c r="K11" s="314"/>
      <c r="L11" s="309">
        <f t="shared" si="11"/>
        <v>0</v>
      </c>
      <c r="M11" s="314"/>
      <c r="N11" s="314"/>
      <c r="O11" s="309">
        <f t="shared" si="12"/>
        <v>0</v>
      </c>
      <c r="P11" s="314"/>
      <c r="Q11" s="314"/>
      <c r="R11" s="309">
        <f t="shared" si="0"/>
        <v>0</v>
      </c>
      <c r="S11" s="315"/>
      <c r="T11" s="314"/>
      <c r="U11" s="310"/>
      <c r="V11" s="314"/>
      <c r="W11" s="314"/>
      <c r="X11" s="310"/>
      <c r="Y11" s="314"/>
      <c r="Z11" s="314"/>
      <c r="AA11" s="310"/>
      <c r="AB11" s="314"/>
      <c r="AC11" s="314"/>
      <c r="AD11" s="310"/>
      <c r="AE11" s="314"/>
      <c r="AF11" s="314"/>
      <c r="AG11" s="310"/>
      <c r="AH11" s="314"/>
      <c r="AI11" s="314"/>
      <c r="AJ11" s="310"/>
      <c r="AK11" s="314"/>
      <c r="AL11" s="314"/>
      <c r="AM11" s="310"/>
      <c r="AN11" s="314"/>
      <c r="AO11" s="314"/>
      <c r="AP11" s="310"/>
      <c r="AQ11" s="315"/>
      <c r="AR11" s="314"/>
      <c r="AS11" s="310"/>
      <c r="AT11" s="314"/>
      <c r="AU11" s="314"/>
      <c r="AV11" s="309"/>
      <c r="AW11" s="314"/>
      <c r="AX11" s="314"/>
      <c r="AY11" s="309"/>
      <c r="AZ11" s="310"/>
      <c r="BA11" s="310"/>
      <c r="BB11" s="313"/>
    </row>
    <row r="12" spans="1:54" s="64" customFormat="1" x14ac:dyDescent="0.2">
      <c r="A12" s="196"/>
      <c r="B12" s="146"/>
      <c r="C12" s="147"/>
      <c r="D12" s="103"/>
      <c r="E12" s="311"/>
      <c r="F12" s="311"/>
      <c r="G12" s="311"/>
      <c r="H12" s="309"/>
      <c r="I12" s="311"/>
      <c r="J12" s="315"/>
      <c r="K12" s="315"/>
      <c r="L12" s="309">
        <f t="shared" si="11"/>
        <v>0</v>
      </c>
      <c r="M12" s="315"/>
      <c r="N12" s="315"/>
      <c r="O12" s="309">
        <f t="shared" si="12"/>
        <v>0</v>
      </c>
      <c r="P12" s="315"/>
      <c r="Q12" s="315"/>
      <c r="R12" s="309">
        <f t="shared" si="0"/>
        <v>0</v>
      </c>
      <c r="S12" s="315"/>
      <c r="T12" s="315"/>
      <c r="U12" s="309"/>
      <c r="V12" s="315"/>
      <c r="W12" s="315"/>
      <c r="X12" s="309"/>
      <c r="Y12" s="315"/>
      <c r="Z12" s="315"/>
      <c r="AA12" s="309"/>
      <c r="AB12" s="315"/>
      <c r="AC12" s="315"/>
      <c r="AD12" s="309"/>
      <c r="AE12" s="315"/>
      <c r="AF12" s="315"/>
      <c r="AG12" s="309"/>
      <c r="AH12" s="315"/>
      <c r="AI12" s="315"/>
      <c r="AJ12" s="309"/>
      <c r="AK12" s="315"/>
      <c r="AL12" s="315"/>
      <c r="AM12" s="309"/>
      <c r="AN12" s="315"/>
      <c r="AO12" s="315"/>
      <c r="AP12" s="309"/>
      <c r="AQ12" s="315"/>
      <c r="AR12" s="315"/>
      <c r="AS12" s="310"/>
      <c r="AT12" s="315"/>
      <c r="AU12" s="315"/>
      <c r="AV12" s="309"/>
      <c r="AW12" s="315"/>
      <c r="AX12" s="315"/>
      <c r="AY12" s="311"/>
      <c r="AZ12" s="311"/>
      <c r="BA12" s="310"/>
      <c r="BB12" s="316"/>
    </row>
    <row r="13" spans="1:54" s="9" customFormat="1" x14ac:dyDescent="0.2">
      <c r="A13" s="195"/>
      <c r="B13" s="198"/>
      <c r="C13" s="147"/>
      <c r="D13" s="103"/>
      <c r="E13" s="309"/>
      <c r="F13" s="314"/>
      <c r="G13" s="314"/>
      <c r="H13" s="309"/>
      <c r="I13" s="314"/>
      <c r="J13" s="314"/>
      <c r="K13" s="314"/>
      <c r="L13" s="309">
        <f t="shared" si="11"/>
        <v>0</v>
      </c>
      <c r="M13" s="314"/>
      <c r="N13" s="314"/>
      <c r="O13" s="309">
        <f t="shared" si="12"/>
        <v>0</v>
      </c>
      <c r="P13" s="314"/>
      <c r="Q13" s="314"/>
      <c r="R13" s="309">
        <f t="shared" si="0"/>
        <v>0</v>
      </c>
      <c r="S13" s="314"/>
      <c r="T13" s="314"/>
      <c r="U13" s="309"/>
      <c r="V13" s="314"/>
      <c r="W13" s="314"/>
      <c r="X13" s="309"/>
      <c r="Y13" s="314"/>
      <c r="Z13" s="314"/>
      <c r="AA13" s="309"/>
      <c r="AB13" s="314"/>
      <c r="AC13" s="314"/>
      <c r="AD13" s="309"/>
      <c r="AE13" s="314"/>
      <c r="AF13" s="314"/>
      <c r="AG13" s="309"/>
      <c r="AH13" s="314"/>
      <c r="AI13" s="314"/>
      <c r="AJ13" s="309"/>
      <c r="AK13" s="314"/>
      <c r="AL13" s="314"/>
      <c r="AM13" s="309"/>
      <c r="AN13" s="314"/>
      <c r="AO13" s="314"/>
      <c r="AP13" s="309"/>
      <c r="AQ13" s="314"/>
      <c r="AR13" s="314"/>
      <c r="AS13" s="310"/>
      <c r="AT13" s="314"/>
      <c r="AU13" s="314"/>
      <c r="AV13" s="309"/>
      <c r="AW13" s="314"/>
      <c r="AX13" s="314"/>
      <c r="AY13" s="309"/>
      <c r="AZ13" s="310"/>
      <c r="BA13" s="310"/>
      <c r="BB13" s="313"/>
    </row>
    <row r="14" spans="1:54" s="9" customFormat="1" x14ac:dyDescent="0.2">
      <c r="A14" s="196"/>
      <c r="B14" s="198"/>
      <c r="C14" s="147"/>
      <c r="D14" s="103"/>
      <c r="E14" s="309"/>
      <c r="F14" s="314"/>
      <c r="G14" s="314"/>
      <c r="H14" s="309"/>
      <c r="I14" s="314"/>
      <c r="J14" s="314"/>
      <c r="K14" s="314"/>
      <c r="L14" s="309">
        <f t="shared" si="11"/>
        <v>0</v>
      </c>
      <c r="M14" s="314"/>
      <c r="N14" s="314"/>
      <c r="O14" s="309">
        <f t="shared" si="12"/>
        <v>0</v>
      </c>
      <c r="P14" s="314"/>
      <c r="Q14" s="314"/>
      <c r="R14" s="309">
        <f t="shared" si="0"/>
        <v>0</v>
      </c>
      <c r="S14" s="314"/>
      <c r="T14" s="314"/>
      <c r="U14" s="309"/>
      <c r="V14" s="314"/>
      <c r="W14" s="314"/>
      <c r="X14" s="309"/>
      <c r="Y14" s="314"/>
      <c r="Z14" s="314"/>
      <c r="AA14" s="309"/>
      <c r="AB14" s="314"/>
      <c r="AC14" s="314"/>
      <c r="AD14" s="309"/>
      <c r="AE14" s="314"/>
      <c r="AF14" s="314"/>
      <c r="AG14" s="309"/>
      <c r="AH14" s="314"/>
      <c r="AI14" s="314"/>
      <c r="AJ14" s="309"/>
      <c r="AK14" s="314"/>
      <c r="AL14" s="314"/>
      <c r="AM14" s="309"/>
      <c r="AN14" s="314"/>
      <c r="AO14" s="314"/>
      <c r="AP14" s="309"/>
      <c r="AQ14" s="315"/>
      <c r="AR14" s="314"/>
      <c r="AS14" s="310"/>
      <c r="AT14" s="314"/>
      <c r="AU14" s="314"/>
      <c r="AV14" s="309"/>
      <c r="AW14" s="314"/>
      <c r="AX14" s="314"/>
      <c r="AY14" s="309"/>
      <c r="AZ14" s="310"/>
      <c r="BA14" s="310"/>
      <c r="BB14" s="313"/>
    </row>
    <row r="15" spans="1:54" s="47" customFormat="1" x14ac:dyDescent="0.2">
      <c r="A15" s="195"/>
      <c r="B15" s="200"/>
      <c r="C15" s="147"/>
      <c r="D15" s="103"/>
      <c r="E15" s="309"/>
      <c r="F15" s="314"/>
      <c r="G15" s="314"/>
      <c r="H15" s="309"/>
      <c r="I15" s="314"/>
      <c r="J15" s="314"/>
      <c r="K15" s="314"/>
      <c r="L15" s="309">
        <f t="shared" si="11"/>
        <v>0</v>
      </c>
      <c r="M15" s="314"/>
      <c r="N15" s="314"/>
      <c r="O15" s="309">
        <f t="shared" si="12"/>
        <v>0</v>
      </c>
      <c r="P15" s="314"/>
      <c r="Q15" s="314"/>
      <c r="R15" s="309">
        <f t="shared" si="0"/>
        <v>0</v>
      </c>
      <c r="S15" s="314"/>
      <c r="T15" s="314"/>
      <c r="U15" s="309"/>
      <c r="V15" s="314"/>
      <c r="W15" s="314"/>
      <c r="X15" s="309"/>
      <c r="Y15" s="314"/>
      <c r="Z15" s="314"/>
      <c r="AA15" s="309"/>
      <c r="AB15" s="314"/>
      <c r="AC15" s="314"/>
      <c r="AD15" s="309"/>
      <c r="AE15" s="314"/>
      <c r="AF15" s="314"/>
      <c r="AG15" s="309"/>
      <c r="AH15" s="314"/>
      <c r="AI15" s="314"/>
      <c r="AJ15" s="309"/>
      <c r="AK15" s="314"/>
      <c r="AL15" s="314"/>
      <c r="AM15" s="309"/>
      <c r="AN15" s="314"/>
      <c r="AO15" s="314"/>
      <c r="AP15" s="309"/>
      <c r="AQ15" s="314"/>
      <c r="AR15" s="314"/>
      <c r="AS15" s="310"/>
      <c r="AT15" s="314"/>
      <c r="AU15" s="314"/>
      <c r="AV15" s="309"/>
      <c r="AW15" s="314"/>
      <c r="AX15" s="314"/>
      <c r="AY15" s="309"/>
      <c r="AZ15" s="310"/>
      <c r="BA15" s="310"/>
      <c r="BB15" s="317"/>
    </row>
    <row r="16" spans="1:54" s="9" customFormat="1" x14ac:dyDescent="0.2">
      <c r="A16" s="196"/>
      <c r="B16" s="151"/>
      <c r="C16" s="108"/>
      <c r="D16" s="103"/>
      <c r="E16" s="314"/>
      <c r="F16" s="314"/>
      <c r="G16" s="314"/>
      <c r="H16" s="312"/>
      <c r="I16" s="314"/>
      <c r="J16" s="314"/>
      <c r="K16" s="314"/>
      <c r="L16" s="309">
        <f t="shared" si="11"/>
        <v>0</v>
      </c>
      <c r="M16" s="314"/>
      <c r="N16" s="314"/>
      <c r="O16" s="309">
        <f t="shared" si="12"/>
        <v>0</v>
      </c>
      <c r="P16" s="314"/>
      <c r="Q16" s="314"/>
      <c r="R16" s="309">
        <f t="shared" si="0"/>
        <v>0</v>
      </c>
      <c r="S16" s="314"/>
      <c r="T16" s="314"/>
      <c r="U16" s="309"/>
      <c r="V16" s="314"/>
      <c r="W16" s="314"/>
      <c r="X16" s="309"/>
      <c r="Y16" s="314"/>
      <c r="Z16" s="314"/>
      <c r="AA16" s="309"/>
      <c r="AB16" s="314"/>
      <c r="AC16" s="314"/>
      <c r="AD16" s="309"/>
      <c r="AE16" s="314"/>
      <c r="AF16" s="314"/>
      <c r="AG16" s="309"/>
      <c r="AH16" s="314"/>
      <c r="AI16" s="314"/>
      <c r="AJ16" s="309"/>
      <c r="AK16" s="314"/>
      <c r="AL16" s="314"/>
      <c r="AM16" s="309"/>
      <c r="AN16" s="314"/>
      <c r="AO16" s="314"/>
      <c r="AP16" s="309"/>
      <c r="AQ16" s="312"/>
      <c r="AR16" s="314"/>
      <c r="AS16" s="310"/>
      <c r="AT16" s="314"/>
      <c r="AU16" s="314"/>
      <c r="AV16" s="309"/>
      <c r="AW16" s="314"/>
      <c r="AX16" s="314"/>
      <c r="AY16" s="314"/>
      <c r="AZ16" s="318"/>
      <c r="BA16" s="310"/>
      <c r="BB16" s="313"/>
    </row>
    <row r="17" spans="1:54" s="9" customFormat="1" x14ac:dyDescent="0.2">
      <c r="A17" s="195"/>
      <c r="B17" s="198"/>
      <c r="C17" s="147"/>
      <c r="D17" s="103"/>
      <c r="E17" s="309"/>
      <c r="F17" s="314"/>
      <c r="G17" s="314"/>
      <c r="H17" s="309"/>
      <c r="I17" s="314"/>
      <c r="J17" s="314"/>
      <c r="K17" s="314"/>
      <c r="L17" s="309">
        <f t="shared" si="11"/>
        <v>0</v>
      </c>
      <c r="M17" s="314"/>
      <c r="N17" s="314"/>
      <c r="O17" s="309">
        <f t="shared" si="12"/>
        <v>0</v>
      </c>
      <c r="P17" s="314"/>
      <c r="Q17" s="314"/>
      <c r="R17" s="309">
        <f t="shared" si="0"/>
        <v>0</v>
      </c>
      <c r="S17" s="314"/>
      <c r="T17" s="314"/>
      <c r="U17" s="309"/>
      <c r="V17" s="314"/>
      <c r="W17" s="314"/>
      <c r="X17" s="309"/>
      <c r="Y17" s="314"/>
      <c r="Z17" s="314"/>
      <c r="AA17" s="309"/>
      <c r="AB17" s="314"/>
      <c r="AC17" s="314"/>
      <c r="AD17" s="309"/>
      <c r="AE17" s="314"/>
      <c r="AF17" s="314"/>
      <c r="AG17" s="309"/>
      <c r="AH17" s="314"/>
      <c r="AI17" s="314"/>
      <c r="AJ17" s="309"/>
      <c r="AK17" s="314"/>
      <c r="AL17" s="314"/>
      <c r="AM17" s="309"/>
      <c r="AN17" s="314"/>
      <c r="AO17" s="314"/>
      <c r="AP17" s="309"/>
      <c r="AQ17" s="315"/>
      <c r="AR17" s="314"/>
      <c r="AS17" s="310"/>
      <c r="AT17" s="314"/>
      <c r="AU17" s="314"/>
      <c r="AV17" s="309"/>
      <c r="AW17" s="314"/>
      <c r="AX17" s="314"/>
      <c r="AY17" s="309"/>
      <c r="AZ17" s="310"/>
      <c r="BA17" s="310"/>
      <c r="BB17" s="313"/>
    </row>
    <row r="18" spans="1:54" s="9" customFormat="1" x14ac:dyDescent="0.2">
      <c r="A18" s="196"/>
      <c r="B18" s="198"/>
      <c r="C18" s="147"/>
      <c r="D18" s="103"/>
      <c r="E18" s="309"/>
      <c r="F18" s="314"/>
      <c r="G18" s="314"/>
      <c r="H18" s="309"/>
      <c r="I18" s="314"/>
      <c r="J18" s="314"/>
      <c r="K18" s="314"/>
      <c r="L18" s="309">
        <f t="shared" si="11"/>
        <v>0</v>
      </c>
      <c r="M18" s="314"/>
      <c r="N18" s="314"/>
      <c r="O18" s="309">
        <f t="shared" si="12"/>
        <v>0</v>
      </c>
      <c r="P18" s="314"/>
      <c r="Q18" s="314"/>
      <c r="R18" s="309">
        <f t="shared" si="0"/>
        <v>0</v>
      </c>
      <c r="S18" s="314"/>
      <c r="T18" s="314"/>
      <c r="U18" s="309"/>
      <c r="V18" s="314"/>
      <c r="W18" s="314"/>
      <c r="X18" s="309"/>
      <c r="Y18" s="314"/>
      <c r="Z18" s="314"/>
      <c r="AA18" s="309"/>
      <c r="AB18" s="314"/>
      <c r="AC18" s="314"/>
      <c r="AD18" s="309"/>
      <c r="AE18" s="314"/>
      <c r="AF18" s="314"/>
      <c r="AG18" s="309"/>
      <c r="AH18" s="314"/>
      <c r="AI18" s="314"/>
      <c r="AJ18" s="309"/>
      <c r="AK18" s="314"/>
      <c r="AL18" s="314"/>
      <c r="AM18" s="309"/>
      <c r="AN18" s="314"/>
      <c r="AO18" s="314"/>
      <c r="AP18" s="309"/>
      <c r="AQ18" s="314"/>
      <c r="AR18" s="314"/>
      <c r="AS18" s="309"/>
      <c r="AT18" s="319"/>
      <c r="AU18" s="319"/>
      <c r="AV18" s="309"/>
      <c r="AW18" s="319"/>
      <c r="AX18" s="319"/>
      <c r="AY18" s="310"/>
      <c r="AZ18" s="310"/>
      <c r="BA18" s="310"/>
      <c r="BB18" s="313"/>
    </row>
    <row r="19" spans="1:54" s="9" customFormat="1" x14ac:dyDescent="0.2">
      <c r="A19" s="195"/>
      <c r="B19" s="201"/>
      <c r="C19" s="150"/>
      <c r="D19" s="103"/>
      <c r="E19" s="309"/>
      <c r="F19" s="309"/>
      <c r="G19" s="309"/>
      <c r="H19" s="309"/>
      <c r="I19" s="309"/>
      <c r="J19" s="309"/>
      <c r="K19" s="309"/>
      <c r="L19" s="309">
        <f t="shared" si="11"/>
        <v>0</v>
      </c>
      <c r="M19" s="309"/>
      <c r="N19" s="309"/>
      <c r="O19" s="309">
        <f t="shared" si="12"/>
        <v>0</v>
      </c>
      <c r="P19" s="309"/>
      <c r="Q19" s="309"/>
      <c r="R19" s="309">
        <f t="shared" si="0"/>
        <v>0</v>
      </c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309"/>
      <c r="AE19" s="309"/>
      <c r="AF19" s="309"/>
      <c r="AG19" s="309"/>
      <c r="AH19" s="309"/>
      <c r="AI19" s="309"/>
      <c r="AJ19" s="309"/>
      <c r="AK19" s="309"/>
      <c r="AL19" s="309"/>
      <c r="AM19" s="309"/>
      <c r="AN19" s="309"/>
      <c r="AO19" s="309"/>
      <c r="AP19" s="309"/>
      <c r="AQ19" s="309"/>
      <c r="AR19" s="309"/>
      <c r="AS19" s="309"/>
      <c r="AT19" s="310"/>
      <c r="AU19" s="310"/>
      <c r="AV19" s="309"/>
      <c r="AW19" s="310"/>
      <c r="AX19" s="310"/>
      <c r="AY19" s="310"/>
      <c r="AZ19" s="310"/>
      <c r="BA19" s="310"/>
      <c r="BB19" s="313"/>
    </row>
    <row r="20" spans="1:54" s="9" customFormat="1" x14ac:dyDescent="0.2">
      <c r="A20" s="196"/>
      <c r="B20" s="146"/>
      <c r="C20" s="147"/>
      <c r="D20" s="103"/>
      <c r="E20" s="309"/>
      <c r="F20" s="314"/>
      <c r="G20" s="314"/>
      <c r="H20" s="309"/>
      <c r="I20" s="314"/>
      <c r="J20" s="314"/>
      <c r="K20" s="314"/>
      <c r="L20" s="309">
        <f t="shared" si="11"/>
        <v>0</v>
      </c>
      <c r="M20" s="309"/>
      <c r="N20" s="309"/>
      <c r="O20" s="309">
        <f t="shared" si="12"/>
        <v>0</v>
      </c>
      <c r="P20" s="309"/>
      <c r="Q20" s="309"/>
      <c r="R20" s="309">
        <f t="shared" si="0"/>
        <v>0</v>
      </c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309"/>
      <c r="AE20" s="309"/>
      <c r="AF20" s="309"/>
      <c r="AG20" s="309"/>
      <c r="AH20" s="309"/>
      <c r="AI20" s="309"/>
      <c r="AJ20" s="309"/>
      <c r="AK20" s="309"/>
      <c r="AL20" s="309"/>
      <c r="AM20" s="309"/>
      <c r="AN20" s="309"/>
      <c r="AO20" s="309"/>
      <c r="AP20" s="309"/>
      <c r="AQ20" s="314"/>
      <c r="AR20" s="314"/>
      <c r="AS20" s="310"/>
      <c r="AT20" s="314"/>
      <c r="AU20" s="314"/>
      <c r="AV20" s="309"/>
      <c r="AW20" s="314"/>
      <c r="AX20" s="314"/>
      <c r="AY20" s="309"/>
      <c r="AZ20" s="310"/>
      <c r="BA20" s="310"/>
      <c r="BB20" s="313"/>
    </row>
    <row r="21" spans="1:54" s="9" customFormat="1" x14ac:dyDescent="0.2">
      <c r="A21" s="195"/>
      <c r="B21" s="198"/>
      <c r="C21" s="147"/>
      <c r="D21" s="103"/>
      <c r="E21" s="309"/>
      <c r="F21" s="314"/>
      <c r="G21" s="314"/>
      <c r="H21" s="309"/>
      <c r="I21" s="314"/>
      <c r="J21" s="314"/>
      <c r="K21" s="314"/>
      <c r="L21" s="309">
        <f t="shared" si="11"/>
        <v>0</v>
      </c>
      <c r="M21" s="314"/>
      <c r="N21" s="314"/>
      <c r="O21" s="309">
        <f t="shared" si="12"/>
        <v>0</v>
      </c>
      <c r="P21" s="314"/>
      <c r="Q21" s="314"/>
      <c r="R21" s="309">
        <f t="shared" si="0"/>
        <v>0</v>
      </c>
      <c r="S21" s="314"/>
      <c r="T21" s="314"/>
      <c r="U21" s="309"/>
      <c r="V21" s="314"/>
      <c r="W21" s="314"/>
      <c r="X21" s="360"/>
      <c r="Y21" s="314"/>
      <c r="Z21" s="314"/>
      <c r="AA21" s="309"/>
      <c r="AB21" s="314"/>
      <c r="AC21" s="314"/>
      <c r="AD21" s="309"/>
      <c r="AE21" s="314"/>
      <c r="AF21" s="314"/>
      <c r="AG21" s="309"/>
      <c r="AH21" s="314"/>
      <c r="AI21" s="314"/>
      <c r="AJ21" s="309"/>
      <c r="AK21" s="314"/>
      <c r="AL21" s="314"/>
      <c r="AM21" s="309"/>
      <c r="AN21" s="314"/>
      <c r="AO21" s="314"/>
      <c r="AP21" s="309"/>
      <c r="AQ21" s="315"/>
      <c r="AR21" s="314"/>
      <c r="AS21" s="310"/>
      <c r="AT21" s="314"/>
      <c r="AU21" s="314"/>
      <c r="AV21" s="309"/>
      <c r="AW21" s="314"/>
      <c r="AX21" s="314"/>
      <c r="AY21" s="309"/>
      <c r="AZ21" s="310"/>
      <c r="BA21" s="310"/>
      <c r="BB21" s="313"/>
    </row>
    <row r="22" spans="1:54" s="9" customFormat="1" x14ac:dyDescent="0.2">
      <c r="A22" s="196"/>
      <c r="B22" s="198"/>
      <c r="C22" s="147"/>
      <c r="D22" s="103"/>
      <c r="E22" s="309"/>
      <c r="F22" s="314"/>
      <c r="G22" s="314"/>
      <c r="H22" s="309"/>
      <c r="I22" s="314"/>
      <c r="J22" s="314"/>
      <c r="K22" s="314"/>
      <c r="L22" s="309">
        <f t="shared" si="11"/>
        <v>0</v>
      </c>
      <c r="M22" s="314"/>
      <c r="N22" s="314"/>
      <c r="O22" s="309">
        <f t="shared" si="12"/>
        <v>0</v>
      </c>
      <c r="P22" s="314"/>
      <c r="Q22" s="314"/>
      <c r="R22" s="309">
        <f t="shared" si="0"/>
        <v>0</v>
      </c>
      <c r="S22" s="314"/>
      <c r="T22" s="314"/>
      <c r="U22" s="309"/>
      <c r="V22" s="314"/>
      <c r="W22" s="314"/>
      <c r="X22" s="309"/>
      <c r="Y22" s="314"/>
      <c r="Z22" s="314"/>
      <c r="AA22" s="309"/>
      <c r="AB22" s="314"/>
      <c r="AC22" s="314"/>
      <c r="AD22" s="309"/>
      <c r="AE22" s="314"/>
      <c r="AF22" s="314"/>
      <c r="AG22" s="309"/>
      <c r="AH22" s="314"/>
      <c r="AI22" s="314"/>
      <c r="AJ22" s="309"/>
      <c r="AK22" s="314"/>
      <c r="AL22" s="314"/>
      <c r="AM22" s="309"/>
      <c r="AN22" s="314"/>
      <c r="AO22" s="314"/>
      <c r="AP22" s="309"/>
      <c r="AQ22" s="314"/>
      <c r="AR22" s="314"/>
      <c r="AS22" s="310"/>
      <c r="AT22" s="314"/>
      <c r="AU22" s="314"/>
      <c r="AV22" s="309"/>
      <c r="AW22" s="314"/>
      <c r="AX22" s="314"/>
      <c r="AY22" s="309"/>
      <c r="AZ22" s="310"/>
      <c r="BA22" s="310"/>
      <c r="BB22" s="313"/>
    </row>
    <row r="23" spans="1:54" s="9" customFormat="1" x14ac:dyDescent="0.2">
      <c r="A23" s="195"/>
      <c r="B23" s="198"/>
      <c r="C23" s="147"/>
      <c r="D23" s="103"/>
      <c r="E23" s="309"/>
      <c r="F23" s="314"/>
      <c r="G23" s="314"/>
      <c r="H23" s="309"/>
      <c r="I23" s="314"/>
      <c r="J23" s="314"/>
      <c r="K23" s="314"/>
      <c r="L23" s="309">
        <f t="shared" si="11"/>
        <v>0</v>
      </c>
      <c r="M23" s="314"/>
      <c r="N23" s="314"/>
      <c r="O23" s="309">
        <f t="shared" si="12"/>
        <v>0</v>
      </c>
      <c r="P23" s="314"/>
      <c r="Q23" s="314"/>
      <c r="R23" s="309">
        <f t="shared" si="0"/>
        <v>0</v>
      </c>
      <c r="S23" s="314"/>
      <c r="T23" s="314"/>
      <c r="U23" s="309"/>
      <c r="V23" s="314"/>
      <c r="W23" s="314"/>
      <c r="X23" s="309"/>
      <c r="Y23" s="314"/>
      <c r="Z23" s="314"/>
      <c r="AA23" s="309"/>
      <c r="AB23" s="314"/>
      <c r="AC23" s="314"/>
      <c r="AD23" s="309"/>
      <c r="AE23" s="314"/>
      <c r="AF23" s="314"/>
      <c r="AG23" s="309"/>
      <c r="AH23" s="314"/>
      <c r="AI23" s="314"/>
      <c r="AJ23" s="309"/>
      <c r="AK23" s="314"/>
      <c r="AL23" s="314"/>
      <c r="AM23" s="309"/>
      <c r="AN23" s="314"/>
      <c r="AO23" s="314"/>
      <c r="AP23" s="309"/>
      <c r="AQ23" s="314"/>
      <c r="AR23" s="314"/>
      <c r="AS23" s="310"/>
      <c r="AT23" s="314"/>
      <c r="AU23" s="314"/>
      <c r="AV23" s="309"/>
      <c r="AW23" s="314"/>
      <c r="AX23" s="314"/>
      <c r="AY23" s="309"/>
      <c r="AZ23" s="310"/>
      <c r="BA23" s="310"/>
      <c r="BB23" s="313"/>
    </row>
    <row r="24" spans="1:54" s="9" customFormat="1" x14ac:dyDescent="0.2">
      <c r="A24" s="196"/>
      <c r="B24" s="198"/>
      <c r="C24" s="147"/>
      <c r="D24" s="103"/>
      <c r="E24" s="309"/>
      <c r="F24" s="314"/>
      <c r="G24" s="314"/>
      <c r="H24" s="309"/>
      <c r="I24" s="314"/>
      <c r="J24" s="314"/>
      <c r="K24" s="314"/>
      <c r="L24" s="309">
        <f t="shared" si="11"/>
        <v>0</v>
      </c>
      <c r="M24" s="314"/>
      <c r="N24" s="314"/>
      <c r="O24" s="309">
        <f t="shared" si="12"/>
        <v>0</v>
      </c>
      <c r="P24" s="314"/>
      <c r="Q24" s="314"/>
      <c r="R24" s="309">
        <f t="shared" si="0"/>
        <v>0</v>
      </c>
      <c r="S24" s="314"/>
      <c r="T24" s="314"/>
      <c r="U24" s="309"/>
      <c r="V24" s="314"/>
      <c r="W24" s="314"/>
      <c r="X24" s="309"/>
      <c r="Y24" s="314"/>
      <c r="Z24" s="314"/>
      <c r="AA24" s="309"/>
      <c r="AB24" s="314"/>
      <c r="AC24" s="314"/>
      <c r="AD24" s="309"/>
      <c r="AE24" s="314"/>
      <c r="AF24" s="314"/>
      <c r="AG24" s="309"/>
      <c r="AH24" s="314"/>
      <c r="AI24" s="314"/>
      <c r="AJ24" s="309"/>
      <c r="AK24" s="314"/>
      <c r="AL24" s="314"/>
      <c r="AM24" s="309"/>
      <c r="AN24" s="314"/>
      <c r="AO24" s="314"/>
      <c r="AP24" s="309"/>
      <c r="AQ24" s="314"/>
      <c r="AR24" s="314"/>
      <c r="AS24" s="310"/>
      <c r="AT24" s="314"/>
      <c r="AU24" s="314"/>
      <c r="AV24" s="309"/>
      <c r="AW24" s="314"/>
      <c r="AX24" s="314"/>
      <c r="AY24" s="309"/>
      <c r="AZ24" s="310"/>
      <c r="BA24" s="310"/>
      <c r="BB24" s="313"/>
    </row>
    <row r="25" spans="1:54" s="9" customFormat="1" x14ac:dyDescent="0.2">
      <c r="A25" s="195"/>
      <c r="B25" s="202"/>
      <c r="C25" s="203"/>
      <c r="D25" s="103"/>
      <c r="E25" s="309"/>
      <c r="F25" s="320"/>
      <c r="G25" s="320"/>
      <c r="H25" s="309"/>
      <c r="I25" s="320"/>
      <c r="J25" s="314"/>
      <c r="K25" s="320"/>
      <c r="L25" s="309">
        <f t="shared" si="11"/>
        <v>0</v>
      </c>
      <c r="M25" s="320"/>
      <c r="N25" s="320"/>
      <c r="O25" s="309">
        <f t="shared" si="12"/>
        <v>0</v>
      </c>
      <c r="P25" s="320"/>
      <c r="Q25" s="320"/>
      <c r="R25" s="309">
        <f t="shared" si="0"/>
        <v>0</v>
      </c>
      <c r="S25" s="320"/>
      <c r="T25" s="320"/>
      <c r="U25" s="309"/>
      <c r="V25" s="320"/>
      <c r="W25" s="320"/>
      <c r="X25" s="309"/>
      <c r="Y25" s="320"/>
      <c r="Z25" s="320"/>
      <c r="AA25" s="309"/>
      <c r="AB25" s="320"/>
      <c r="AC25" s="320"/>
      <c r="AD25" s="309"/>
      <c r="AE25" s="320"/>
      <c r="AF25" s="320"/>
      <c r="AG25" s="309"/>
      <c r="AH25" s="320"/>
      <c r="AI25" s="320"/>
      <c r="AJ25" s="309"/>
      <c r="AK25" s="320"/>
      <c r="AL25" s="320"/>
      <c r="AM25" s="309"/>
      <c r="AN25" s="320"/>
      <c r="AO25" s="320"/>
      <c r="AP25" s="309"/>
      <c r="AQ25" s="320"/>
      <c r="AR25" s="320"/>
      <c r="AS25" s="309"/>
      <c r="AT25" s="320"/>
      <c r="AU25" s="320"/>
      <c r="AV25" s="309"/>
      <c r="AW25" s="320"/>
      <c r="AX25" s="320"/>
      <c r="AY25" s="320"/>
      <c r="AZ25" s="310"/>
      <c r="BA25" s="310"/>
      <c r="BB25" s="313"/>
    </row>
    <row r="26" spans="1:54" s="9" customFormat="1" x14ac:dyDescent="0.2">
      <c r="A26" s="196"/>
      <c r="B26" s="201"/>
      <c r="C26" s="150"/>
      <c r="D26" s="103"/>
      <c r="E26" s="309"/>
      <c r="F26" s="309"/>
      <c r="G26" s="309"/>
      <c r="H26" s="309"/>
      <c r="I26" s="309"/>
      <c r="J26" s="314"/>
      <c r="K26" s="309"/>
      <c r="L26" s="309">
        <f t="shared" si="11"/>
        <v>0</v>
      </c>
      <c r="M26" s="309"/>
      <c r="N26" s="309"/>
      <c r="O26" s="309">
        <f t="shared" si="12"/>
        <v>0</v>
      </c>
      <c r="P26" s="309"/>
      <c r="Q26" s="309"/>
      <c r="R26" s="309">
        <f t="shared" si="0"/>
        <v>0</v>
      </c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09"/>
      <c r="AG26" s="309"/>
      <c r="AH26" s="309"/>
      <c r="AI26" s="309"/>
      <c r="AJ26" s="309"/>
      <c r="AK26" s="309"/>
      <c r="AL26" s="309"/>
      <c r="AM26" s="309"/>
      <c r="AN26" s="309"/>
      <c r="AO26" s="309"/>
      <c r="AP26" s="309"/>
      <c r="AQ26" s="309"/>
      <c r="AR26" s="309"/>
      <c r="AS26" s="310"/>
      <c r="AT26" s="309"/>
      <c r="AU26" s="309"/>
      <c r="AV26" s="309"/>
      <c r="AW26" s="309"/>
      <c r="AX26" s="309"/>
      <c r="AY26" s="309"/>
      <c r="AZ26" s="310"/>
      <c r="BA26" s="310"/>
      <c r="BB26" s="313"/>
    </row>
    <row r="27" spans="1:54" s="9" customFormat="1" x14ac:dyDescent="0.2">
      <c r="A27" s="195"/>
      <c r="B27" s="201"/>
      <c r="C27" s="150"/>
      <c r="D27" s="103"/>
      <c r="E27" s="320"/>
      <c r="F27" s="309"/>
      <c r="G27" s="309"/>
      <c r="H27" s="309"/>
      <c r="I27" s="309"/>
      <c r="J27" s="314"/>
      <c r="K27" s="309"/>
      <c r="L27" s="309">
        <f t="shared" si="11"/>
        <v>0</v>
      </c>
      <c r="M27" s="309"/>
      <c r="N27" s="309"/>
      <c r="O27" s="309">
        <f t="shared" si="12"/>
        <v>0</v>
      </c>
      <c r="P27" s="309"/>
      <c r="Q27" s="309"/>
      <c r="R27" s="309">
        <f t="shared" si="0"/>
        <v>0</v>
      </c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309"/>
      <c r="AL27" s="309"/>
      <c r="AM27" s="309"/>
      <c r="AN27" s="309"/>
      <c r="AO27" s="309"/>
      <c r="AP27" s="309"/>
      <c r="AQ27" s="314"/>
      <c r="AR27" s="309"/>
      <c r="AS27" s="310"/>
      <c r="AT27" s="309"/>
      <c r="AU27" s="309"/>
      <c r="AV27" s="309"/>
      <c r="AW27" s="309"/>
      <c r="AX27" s="309"/>
      <c r="AY27" s="309"/>
      <c r="AZ27" s="310"/>
      <c r="BA27" s="310"/>
      <c r="BB27" s="313"/>
    </row>
    <row r="28" spans="1:54" s="9" customFormat="1" x14ac:dyDescent="0.2">
      <c r="A28" s="196"/>
      <c r="B28" s="201"/>
      <c r="C28" s="150"/>
      <c r="D28" s="103"/>
      <c r="E28" s="320"/>
      <c r="F28" s="309"/>
      <c r="G28" s="309"/>
      <c r="H28" s="309"/>
      <c r="I28" s="309"/>
      <c r="J28" s="314"/>
      <c r="K28" s="309"/>
      <c r="L28" s="309">
        <f t="shared" si="11"/>
        <v>0</v>
      </c>
      <c r="M28" s="309"/>
      <c r="N28" s="309"/>
      <c r="O28" s="309">
        <f t="shared" si="12"/>
        <v>0</v>
      </c>
      <c r="P28" s="309"/>
      <c r="Q28" s="309"/>
      <c r="R28" s="309">
        <f t="shared" si="0"/>
        <v>0</v>
      </c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09"/>
      <c r="AI28" s="309"/>
      <c r="AJ28" s="309"/>
      <c r="AK28" s="309"/>
      <c r="AL28" s="309"/>
      <c r="AM28" s="309"/>
      <c r="AN28" s="309"/>
      <c r="AO28" s="309"/>
      <c r="AP28" s="309"/>
      <c r="AQ28" s="314"/>
      <c r="AR28" s="309"/>
      <c r="AS28" s="310"/>
      <c r="AT28" s="309"/>
      <c r="AU28" s="309"/>
      <c r="AV28" s="309"/>
      <c r="AW28" s="309"/>
      <c r="AX28" s="309"/>
      <c r="AY28" s="309"/>
      <c r="AZ28" s="310"/>
      <c r="BA28" s="310"/>
      <c r="BB28" s="313"/>
    </row>
    <row r="29" spans="1:54" s="9" customFormat="1" x14ac:dyDescent="0.2">
      <c r="A29" s="195"/>
      <c r="B29" s="201"/>
      <c r="C29" s="150"/>
      <c r="D29" s="103"/>
      <c r="E29" s="320"/>
      <c r="F29" s="309"/>
      <c r="G29" s="309"/>
      <c r="H29" s="309"/>
      <c r="I29" s="309"/>
      <c r="J29" s="314"/>
      <c r="K29" s="309"/>
      <c r="L29" s="309">
        <f t="shared" si="11"/>
        <v>0</v>
      </c>
      <c r="M29" s="309"/>
      <c r="N29" s="309"/>
      <c r="O29" s="309">
        <f t="shared" si="12"/>
        <v>0</v>
      </c>
      <c r="P29" s="309"/>
      <c r="Q29" s="309"/>
      <c r="R29" s="309">
        <f t="shared" si="0"/>
        <v>0</v>
      </c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  <c r="AN29" s="309"/>
      <c r="AO29" s="309"/>
      <c r="AP29" s="309"/>
      <c r="AQ29" s="314"/>
      <c r="AR29" s="309"/>
      <c r="AS29" s="310"/>
      <c r="AT29" s="309"/>
      <c r="AU29" s="309"/>
      <c r="AV29" s="309"/>
      <c r="AW29" s="309"/>
      <c r="AX29" s="309"/>
      <c r="AY29" s="309"/>
      <c r="AZ29" s="310"/>
      <c r="BA29" s="310"/>
      <c r="BB29" s="313"/>
    </row>
    <row r="30" spans="1:54" s="64" customFormat="1" x14ac:dyDescent="0.2">
      <c r="A30" s="196"/>
      <c r="B30" s="149"/>
      <c r="C30" s="150"/>
      <c r="D30" s="103"/>
      <c r="E30" s="321"/>
      <c r="F30" s="311"/>
      <c r="G30" s="311"/>
      <c r="H30" s="309"/>
      <c r="I30" s="311"/>
      <c r="J30" s="315"/>
      <c r="K30" s="311"/>
      <c r="L30" s="309">
        <f t="shared" si="11"/>
        <v>0</v>
      </c>
      <c r="M30" s="311"/>
      <c r="N30" s="311"/>
      <c r="O30" s="309">
        <f t="shared" si="12"/>
        <v>0</v>
      </c>
      <c r="P30" s="311"/>
      <c r="Q30" s="311"/>
      <c r="R30" s="309">
        <f t="shared" si="0"/>
        <v>0</v>
      </c>
      <c r="S30" s="311"/>
      <c r="T30" s="311"/>
      <c r="U30" s="309"/>
      <c r="V30" s="311"/>
      <c r="W30" s="311"/>
      <c r="X30" s="309"/>
      <c r="Y30" s="311"/>
      <c r="Z30" s="311"/>
      <c r="AA30" s="309"/>
      <c r="AB30" s="311"/>
      <c r="AC30" s="311"/>
      <c r="AD30" s="309"/>
      <c r="AE30" s="311"/>
      <c r="AF30" s="311"/>
      <c r="AG30" s="309"/>
      <c r="AH30" s="311"/>
      <c r="AI30" s="311"/>
      <c r="AJ30" s="309"/>
      <c r="AK30" s="311"/>
      <c r="AL30" s="311"/>
      <c r="AM30" s="309"/>
      <c r="AN30" s="311"/>
      <c r="AO30" s="311"/>
      <c r="AP30" s="309"/>
      <c r="AQ30" s="315"/>
      <c r="AR30" s="311"/>
      <c r="AS30" s="310"/>
      <c r="AT30" s="311"/>
      <c r="AU30" s="311"/>
      <c r="AV30" s="309"/>
      <c r="AW30" s="311"/>
      <c r="AX30" s="311"/>
      <c r="AY30" s="311"/>
      <c r="AZ30" s="311"/>
      <c r="BA30" s="310"/>
      <c r="BB30" s="316"/>
    </row>
    <row r="31" spans="1:54" s="9" customFormat="1" x14ac:dyDescent="0.2">
      <c r="A31" s="195"/>
      <c r="B31" s="201"/>
      <c r="C31" s="150"/>
      <c r="D31" s="103"/>
      <c r="E31" s="320"/>
      <c r="F31" s="309"/>
      <c r="G31" s="309"/>
      <c r="H31" s="309"/>
      <c r="I31" s="309"/>
      <c r="J31" s="314"/>
      <c r="K31" s="309"/>
      <c r="L31" s="309">
        <f t="shared" si="11"/>
        <v>0</v>
      </c>
      <c r="M31" s="309"/>
      <c r="N31" s="309"/>
      <c r="O31" s="309">
        <f t="shared" si="12"/>
        <v>0</v>
      </c>
      <c r="P31" s="314"/>
      <c r="Q31" s="309"/>
      <c r="R31" s="309">
        <f t="shared" si="0"/>
        <v>0</v>
      </c>
      <c r="S31" s="314"/>
      <c r="T31" s="309"/>
      <c r="U31" s="310"/>
      <c r="V31" s="314"/>
      <c r="W31" s="309"/>
      <c r="X31" s="310"/>
      <c r="Y31" s="314"/>
      <c r="Z31" s="309"/>
      <c r="AA31" s="310"/>
      <c r="AB31" s="314"/>
      <c r="AC31" s="309"/>
      <c r="AD31" s="310"/>
      <c r="AE31" s="314"/>
      <c r="AF31" s="309"/>
      <c r="AG31" s="310"/>
      <c r="AH31" s="314"/>
      <c r="AI31" s="309"/>
      <c r="AJ31" s="310"/>
      <c r="AK31" s="314"/>
      <c r="AL31" s="309"/>
      <c r="AM31" s="310"/>
      <c r="AN31" s="314"/>
      <c r="AO31" s="309"/>
      <c r="AP31" s="310"/>
      <c r="AQ31" s="314"/>
      <c r="AR31" s="309"/>
      <c r="AS31" s="310"/>
      <c r="AT31" s="314"/>
      <c r="AU31" s="309"/>
      <c r="AV31" s="310"/>
      <c r="AW31" s="309"/>
      <c r="AX31" s="309"/>
      <c r="AY31" s="309"/>
      <c r="AZ31" s="310"/>
      <c r="BA31" s="310"/>
      <c r="BB31" s="313"/>
    </row>
    <row r="32" spans="1:54" s="9" customFormat="1" x14ac:dyDescent="0.2">
      <c r="A32" s="196"/>
      <c r="B32" s="201"/>
      <c r="C32" s="150"/>
      <c r="D32" s="103"/>
      <c r="E32" s="320"/>
      <c r="F32" s="309"/>
      <c r="G32" s="309"/>
      <c r="H32" s="309"/>
      <c r="I32" s="309"/>
      <c r="J32" s="314"/>
      <c r="K32" s="309"/>
      <c r="L32" s="309">
        <f t="shared" si="11"/>
        <v>0</v>
      </c>
      <c r="M32" s="309"/>
      <c r="N32" s="309"/>
      <c r="O32" s="309">
        <f t="shared" si="12"/>
        <v>0</v>
      </c>
      <c r="P32" s="314"/>
      <c r="Q32" s="309"/>
      <c r="R32" s="309">
        <f t="shared" si="0"/>
        <v>0</v>
      </c>
      <c r="S32" s="314"/>
      <c r="T32" s="309"/>
      <c r="U32" s="310"/>
      <c r="V32" s="314"/>
      <c r="W32" s="309"/>
      <c r="X32" s="310"/>
      <c r="Y32" s="314"/>
      <c r="Z32" s="309"/>
      <c r="AA32" s="310"/>
      <c r="AB32" s="314"/>
      <c r="AC32" s="309"/>
      <c r="AD32" s="310"/>
      <c r="AE32" s="314"/>
      <c r="AF32" s="309"/>
      <c r="AG32" s="310"/>
      <c r="AH32" s="314"/>
      <c r="AI32" s="309"/>
      <c r="AJ32" s="310"/>
      <c r="AK32" s="314"/>
      <c r="AL32" s="309"/>
      <c r="AM32" s="310"/>
      <c r="AN32" s="314"/>
      <c r="AO32" s="309"/>
      <c r="AP32" s="310"/>
      <c r="AQ32" s="314"/>
      <c r="AR32" s="309"/>
      <c r="AS32" s="310"/>
      <c r="AT32" s="309"/>
      <c r="AU32" s="309"/>
      <c r="AV32" s="309"/>
      <c r="AW32" s="309"/>
      <c r="AX32" s="309"/>
      <c r="AY32" s="309"/>
      <c r="AZ32" s="310"/>
      <c r="BA32" s="310"/>
      <c r="BB32" s="313"/>
    </row>
    <row r="33" spans="1:120" s="121" customFormat="1" x14ac:dyDescent="0.2">
      <c r="A33" s="306"/>
      <c r="B33" s="307"/>
      <c r="C33" s="308"/>
      <c r="D33" s="103"/>
      <c r="E33" s="322"/>
      <c r="F33" s="322"/>
      <c r="G33" s="322"/>
      <c r="H33" s="323"/>
      <c r="I33" s="322"/>
      <c r="J33" s="322"/>
      <c r="K33" s="322"/>
      <c r="L33" s="309">
        <f t="shared" si="11"/>
        <v>0</v>
      </c>
      <c r="M33" s="322"/>
      <c r="N33" s="322"/>
      <c r="O33" s="309">
        <f t="shared" si="12"/>
        <v>0</v>
      </c>
      <c r="P33" s="322"/>
      <c r="Q33" s="322"/>
      <c r="R33" s="309">
        <f t="shared" si="0"/>
        <v>0</v>
      </c>
      <c r="S33" s="325"/>
      <c r="T33" s="322"/>
      <c r="U33" s="324"/>
      <c r="V33" s="322"/>
      <c r="W33" s="322"/>
      <c r="X33" s="326"/>
      <c r="Y33" s="322"/>
      <c r="Z33" s="322"/>
      <c r="AA33" s="324"/>
      <c r="AB33" s="322"/>
      <c r="AC33" s="322"/>
      <c r="AD33" s="324"/>
      <c r="AE33" s="322"/>
      <c r="AF33" s="322"/>
      <c r="AG33" s="324"/>
      <c r="AH33" s="322"/>
      <c r="AI33" s="322"/>
      <c r="AJ33" s="324"/>
      <c r="AK33" s="322"/>
      <c r="AL33" s="322"/>
      <c r="AM33" s="324"/>
      <c r="AN33" s="322"/>
      <c r="AO33" s="322"/>
      <c r="AP33" s="326"/>
      <c r="AQ33" s="322"/>
      <c r="AR33" s="322"/>
      <c r="AS33" s="324"/>
      <c r="AT33" s="323"/>
      <c r="AU33" s="323"/>
      <c r="AV33" s="323"/>
      <c r="AW33" s="323"/>
      <c r="AX33" s="323"/>
      <c r="AY33" s="323"/>
      <c r="AZ33" s="324"/>
      <c r="BA33" s="310"/>
      <c r="BB33" s="327"/>
    </row>
    <row r="34" spans="1:120" s="115" customFormat="1" x14ac:dyDescent="0.2">
      <c r="A34" s="196"/>
      <c r="B34" s="149"/>
      <c r="C34" s="150"/>
      <c r="D34" s="103"/>
      <c r="E34" s="311"/>
      <c r="F34" s="311"/>
      <c r="G34" s="311"/>
      <c r="H34" s="309"/>
      <c r="I34" s="311"/>
      <c r="J34" s="311"/>
      <c r="K34" s="311"/>
      <c r="L34" s="309">
        <f t="shared" si="11"/>
        <v>0</v>
      </c>
      <c r="M34" s="311"/>
      <c r="N34" s="311"/>
      <c r="O34" s="309">
        <f t="shared" si="12"/>
        <v>0</v>
      </c>
      <c r="P34" s="311"/>
      <c r="Q34" s="311"/>
      <c r="R34" s="309">
        <f t="shared" si="0"/>
        <v>0</v>
      </c>
      <c r="S34" s="311"/>
      <c r="T34" s="311"/>
      <c r="U34" s="310"/>
      <c r="V34" s="311"/>
      <c r="W34" s="311"/>
      <c r="X34" s="310"/>
      <c r="Y34" s="311"/>
      <c r="Z34" s="311"/>
      <c r="AA34" s="310"/>
      <c r="AB34" s="311"/>
      <c r="AC34" s="311"/>
      <c r="AD34" s="310"/>
      <c r="AE34" s="311"/>
      <c r="AF34" s="311"/>
      <c r="AG34" s="310"/>
      <c r="AH34" s="311"/>
      <c r="AI34" s="311"/>
      <c r="AJ34" s="310"/>
      <c r="AK34" s="311"/>
      <c r="AL34" s="311"/>
      <c r="AM34" s="310"/>
      <c r="AN34" s="311"/>
      <c r="AO34" s="311"/>
      <c r="AP34" s="310"/>
      <c r="AQ34" s="311"/>
      <c r="AR34" s="311"/>
      <c r="AS34" s="310"/>
      <c r="AT34" s="328"/>
      <c r="AU34" s="328"/>
      <c r="AV34" s="309"/>
      <c r="AW34" s="328"/>
      <c r="AX34" s="328"/>
      <c r="AY34" s="328"/>
      <c r="AZ34" s="329"/>
      <c r="BA34" s="310"/>
      <c r="BB34" s="330"/>
    </row>
    <row r="35" spans="1:120" s="121" customFormat="1" x14ac:dyDescent="0.2">
      <c r="A35" s="306"/>
      <c r="B35" s="307"/>
      <c r="C35" s="308"/>
      <c r="D35" s="260"/>
      <c r="E35" s="344"/>
      <c r="F35" s="322"/>
      <c r="G35" s="322"/>
      <c r="H35" s="322"/>
      <c r="I35" s="322"/>
      <c r="J35" s="322"/>
      <c r="K35" s="322"/>
      <c r="L35" s="309">
        <f t="shared" si="11"/>
        <v>0</v>
      </c>
      <c r="M35" s="322"/>
      <c r="N35" s="322"/>
      <c r="O35" s="309">
        <f t="shared" si="12"/>
        <v>0</v>
      </c>
      <c r="P35" s="322"/>
      <c r="Q35" s="322"/>
      <c r="R35" s="309">
        <f t="shared" si="0"/>
        <v>0</v>
      </c>
      <c r="S35" s="325"/>
      <c r="T35" s="322"/>
      <c r="U35" s="326"/>
      <c r="V35" s="322"/>
      <c r="W35" s="322"/>
      <c r="X35" s="326"/>
      <c r="Y35" s="322"/>
      <c r="Z35" s="322"/>
      <c r="AA35" s="326"/>
      <c r="AB35" s="322"/>
      <c r="AC35" s="322"/>
      <c r="AD35" s="324"/>
      <c r="AE35" s="322"/>
      <c r="AF35" s="322"/>
      <c r="AG35" s="326"/>
      <c r="AH35" s="322"/>
      <c r="AI35" s="322"/>
      <c r="AJ35" s="326"/>
      <c r="AK35" s="322"/>
      <c r="AL35" s="322"/>
      <c r="AM35" s="326"/>
      <c r="AN35" s="322"/>
      <c r="AO35" s="322"/>
      <c r="AP35" s="326"/>
      <c r="AQ35" s="322"/>
      <c r="AR35" s="322"/>
      <c r="AS35" s="324"/>
      <c r="AT35" s="345"/>
      <c r="AU35" s="345"/>
      <c r="AV35" s="323"/>
      <c r="AW35" s="345"/>
      <c r="AX35" s="345"/>
      <c r="AY35" s="345"/>
      <c r="AZ35" s="332"/>
      <c r="BA35" s="324"/>
      <c r="BB35" s="327"/>
    </row>
    <row r="36" spans="1:120" s="121" customFormat="1" x14ac:dyDescent="0.2">
      <c r="A36" s="343"/>
      <c r="B36" s="202"/>
      <c r="C36" s="203"/>
      <c r="D36" s="103"/>
      <c r="E36" s="320"/>
      <c r="F36" s="320"/>
      <c r="G36" s="320"/>
      <c r="H36" s="320"/>
      <c r="I36" s="320"/>
      <c r="J36" s="320"/>
      <c r="K36" s="320"/>
      <c r="L36" s="309">
        <f t="shared" si="11"/>
        <v>0</v>
      </c>
      <c r="M36" s="320"/>
      <c r="N36" s="320"/>
      <c r="O36" s="309">
        <f t="shared" si="12"/>
        <v>0</v>
      </c>
      <c r="P36" s="320"/>
      <c r="Q36" s="320"/>
      <c r="R36" s="309">
        <f t="shared" si="0"/>
        <v>0</v>
      </c>
      <c r="S36" s="320"/>
      <c r="T36" s="320"/>
      <c r="U36" s="310"/>
      <c r="V36" s="320"/>
      <c r="W36" s="320"/>
      <c r="X36" s="310"/>
      <c r="Y36" s="320"/>
      <c r="Z36" s="320"/>
      <c r="AA36" s="310"/>
      <c r="AB36" s="320"/>
      <c r="AC36" s="320"/>
      <c r="AD36" s="310"/>
      <c r="AE36" s="320"/>
      <c r="AF36" s="320"/>
      <c r="AG36" s="310"/>
      <c r="AH36" s="320"/>
      <c r="AI36" s="320"/>
      <c r="AJ36" s="310"/>
      <c r="AK36" s="320"/>
      <c r="AL36" s="320"/>
      <c r="AM36" s="310"/>
      <c r="AN36" s="320"/>
      <c r="AO36" s="320"/>
      <c r="AP36" s="310"/>
      <c r="AQ36" s="320"/>
      <c r="AR36" s="320"/>
      <c r="AS36" s="310"/>
      <c r="AT36" s="318"/>
      <c r="AU36" s="318"/>
      <c r="AV36" s="309"/>
      <c r="AW36" s="318"/>
      <c r="AX36" s="318"/>
      <c r="AY36" s="318"/>
      <c r="AZ36" s="332"/>
      <c r="BA36" s="310"/>
      <c r="BB36" s="327"/>
    </row>
    <row r="37" spans="1:120" s="121" customFormat="1" x14ac:dyDescent="0.2">
      <c r="A37" s="343"/>
      <c r="B37" s="202"/>
      <c r="C37" s="203"/>
      <c r="D37" s="103"/>
      <c r="E37" s="320"/>
      <c r="F37" s="320"/>
      <c r="G37" s="320"/>
      <c r="H37" s="320"/>
      <c r="I37" s="320"/>
      <c r="J37" s="320"/>
      <c r="K37" s="320"/>
      <c r="L37" s="309">
        <f t="shared" si="11"/>
        <v>0</v>
      </c>
      <c r="M37" s="320"/>
      <c r="N37" s="320"/>
      <c r="O37" s="309">
        <f t="shared" si="12"/>
        <v>0</v>
      </c>
      <c r="P37" s="320"/>
      <c r="Q37" s="320"/>
      <c r="R37" s="309">
        <f t="shared" si="0"/>
        <v>0</v>
      </c>
      <c r="S37" s="320"/>
      <c r="T37" s="320"/>
      <c r="U37" s="310"/>
      <c r="V37" s="320"/>
      <c r="W37" s="320"/>
      <c r="X37" s="310"/>
      <c r="Y37" s="320"/>
      <c r="Z37" s="320"/>
      <c r="AA37" s="310"/>
      <c r="AB37" s="320"/>
      <c r="AC37" s="320"/>
      <c r="AD37" s="310"/>
      <c r="AE37" s="320"/>
      <c r="AF37" s="320"/>
      <c r="AG37" s="310"/>
      <c r="AH37" s="320"/>
      <c r="AI37" s="320"/>
      <c r="AJ37" s="310"/>
      <c r="AK37" s="320"/>
      <c r="AL37" s="320"/>
      <c r="AM37" s="310"/>
      <c r="AN37" s="320"/>
      <c r="AO37" s="320"/>
      <c r="AP37" s="310"/>
      <c r="AQ37" s="320"/>
      <c r="AR37" s="320"/>
      <c r="AS37" s="310"/>
      <c r="AT37" s="318"/>
      <c r="AU37" s="318"/>
      <c r="AV37" s="309"/>
      <c r="AW37" s="318"/>
      <c r="AX37" s="318"/>
      <c r="AY37" s="318"/>
      <c r="AZ37" s="332"/>
      <c r="BA37" s="310"/>
      <c r="BB37" s="327"/>
    </row>
    <row r="38" spans="1:120" s="121" customFormat="1" x14ac:dyDescent="0.2">
      <c r="A38" s="343"/>
      <c r="B38" s="202"/>
      <c r="C38" s="203"/>
      <c r="D38" s="103"/>
      <c r="E38" s="320"/>
      <c r="F38" s="320"/>
      <c r="G38" s="320"/>
      <c r="H38" s="320"/>
      <c r="I38" s="320"/>
      <c r="J38" s="320"/>
      <c r="K38" s="320"/>
      <c r="L38" s="309">
        <f t="shared" si="11"/>
        <v>0</v>
      </c>
      <c r="M38" s="320"/>
      <c r="N38" s="320"/>
      <c r="O38" s="309">
        <f t="shared" si="12"/>
        <v>0</v>
      </c>
      <c r="P38" s="320"/>
      <c r="Q38" s="320"/>
      <c r="R38" s="309">
        <f t="shared" si="0"/>
        <v>0</v>
      </c>
      <c r="S38" s="321"/>
      <c r="T38" s="320"/>
      <c r="U38" s="331"/>
      <c r="V38" s="321"/>
      <c r="W38" s="320"/>
      <c r="X38" s="331"/>
      <c r="Y38" s="321"/>
      <c r="Z38" s="320"/>
      <c r="AA38" s="331"/>
      <c r="AB38" s="321"/>
      <c r="AC38" s="320"/>
      <c r="AD38" s="331"/>
      <c r="AE38" s="321"/>
      <c r="AF38" s="320"/>
      <c r="AG38" s="331"/>
      <c r="AH38" s="321"/>
      <c r="AI38" s="320"/>
      <c r="AJ38" s="331"/>
      <c r="AK38" s="321"/>
      <c r="AL38" s="320"/>
      <c r="AM38" s="331"/>
      <c r="AN38" s="321"/>
      <c r="AO38" s="320"/>
      <c r="AP38" s="331"/>
      <c r="AQ38" s="321"/>
      <c r="AR38" s="320"/>
      <c r="AS38" s="331"/>
      <c r="AT38" s="321"/>
      <c r="AU38" s="320"/>
      <c r="AV38" s="331"/>
      <c r="AW38" s="318"/>
      <c r="AX38" s="318"/>
      <c r="AY38" s="318"/>
      <c r="AZ38" s="332"/>
      <c r="BA38" s="310"/>
      <c r="BB38" s="327"/>
    </row>
    <row r="39" spans="1:120" s="87" customFormat="1" ht="12.75" x14ac:dyDescent="0.2">
      <c r="A39" s="196"/>
      <c r="B39" s="201"/>
      <c r="C39" s="351"/>
      <c r="D39" s="103"/>
      <c r="E39" s="309"/>
      <c r="F39" s="309"/>
      <c r="G39" s="309"/>
      <c r="H39" s="309"/>
      <c r="I39" s="309"/>
      <c r="J39" s="309"/>
      <c r="K39" s="309"/>
      <c r="L39" s="309">
        <f t="shared" si="11"/>
        <v>0</v>
      </c>
      <c r="M39" s="309"/>
      <c r="N39" s="309"/>
      <c r="O39" s="309">
        <f t="shared" si="12"/>
        <v>0</v>
      </c>
      <c r="P39" s="309"/>
      <c r="Q39" s="309"/>
      <c r="R39" s="309">
        <f t="shared" si="0"/>
        <v>0</v>
      </c>
      <c r="S39" s="311"/>
      <c r="T39" s="309"/>
      <c r="U39" s="310"/>
      <c r="V39" s="311"/>
      <c r="W39" s="309"/>
      <c r="X39" s="310"/>
      <c r="Y39" s="311"/>
      <c r="Z39" s="309"/>
      <c r="AA39" s="310"/>
      <c r="AB39" s="311"/>
      <c r="AC39" s="309"/>
      <c r="AD39" s="310"/>
      <c r="AE39" s="311"/>
      <c r="AF39" s="309"/>
      <c r="AG39" s="310"/>
      <c r="AH39" s="311"/>
      <c r="AI39" s="309"/>
      <c r="AJ39" s="310"/>
      <c r="AK39" s="311"/>
      <c r="AL39" s="309"/>
      <c r="AM39" s="310"/>
      <c r="AN39" s="311"/>
      <c r="AO39" s="309"/>
      <c r="AP39" s="310"/>
      <c r="AQ39" s="311"/>
      <c r="AR39" s="309"/>
      <c r="AS39" s="310"/>
      <c r="AT39" s="311"/>
      <c r="AU39" s="309"/>
      <c r="AV39" s="310"/>
      <c r="AW39" s="309"/>
      <c r="AX39" s="309"/>
      <c r="AY39" s="309"/>
      <c r="AZ39" s="333"/>
      <c r="BA39" s="310"/>
      <c r="BB39" s="334"/>
    </row>
    <row r="40" spans="1:120" s="119" customFormat="1" ht="12.75" x14ac:dyDescent="0.2">
      <c r="A40" s="352"/>
      <c r="B40" s="201"/>
      <c r="C40" s="351"/>
      <c r="D40" s="103"/>
      <c r="E40" s="309"/>
      <c r="F40" s="309"/>
      <c r="G40" s="309"/>
      <c r="H40" s="309"/>
      <c r="I40" s="309"/>
      <c r="J40" s="309"/>
      <c r="K40" s="309"/>
      <c r="L40" s="309">
        <f t="shared" si="11"/>
        <v>0</v>
      </c>
      <c r="M40" s="309"/>
      <c r="N40" s="309"/>
      <c r="O40" s="309">
        <f t="shared" si="12"/>
        <v>0</v>
      </c>
      <c r="P40" s="309"/>
      <c r="Q40" s="309"/>
      <c r="R40" s="309">
        <f t="shared" si="0"/>
        <v>0</v>
      </c>
      <c r="S40" s="311"/>
      <c r="T40" s="309"/>
      <c r="U40" s="310"/>
      <c r="V40" s="311"/>
      <c r="W40" s="309"/>
      <c r="X40" s="310"/>
      <c r="Y40" s="311"/>
      <c r="Z40" s="309"/>
      <c r="AA40" s="310"/>
      <c r="AB40" s="311"/>
      <c r="AC40" s="309"/>
      <c r="AD40" s="310"/>
      <c r="AE40" s="311"/>
      <c r="AF40" s="309"/>
      <c r="AG40" s="310"/>
      <c r="AH40" s="311"/>
      <c r="AI40" s="309"/>
      <c r="AJ40" s="310"/>
      <c r="AK40" s="311"/>
      <c r="AL40" s="309"/>
      <c r="AM40" s="310"/>
      <c r="AN40" s="311"/>
      <c r="AO40" s="309"/>
      <c r="AP40" s="310"/>
      <c r="AQ40" s="311"/>
      <c r="AR40" s="309"/>
      <c r="AS40" s="310"/>
      <c r="AT40" s="311"/>
      <c r="AU40" s="309"/>
      <c r="AV40" s="310"/>
      <c r="AW40" s="309"/>
      <c r="AX40" s="309"/>
      <c r="AY40" s="309"/>
      <c r="AZ40" s="333"/>
      <c r="BA40" s="310"/>
      <c r="BB40" s="334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52"/>
      <c r="B41" s="201"/>
      <c r="C41" s="351"/>
      <c r="D41" s="103"/>
      <c r="E41" s="309"/>
      <c r="F41" s="309"/>
      <c r="G41" s="309"/>
      <c r="H41" s="309"/>
      <c r="I41" s="309"/>
      <c r="J41" s="309"/>
      <c r="K41" s="309"/>
      <c r="L41" s="309">
        <f t="shared" si="11"/>
        <v>0</v>
      </c>
      <c r="M41" s="309"/>
      <c r="N41" s="309"/>
      <c r="O41" s="309">
        <f t="shared" si="12"/>
        <v>0</v>
      </c>
      <c r="P41" s="309"/>
      <c r="Q41" s="309"/>
      <c r="R41" s="309">
        <f t="shared" si="0"/>
        <v>0</v>
      </c>
      <c r="S41" s="311"/>
      <c r="T41" s="309"/>
      <c r="U41" s="310"/>
      <c r="V41" s="311"/>
      <c r="W41" s="309"/>
      <c r="X41" s="310"/>
      <c r="Y41" s="311"/>
      <c r="Z41" s="309"/>
      <c r="AA41" s="310"/>
      <c r="AB41" s="311"/>
      <c r="AC41" s="309"/>
      <c r="AD41" s="310"/>
      <c r="AE41" s="311"/>
      <c r="AF41" s="309"/>
      <c r="AG41" s="310"/>
      <c r="AH41" s="311"/>
      <c r="AI41" s="309"/>
      <c r="AJ41" s="310"/>
      <c r="AK41" s="311"/>
      <c r="AL41" s="309"/>
      <c r="AM41" s="310"/>
      <c r="AN41" s="311"/>
      <c r="AO41" s="309"/>
      <c r="AP41" s="310"/>
      <c r="AQ41" s="311"/>
      <c r="AR41" s="309"/>
      <c r="AS41" s="310"/>
      <c r="AT41" s="311"/>
      <c r="AU41" s="309"/>
      <c r="AV41" s="310"/>
      <c r="AW41" s="309"/>
      <c r="AX41" s="309"/>
      <c r="AY41" s="309"/>
      <c r="AZ41" s="333"/>
      <c r="BA41" s="310"/>
      <c r="BB41" s="334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52"/>
      <c r="B42" s="201"/>
      <c r="C42" s="351"/>
      <c r="D42" s="103"/>
      <c r="E42" s="309"/>
      <c r="F42" s="309"/>
      <c r="G42" s="309"/>
      <c r="H42" s="309"/>
      <c r="I42" s="309"/>
      <c r="J42" s="309"/>
      <c r="K42" s="309"/>
      <c r="L42" s="309">
        <f t="shared" si="11"/>
        <v>0</v>
      </c>
      <c r="M42" s="309"/>
      <c r="N42" s="309"/>
      <c r="O42" s="309">
        <f t="shared" si="12"/>
        <v>0</v>
      </c>
      <c r="P42" s="309"/>
      <c r="Q42" s="309"/>
      <c r="R42" s="309">
        <f t="shared" si="0"/>
        <v>0</v>
      </c>
      <c r="S42" s="311"/>
      <c r="T42" s="309"/>
      <c r="U42" s="310"/>
      <c r="V42" s="311"/>
      <c r="W42" s="309"/>
      <c r="X42" s="310"/>
      <c r="Y42" s="311"/>
      <c r="Z42" s="309"/>
      <c r="AA42" s="310"/>
      <c r="AB42" s="311"/>
      <c r="AC42" s="309"/>
      <c r="AD42" s="310"/>
      <c r="AE42" s="311"/>
      <c r="AF42" s="309"/>
      <c r="AG42" s="310"/>
      <c r="AH42" s="311"/>
      <c r="AI42" s="309"/>
      <c r="AJ42" s="310"/>
      <c r="AK42" s="311"/>
      <c r="AL42" s="309"/>
      <c r="AM42" s="310"/>
      <c r="AN42" s="311"/>
      <c r="AO42" s="309"/>
      <c r="AP42" s="310"/>
      <c r="AQ42" s="311"/>
      <c r="AR42" s="309"/>
      <c r="AS42" s="310"/>
      <c r="AT42" s="311"/>
      <c r="AU42" s="309"/>
      <c r="AV42" s="310"/>
      <c r="AW42" s="309"/>
      <c r="AX42" s="309"/>
      <c r="AY42" s="309"/>
      <c r="AZ42" s="333"/>
      <c r="BA42" s="310"/>
      <c r="BB42" s="334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52"/>
      <c r="B43" s="201"/>
      <c r="C43" s="351"/>
      <c r="D43" s="103"/>
      <c r="E43" s="309"/>
      <c r="F43" s="309"/>
      <c r="G43" s="309"/>
      <c r="H43" s="309"/>
      <c r="I43" s="309"/>
      <c r="J43" s="309"/>
      <c r="K43" s="309"/>
      <c r="L43" s="309">
        <f t="shared" si="11"/>
        <v>0</v>
      </c>
      <c r="M43" s="309"/>
      <c r="N43" s="309"/>
      <c r="O43" s="309">
        <f t="shared" si="12"/>
        <v>0</v>
      </c>
      <c r="P43" s="309"/>
      <c r="Q43" s="309"/>
      <c r="R43" s="309">
        <f t="shared" si="0"/>
        <v>0</v>
      </c>
      <c r="S43" s="311"/>
      <c r="T43" s="309"/>
      <c r="U43" s="310"/>
      <c r="V43" s="311"/>
      <c r="W43" s="309"/>
      <c r="X43" s="310"/>
      <c r="Y43" s="311"/>
      <c r="Z43" s="309"/>
      <c r="AA43" s="310"/>
      <c r="AB43" s="311"/>
      <c r="AC43" s="309"/>
      <c r="AD43" s="310"/>
      <c r="AE43" s="311"/>
      <c r="AF43" s="309"/>
      <c r="AG43" s="310"/>
      <c r="AH43" s="311"/>
      <c r="AI43" s="309"/>
      <c r="AJ43" s="310"/>
      <c r="AK43" s="311"/>
      <c r="AL43" s="309"/>
      <c r="AM43" s="310"/>
      <c r="AN43" s="311"/>
      <c r="AO43" s="309"/>
      <c r="AP43" s="310"/>
      <c r="AQ43" s="311"/>
      <c r="AR43" s="309"/>
      <c r="AS43" s="310"/>
      <c r="AT43" s="311"/>
      <c r="AU43" s="309"/>
      <c r="AV43" s="310"/>
      <c r="AW43" s="309"/>
      <c r="AX43" s="309"/>
      <c r="AY43" s="309"/>
      <c r="AZ43" s="333"/>
      <c r="BA43" s="310"/>
      <c r="BB43" s="334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52"/>
      <c r="B44" s="201"/>
      <c r="C44" s="351"/>
      <c r="D44" s="103"/>
      <c r="E44" s="309"/>
      <c r="F44" s="309"/>
      <c r="G44" s="309"/>
      <c r="H44" s="309"/>
      <c r="I44" s="309"/>
      <c r="J44" s="309"/>
      <c r="K44" s="309"/>
      <c r="L44" s="309">
        <f t="shared" si="11"/>
        <v>0</v>
      </c>
      <c r="M44" s="309"/>
      <c r="N44" s="309"/>
      <c r="O44" s="309">
        <f t="shared" si="12"/>
        <v>0</v>
      </c>
      <c r="P44" s="309"/>
      <c r="Q44" s="309"/>
      <c r="R44" s="309">
        <f t="shared" si="0"/>
        <v>0</v>
      </c>
      <c r="S44" s="311"/>
      <c r="T44" s="309"/>
      <c r="U44" s="310"/>
      <c r="V44" s="311"/>
      <c r="W44" s="309"/>
      <c r="X44" s="310"/>
      <c r="Y44" s="311"/>
      <c r="Z44" s="309"/>
      <c r="AA44" s="310"/>
      <c r="AB44" s="311"/>
      <c r="AC44" s="309"/>
      <c r="AD44" s="310"/>
      <c r="AE44" s="311"/>
      <c r="AF44" s="309"/>
      <c r="AG44" s="310"/>
      <c r="AH44" s="311"/>
      <c r="AI44" s="309"/>
      <c r="AJ44" s="310"/>
      <c r="AK44" s="311"/>
      <c r="AL44" s="309"/>
      <c r="AM44" s="310"/>
      <c r="AN44" s="311"/>
      <c r="AO44" s="309"/>
      <c r="AP44" s="310"/>
      <c r="AQ44" s="311"/>
      <c r="AR44" s="309"/>
      <c r="AS44" s="310"/>
      <c r="AT44" s="311"/>
      <c r="AU44" s="309"/>
      <c r="AV44" s="310"/>
      <c r="AW44" s="309"/>
      <c r="AX44" s="309"/>
      <c r="AY44" s="309"/>
      <c r="AZ44" s="333"/>
      <c r="BA44" s="310"/>
      <c r="BB44" s="334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52"/>
      <c r="B45" s="201"/>
      <c r="C45" s="351"/>
      <c r="D45" s="103"/>
      <c r="E45" s="309"/>
      <c r="F45" s="309"/>
      <c r="G45" s="309"/>
      <c r="H45" s="309"/>
      <c r="I45" s="309"/>
      <c r="J45" s="309"/>
      <c r="K45" s="309"/>
      <c r="L45" s="309">
        <f t="shared" si="11"/>
        <v>0</v>
      </c>
      <c r="M45" s="309"/>
      <c r="N45" s="309"/>
      <c r="O45" s="309">
        <f t="shared" si="12"/>
        <v>0</v>
      </c>
      <c r="P45" s="309"/>
      <c r="Q45" s="309"/>
      <c r="R45" s="309">
        <f t="shared" si="0"/>
        <v>0</v>
      </c>
      <c r="S45" s="311"/>
      <c r="T45" s="309"/>
      <c r="U45" s="310"/>
      <c r="V45" s="311"/>
      <c r="W45" s="309"/>
      <c r="X45" s="310"/>
      <c r="Y45" s="311"/>
      <c r="Z45" s="309"/>
      <c r="AA45" s="310"/>
      <c r="AB45" s="311"/>
      <c r="AC45" s="309"/>
      <c r="AD45" s="310"/>
      <c r="AE45" s="311"/>
      <c r="AF45" s="309"/>
      <c r="AG45" s="310"/>
      <c r="AH45" s="311"/>
      <c r="AI45" s="309"/>
      <c r="AJ45" s="310"/>
      <c r="AK45" s="311"/>
      <c r="AL45" s="309"/>
      <c r="AM45" s="310"/>
      <c r="AN45" s="311"/>
      <c r="AO45" s="309"/>
      <c r="AP45" s="310"/>
      <c r="AQ45" s="311"/>
      <c r="AR45" s="309"/>
      <c r="AS45" s="310"/>
      <c r="AT45" s="311"/>
      <c r="AU45" s="309"/>
      <c r="AV45" s="310"/>
      <c r="AW45" s="309"/>
      <c r="AX45" s="309"/>
      <c r="AY45" s="309"/>
      <c r="AZ45" s="333"/>
      <c r="BA45" s="310"/>
      <c r="BB45" s="334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52"/>
      <c r="B46" s="201"/>
      <c r="C46" s="351"/>
      <c r="D46" s="103"/>
      <c r="E46" s="309"/>
      <c r="F46" s="309"/>
      <c r="G46" s="309"/>
      <c r="H46" s="309"/>
      <c r="I46" s="309"/>
      <c r="J46" s="309"/>
      <c r="K46" s="309"/>
      <c r="L46" s="309">
        <f t="shared" si="11"/>
        <v>0</v>
      </c>
      <c r="M46" s="309"/>
      <c r="N46" s="309"/>
      <c r="O46" s="309">
        <f t="shared" si="12"/>
        <v>0</v>
      </c>
      <c r="P46" s="309"/>
      <c r="Q46" s="309"/>
      <c r="R46" s="309">
        <f t="shared" si="0"/>
        <v>0</v>
      </c>
      <c r="S46" s="311"/>
      <c r="T46" s="309"/>
      <c r="U46" s="310"/>
      <c r="V46" s="311"/>
      <c r="W46" s="309"/>
      <c r="X46" s="310"/>
      <c r="Y46" s="311"/>
      <c r="Z46" s="309"/>
      <c r="AA46" s="310"/>
      <c r="AB46" s="311"/>
      <c r="AC46" s="309"/>
      <c r="AD46" s="310"/>
      <c r="AE46" s="311"/>
      <c r="AF46" s="309"/>
      <c r="AG46" s="310"/>
      <c r="AH46" s="311"/>
      <c r="AI46" s="309"/>
      <c r="AJ46" s="310"/>
      <c r="AK46" s="311"/>
      <c r="AL46" s="309"/>
      <c r="AM46" s="310"/>
      <c r="AN46" s="311"/>
      <c r="AO46" s="309"/>
      <c r="AP46" s="310"/>
      <c r="AQ46" s="311"/>
      <c r="AR46" s="309"/>
      <c r="AS46" s="310"/>
      <c r="AT46" s="311"/>
      <c r="AU46" s="309"/>
      <c r="AV46" s="310"/>
      <c r="AW46" s="309"/>
      <c r="AX46" s="309"/>
      <c r="AY46" s="309"/>
      <c r="AZ46" s="333"/>
      <c r="BA46" s="310"/>
      <c r="BB46" s="334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3" customFormat="1" ht="26.25" customHeight="1" thickBot="1" x14ac:dyDescent="0.3">
      <c r="A47" s="378"/>
      <c r="B47" s="378"/>
      <c r="C47" s="378"/>
      <c r="D47" s="378"/>
      <c r="E47" s="353">
        <f>SUM(E7:E46)</f>
        <v>18000000</v>
      </c>
      <c r="F47" s="353">
        <f t="shared" ref="F47:AY47" si="23">SUM(F7:F46)</f>
        <v>0</v>
      </c>
      <c r="G47" s="353">
        <f t="shared" si="23"/>
        <v>0</v>
      </c>
      <c r="H47" s="353">
        <f t="shared" si="23"/>
        <v>37500000</v>
      </c>
      <c r="I47" s="353">
        <f t="shared" si="23"/>
        <v>6000000</v>
      </c>
      <c r="J47" s="353">
        <f t="shared" si="23"/>
        <v>9000000</v>
      </c>
      <c r="K47" s="353">
        <f t="shared" si="23"/>
        <v>0</v>
      </c>
      <c r="L47" s="353">
        <f t="shared" si="23"/>
        <v>9000000</v>
      </c>
      <c r="M47" s="353">
        <f t="shared" si="23"/>
        <v>1875000</v>
      </c>
      <c r="N47" s="353">
        <f t="shared" si="23"/>
        <v>0</v>
      </c>
      <c r="O47" s="353">
        <f t="shared" si="23"/>
        <v>1875000</v>
      </c>
      <c r="P47" s="353">
        <f t="shared" si="23"/>
        <v>1875000</v>
      </c>
      <c r="Q47" s="353">
        <f t="shared" si="23"/>
        <v>0</v>
      </c>
      <c r="R47" s="353">
        <f t="shared" si="23"/>
        <v>1875000</v>
      </c>
      <c r="S47" s="353">
        <f t="shared" si="23"/>
        <v>1875000</v>
      </c>
      <c r="T47" s="353">
        <f t="shared" si="23"/>
        <v>0</v>
      </c>
      <c r="U47" s="353">
        <f t="shared" si="23"/>
        <v>1875000</v>
      </c>
      <c r="V47" s="353">
        <f t="shared" si="23"/>
        <v>1875000</v>
      </c>
      <c r="W47" s="353">
        <f t="shared" si="23"/>
        <v>0</v>
      </c>
      <c r="X47" s="353">
        <f t="shared" si="23"/>
        <v>1875000</v>
      </c>
      <c r="Y47" s="353">
        <f t="shared" si="23"/>
        <v>1875000</v>
      </c>
      <c r="Z47" s="353">
        <f t="shared" si="23"/>
        <v>0</v>
      </c>
      <c r="AA47" s="353">
        <f t="shared" si="23"/>
        <v>1875000</v>
      </c>
      <c r="AB47" s="353">
        <f t="shared" si="23"/>
        <v>1875000</v>
      </c>
      <c r="AC47" s="353">
        <f t="shared" si="23"/>
        <v>0</v>
      </c>
      <c r="AD47" s="353">
        <f t="shared" si="23"/>
        <v>1875000</v>
      </c>
      <c r="AE47" s="353">
        <f t="shared" si="23"/>
        <v>1875000</v>
      </c>
      <c r="AF47" s="353">
        <f t="shared" si="23"/>
        <v>0</v>
      </c>
      <c r="AG47" s="353">
        <f t="shared" si="23"/>
        <v>1875000</v>
      </c>
      <c r="AH47" s="353">
        <f t="shared" si="23"/>
        <v>1875000</v>
      </c>
      <c r="AI47" s="353">
        <f t="shared" si="23"/>
        <v>0</v>
      </c>
      <c r="AJ47" s="353">
        <f t="shared" si="23"/>
        <v>1875000</v>
      </c>
      <c r="AK47" s="353">
        <f t="shared" si="23"/>
        <v>1875000</v>
      </c>
      <c r="AL47" s="353">
        <f t="shared" si="23"/>
        <v>0</v>
      </c>
      <c r="AM47" s="353">
        <f t="shared" si="23"/>
        <v>1875000</v>
      </c>
      <c r="AN47" s="353">
        <f t="shared" si="23"/>
        <v>1875000</v>
      </c>
      <c r="AO47" s="353">
        <f t="shared" si="23"/>
        <v>0</v>
      </c>
      <c r="AP47" s="353">
        <f t="shared" si="23"/>
        <v>1875000</v>
      </c>
      <c r="AQ47" s="353">
        <f t="shared" si="23"/>
        <v>1875000</v>
      </c>
      <c r="AR47" s="353">
        <f t="shared" si="23"/>
        <v>0</v>
      </c>
      <c r="AS47" s="353">
        <f t="shared" si="23"/>
        <v>1875000</v>
      </c>
      <c r="AT47" s="353">
        <f t="shared" si="23"/>
        <v>1875000</v>
      </c>
      <c r="AU47" s="353">
        <f t="shared" si="23"/>
        <v>0</v>
      </c>
      <c r="AV47" s="353">
        <f t="shared" si="23"/>
        <v>1875000</v>
      </c>
      <c r="AW47" s="353">
        <f t="shared" si="23"/>
        <v>0</v>
      </c>
      <c r="AX47" s="353">
        <f t="shared" si="23"/>
        <v>0</v>
      </c>
      <c r="AY47" s="353">
        <f t="shared" si="23"/>
        <v>0</v>
      </c>
      <c r="AZ47" s="354"/>
      <c r="BA47" s="354"/>
      <c r="BB47" s="354"/>
      <c r="BC47" s="354"/>
      <c r="BD47" s="354"/>
      <c r="BE47" s="354"/>
      <c r="BF47" s="354"/>
      <c r="BG47" s="354"/>
      <c r="BH47" s="354"/>
      <c r="BI47" s="354"/>
      <c r="BJ47" s="354"/>
      <c r="BK47" s="354"/>
      <c r="BL47" s="354"/>
      <c r="BM47" s="354"/>
      <c r="BN47" s="354"/>
      <c r="BO47" s="354"/>
      <c r="BP47" s="354"/>
      <c r="BQ47" s="354"/>
      <c r="BR47" s="354"/>
      <c r="BS47" s="354"/>
      <c r="BT47" s="354"/>
      <c r="BU47" s="354"/>
      <c r="BV47" s="354"/>
      <c r="BW47" s="354"/>
      <c r="BX47" s="354"/>
      <c r="BY47" s="354"/>
      <c r="BZ47" s="354"/>
      <c r="CA47" s="354"/>
      <c r="CB47" s="354"/>
      <c r="CC47" s="354"/>
      <c r="CD47" s="354"/>
      <c r="CE47" s="354"/>
      <c r="CF47" s="354"/>
      <c r="CG47" s="354"/>
      <c r="CH47" s="354"/>
      <c r="CI47" s="354"/>
      <c r="CJ47" s="354"/>
      <c r="CK47" s="354"/>
      <c r="CL47" s="354"/>
      <c r="CM47" s="354"/>
      <c r="CN47" s="354"/>
      <c r="CO47" s="354"/>
      <c r="CP47" s="354"/>
      <c r="CQ47" s="354"/>
      <c r="CR47" s="354"/>
      <c r="CS47" s="354"/>
      <c r="CT47" s="354"/>
      <c r="CU47" s="354"/>
      <c r="CV47" s="354"/>
      <c r="CW47" s="354"/>
      <c r="CX47" s="354"/>
      <c r="CY47" s="354"/>
      <c r="CZ47" s="354"/>
      <c r="DA47" s="354"/>
      <c r="DB47" s="354"/>
      <c r="DC47" s="354"/>
      <c r="DD47" s="354"/>
      <c r="DE47" s="354"/>
      <c r="DF47" s="354"/>
      <c r="DG47" s="354"/>
      <c r="DH47" s="354"/>
      <c r="DI47" s="354"/>
      <c r="DJ47" s="354"/>
      <c r="DK47" s="354"/>
      <c r="DL47" s="354"/>
      <c r="DM47" s="354"/>
      <c r="DN47" s="354"/>
      <c r="DO47" s="354"/>
      <c r="DP47" s="354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5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5"/>
      <c r="AB48" s="29"/>
      <c r="AC48" s="29"/>
      <c r="AD48" s="225"/>
      <c r="AE48" s="29"/>
      <c r="AF48" s="29"/>
      <c r="AG48" s="29"/>
      <c r="AH48" s="29"/>
      <c r="AI48" s="29"/>
      <c r="AJ48" s="225"/>
      <c r="AK48" s="29"/>
      <c r="AL48" s="29"/>
      <c r="AM48" s="225"/>
      <c r="AN48" s="29"/>
      <c r="AO48" s="29"/>
      <c r="AP48" s="225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77"/>
      <c r="B49" s="377"/>
      <c r="C49" s="377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5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5"/>
      <c r="AB49" s="29"/>
      <c r="AC49" s="29"/>
      <c r="AD49" s="225"/>
      <c r="AE49" s="29"/>
      <c r="AF49" s="29"/>
      <c r="AG49" s="29"/>
      <c r="AH49" s="29"/>
      <c r="AI49" s="29"/>
      <c r="AJ49" s="225"/>
      <c r="AK49" s="29"/>
      <c r="AL49" s="29"/>
      <c r="AM49" s="225"/>
      <c r="AN49" s="29"/>
      <c r="AO49" s="29"/>
      <c r="AP49" s="225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6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6"/>
      <c r="AB50" s="88"/>
      <c r="AC50" s="88"/>
      <c r="AD50" s="226"/>
      <c r="AE50" s="88"/>
      <c r="AF50" s="88"/>
      <c r="AG50" s="88"/>
      <c r="AH50" s="88"/>
      <c r="AI50" s="88"/>
      <c r="AJ50" s="226"/>
      <c r="AK50" s="88"/>
      <c r="AL50" s="88"/>
      <c r="AM50" s="226"/>
      <c r="AN50" s="88"/>
      <c r="AO50" s="88"/>
      <c r="AP50" s="226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24">+C7</f>
        <v>Tulky Mulya M</v>
      </c>
      <c r="D51" s="99"/>
      <c r="E51" s="42">
        <f>+L7+O7+R7+U7+X7+AA7+AD7+AG7+AJ7+AM7+AP7+AS7+AV7+AY7</f>
        <v>10500000</v>
      </c>
      <c r="F51" s="29"/>
      <c r="G51" s="29"/>
      <c r="H51" s="29"/>
      <c r="I51" s="29"/>
      <c r="J51" s="29"/>
      <c r="K51" s="29"/>
      <c r="L51" s="29"/>
      <c r="M51" s="29"/>
      <c r="N51" s="29"/>
      <c r="O51" s="225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5"/>
      <c r="AB51" s="29"/>
      <c r="AC51" s="29"/>
      <c r="AD51" s="225"/>
      <c r="AE51" s="29"/>
      <c r="AF51" s="29"/>
      <c r="AG51" s="29"/>
      <c r="AH51" s="29"/>
      <c r="AI51" s="29"/>
      <c r="AJ51" s="225"/>
      <c r="AK51" s="29"/>
      <c r="AL51" s="29"/>
      <c r="AM51" s="225"/>
      <c r="AN51" s="29"/>
      <c r="AO51" s="29"/>
      <c r="AP51" s="225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24"/>
        <v>Ratih Nur Fadhillah</v>
      </c>
      <c r="D52" s="99"/>
      <c r="E52" s="42">
        <f t="shared" ref="E52:E83" si="25">+L8+O8+R8+U8+X8+AA8+AD8+AG8+AJ8+AM8+AP8+AS8+AV8+AY8</f>
        <v>10500000</v>
      </c>
      <c r="F52" s="30"/>
      <c r="G52" s="30"/>
      <c r="H52" s="30"/>
      <c r="I52" s="30"/>
      <c r="J52" s="30"/>
      <c r="K52" s="30"/>
      <c r="L52" s="30"/>
      <c r="M52" s="30"/>
      <c r="N52" s="30"/>
      <c r="O52" s="225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5"/>
      <c r="AB52" s="30"/>
      <c r="AC52" s="30"/>
      <c r="AD52" s="225"/>
      <c r="AE52" s="30"/>
      <c r="AF52" s="30"/>
      <c r="AG52" s="30"/>
      <c r="AH52" s="30"/>
      <c r="AI52" s="30"/>
      <c r="AJ52" s="225"/>
      <c r="AK52" s="30"/>
      <c r="AL52" s="30"/>
      <c r="AM52" s="225"/>
      <c r="AN52" s="30"/>
      <c r="AO52" s="30"/>
      <c r="AP52" s="225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24"/>
        <v>Wulan Antika Dewi</v>
      </c>
      <c r="D53" s="99"/>
      <c r="E53" s="42">
        <f t="shared" si="25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5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5"/>
      <c r="AB53" s="30"/>
      <c r="AC53" s="30"/>
      <c r="AD53" s="225"/>
      <c r="AE53" s="30"/>
      <c r="AF53" s="30"/>
      <c r="AG53" s="30"/>
      <c r="AH53" s="30"/>
      <c r="AI53" s="30"/>
      <c r="AJ53" s="225"/>
      <c r="AK53" s="30"/>
      <c r="AL53" s="30"/>
      <c r="AM53" s="225"/>
      <c r="AN53" s="30"/>
      <c r="AO53" s="30"/>
      <c r="AP53" s="225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>
        <f t="shared" si="24"/>
        <v>0</v>
      </c>
      <c r="D54" s="99"/>
      <c r="E54" s="42">
        <f t="shared" si="25"/>
        <v>0</v>
      </c>
      <c r="F54" s="30"/>
      <c r="G54" s="30"/>
      <c r="H54" s="30"/>
      <c r="I54" s="30"/>
      <c r="J54" s="30"/>
      <c r="K54" s="30"/>
      <c r="L54" s="30"/>
      <c r="M54" s="30"/>
      <c r="N54" s="30"/>
      <c r="O54" s="225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5"/>
      <c r="AB54" s="30"/>
      <c r="AC54" s="30"/>
      <c r="AD54" s="225"/>
      <c r="AE54" s="30"/>
      <c r="AF54" s="30"/>
      <c r="AG54" s="30"/>
      <c r="AH54" s="30"/>
      <c r="AI54" s="30"/>
      <c r="AJ54" s="225"/>
      <c r="AK54" s="30"/>
      <c r="AL54" s="30"/>
      <c r="AM54" s="225"/>
      <c r="AN54" s="30"/>
      <c r="AO54" s="30"/>
      <c r="AP54" s="225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>
        <f t="shared" si="24"/>
        <v>0</v>
      </c>
      <c r="D55" s="99"/>
      <c r="E55" s="42">
        <f t="shared" si="25"/>
        <v>0</v>
      </c>
      <c r="F55" s="30"/>
      <c r="G55" s="30"/>
      <c r="H55" s="30"/>
      <c r="I55" s="30"/>
      <c r="J55" s="30"/>
      <c r="K55" s="30"/>
      <c r="L55" s="30"/>
      <c r="M55" s="30"/>
      <c r="N55" s="30"/>
      <c r="O55" s="225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5"/>
      <c r="AB55" s="30"/>
      <c r="AC55" s="30"/>
      <c r="AD55" s="225"/>
      <c r="AE55" s="30"/>
      <c r="AF55" s="30"/>
      <c r="AG55" s="30"/>
      <c r="AH55" s="30"/>
      <c r="AI55" s="30"/>
      <c r="AJ55" s="225"/>
      <c r="AK55" s="30"/>
      <c r="AL55" s="30"/>
      <c r="AM55" s="225"/>
      <c r="AN55" s="30"/>
      <c r="AO55" s="30"/>
      <c r="AP55" s="225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>
        <f t="shared" si="24"/>
        <v>0</v>
      </c>
      <c r="D56" s="99"/>
      <c r="E56" s="42">
        <f t="shared" si="25"/>
        <v>0</v>
      </c>
      <c r="F56" s="30"/>
      <c r="G56" s="30"/>
      <c r="H56" s="30"/>
      <c r="I56" s="30"/>
      <c r="J56" s="30"/>
      <c r="K56" s="30"/>
      <c r="L56" s="30"/>
      <c r="M56" s="30"/>
      <c r="N56" s="30"/>
      <c r="O56" s="225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5"/>
      <c r="AB56" s="30"/>
      <c r="AC56" s="30"/>
      <c r="AD56" s="225"/>
      <c r="AE56" s="30"/>
      <c r="AF56" s="30"/>
      <c r="AG56" s="30"/>
      <c r="AH56" s="30"/>
      <c r="AI56" s="30"/>
      <c r="AJ56" s="225"/>
      <c r="AK56" s="30"/>
      <c r="AL56" s="30"/>
      <c r="AM56" s="225"/>
      <c r="AN56" s="30"/>
      <c r="AO56" s="30"/>
      <c r="AP56" s="225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>
        <f t="shared" si="24"/>
        <v>0</v>
      </c>
      <c r="D57" s="99"/>
      <c r="E57" s="42">
        <f t="shared" si="25"/>
        <v>0</v>
      </c>
      <c r="F57" s="30"/>
      <c r="G57" s="30"/>
      <c r="H57" s="30"/>
      <c r="I57" s="30"/>
      <c r="J57" s="30"/>
      <c r="K57" s="30"/>
      <c r="L57" s="30"/>
      <c r="M57" s="30"/>
      <c r="N57" s="30"/>
      <c r="O57" s="225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5"/>
      <c r="AB57" s="30"/>
      <c r="AC57" s="30"/>
      <c r="AD57" s="225"/>
      <c r="AE57" s="30"/>
      <c r="AF57" s="30"/>
      <c r="AG57" s="30"/>
      <c r="AH57" s="30"/>
      <c r="AI57" s="30"/>
      <c r="AJ57" s="225"/>
      <c r="AK57" s="30"/>
      <c r="AL57" s="30"/>
      <c r="AM57" s="225"/>
      <c r="AN57" s="30"/>
      <c r="AO57" s="30"/>
      <c r="AP57" s="225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>
        <f t="shared" si="24"/>
        <v>0</v>
      </c>
      <c r="D58" s="99"/>
      <c r="E58" s="42">
        <f t="shared" si="25"/>
        <v>0</v>
      </c>
      <c r="F58" s="28"/>
      <c r="G58" s="28"/>
      <c r="H58" s="28"/>
      <c r="I58" s="28"/>
      <c r="J58" s="28"/>
      <c r="K58" s="28"/>
      <c r="L58" s="28"/>
      <c r="M58" s="28"/>
      <c r="N58" s="28"/>
      <c r="O58" s="225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5"/>
      <c r="AB58" s="28"/>
      <c r="AC58" s="28"/>
      <c r="AD58" s="225"/>
      <c r="AE58" s="28"/>
      <c r="AF58" s="28"/>
      <c r="AG58" s="28"/>
      <c r="AH58" s="28"/>
      <c r="AI58" s="28"/>
      <c r="AJ58" s="225"/>
      <c r="AK58" s="28"/>
      <c r="AL58" s="28"/>
      <c r="AM58" s="225"/>
      <c r="AN58" s="28"/>
      <c r="AO58" s="28"/>
      <c r="AP58" s="225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>
        <f t="shared" si="24"/>
        <v>0</v>
      </c>
      <c r="D59" s="99"/>
      <c r="E59" s="42">
        <f t="shared" si="25"/>
        <v>0</v>
      </c>
      <c r="F59" s="28"/>
      <c r="G59" s="28"/>
      <c r="H59" s="28"/>
      <c r="I59" s="28"/>
      <c r="J59" s="28"/>
      <c r="K59" s="28"/>
      <c r="L59" s="28"/>
      <c r="M59" s="28"/>
      <c r="N59" s="28"/>
      <c r="O59" s="225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5"/>
      <c r="AB59" s="28"/>
      <c r="AC59" s="28"/>
      <c r="AD59" s="225"/>
      <c r="AE59" s="28"/>
      <c r="AF59" s="28"/>
      <c r="AG59" s="28"/>
      <c r="AH59" s="28"/>
      <c r="AI59" s="28"/>
      <c r="AJ59" s="225"/>
      <c r="AK59" s="28"/>
      <c r="AL59" s="28"/>
      <c r="AM59" s="225"/>
      <c r="AN59" s="28"/>
      <c r="AO59" s="28"/>
      <c r="AP59" s="225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>
        <f t="shared" si="24"/>
        <v>0</v>
      </c>
      <c r="D60" s="99"/>
      <c r="E60" s="42">
        <f t="shared" si="25"/>
        <v>0</v>
      </c>
      <c r="F60" s="28"/>
      <c r="G60" s="28"/>
      <c r="H60" s="28"/>
      <c r="I60" s="28"/>
      <c r="J60" s="28"/>
      <c r="K60" s="28"/>
      <c r="L60" s="28"/>
      <c r="M60" s="28"/>
      <c r="N60" s="28"/>
      <c r="O60" s="225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5"/>
      <c r="AB60" s="28"/>
      <c r="AC60" s="28"/>
      <c r="AD60" s="225"/>
      <c r="AE60" s="28"/>
      <c r="AF60" s="28"/>
      <c r="AG60" s="28"/>
      <c r="AH60" s="28"/>
      <c r="AI60" s="28"/>
      <c r="AJ60" s="225"/>
      <c r="AK60" s="28"/>
      <c r="AL60" s="28"/>
      <c r="AM60" s="225"/>
      <c r="AN60" s="28"/>
      <c r="AO60" s="28"/>
      <c r="AP60" s="225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>
        <f t="shared" si="24"/>
        <v>0</v>
      </c>
      <c r="D61" s="99"/>
      <c r="E61" s="42">
        <f t="shared" si="25"/>
        <v>0</v>
      </c>
      <c r="F61" s="28"/>
      <c r="G61" s="28"/>
      <c r="H61" s="28"/>
      <c r="I61" s="28"/>
      <c r="J61" s="28"/>
      <c r="K61" s="28"/>
      <c r="L61" s="28"/>
      <c r="M61" s="28"/>
      <c r="N61" s="28"/>
      <c r="O61" s="225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5"/>
      <c r="AB61" s="28"/>
      <c r="AC61" s="28"/>
      <c r="AD61" s="225"/>
      <c r="AE61" s="28"/>
      <c r="AF61" s="28"/>
      <c r="AG61" s="28"/>
      <c r="AH61" s="28"/>
      <c r="AI61" s="28"/>
      <c r="AJ61" s="225"/>
      <c r="AK61" s="28"/>
      <c r="AL61" s="28"/>
      <c r="AM61" s="225"/>
      <c r="AN61" s="28"/>
      <c r="AO61" s="28"/>
      <c r="AP61" s="225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>
        <f t="shared" si="24"/>
        <v>0</v>
      </c>
      <c r="D62" s="99"/>
      <c r="E62" s="42">
        <f t="shared" si="25"/>
        <v>0</v>
      </c>
      <c r="F62" s="28"/>
      <c r="G62" s="28"/>
      <c r="H62" s="28"/>
      <c r="I62" s="28"/>
      <c r="J62" s="28"/>
      <c r="K62" s="28"/>
      <c r="L62" s="28"/>
      <c r="M62" s="28"/>
      <c r="N62" s="28"/>
      <c r="O62" s="225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5"/>
      <c r="AB62" s="28"/>
      <c r="AC62" s="28"/>
      <c r="AD62" s="225"/>
      <c r="AE62" s="28"/>
      <c r="AF62" s="28"/>
      <c r="AG62" s="28"/>
      <c r="AH62" s="28"/>
      <c r="AI62" s="28"/>
      <c r="AJ62" s="225"/>
      <c r="AK62" s="28"/>
      <c r="AL62" s="28"/>
      <c r="AM62" s="225"/>
      <c r="AN62" s="28"/>
      <c r="AO62" s="28"/>
      <c r="AP62" s="225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>
        <f t="shared" si="24"/>
        <v>0</v>
      </c>
      <c r="D63" s="99"/>
      <c r="E63" s="42">
        <f t="shared" si="25"/>
        <v>0</v>
      </c>
      <c r="F63" s="28"/>
      <c r="G63" s="28"/>
      <c r="H63" s="28"/>
      <c r="I63" s="28"/>
      <c r="J63" s="28"/>
      <c r="K63" s="28"/>
      <c r="L63" s="28"/>
      <c r="M63" s="28"/>
      <c r="N63" s="28"/>
      <c r="O63" s="225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5"/>
      <c r="AB63" s="28"/>
      <c r="AC63" s="28"/>
      <c r="AD63" s="225"/>
      <c r="AE63" s="28"/>
      <c r="AF63" s="28"/>
      <c r="AG63" s="28"/>
      <c r="AH63" s="28"/>
      <c r="AI63" s="28"/>
      <c r="AJ63" s="225"/>
      <c r="AK63" s="28"/>
      <c r="AL63" s="28"/>
      <c r="AM63" s="225"/>
      <c r="AN63" s="28"/>
      <c r="AO63" s="28"/>
      <c r="AP63" s="225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>
        <f t="shared" si="24"/>
        <v>0</v>
      </c>
      <c r="D64" s="99"/>
      <c r="E64" s="42">
        <f t="shared" si="25"/>
        <v>0</v>
      </c>
      <c r="F64" s="28"/>
      <c r="G64" s="28"/>
      <c r="H64" s="28"/>
      <c r="I64" s="28"/>
      <c r="J64" s="28"/>
      <c r="K64" s="28"/>
      <c r="L64" s="28"/>
      <c r="M64" s="28"/>
      <c r="N64" s="28"/>
      <c r="O64" s="225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5"/>
      <c r="AB64" s="28"/>
      <c r="AC64" s="28"/>
      <c r="AD64" s="225"/>
      <c r="AE64" s="28"/>
      <c r="AF64" s="28"/>
      <c r="AG64" s="28"/>
      <c r="AH64" s="28"/>
      <c r="AI64" s="28"/>
      <c r="AJ64" s="225"/>
      <c r="AK64" s="28"/>
      <c r="AL64" s="28"/>
      <c r="AM64" s="225"/>
      <c r="AN64" s="28"/>
      <c r="AO64" s="28"/>
      <c r="AP64" s="225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>
        <f t="shared" si="24"/>
        <v>0</v>
      </c>
      <c r="D65" s="99"/>
      <c r="E65" s="42">
        <f t="shared" si="25"/>
        <v>0</v>
      </c>
      <c r="F65" s="28"/>
      <c r="G65" s="28"/>
      <c r="H65" s="28"/>
      <c r="I65" s="28"/>
      <c r="J65" s="28"/>
      <c r="K65" s="28"/>
      <c r="L65" s="28"/>
      <c r="M65" s="28"/>
      <c r="N65" s="28"/>
      <c r="O65" s="225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5"/>
      <c r="AB65" s="28"/>
      <c r="AC65" s="28"/>
      <c r="AD65" s="225"/>
      <c r="AE65" s="28"/>
      <c r="AF65" s="28"/>
      <c r="AG65" s="28"/>
      <c r="AH65" s="28"/>
      <c r="AI65" s="28"/>
      <c r="AJ65" s="225"/>
      <c r="AK65" s="28"/>
      <c r="AL65" s="28"/>
      <c r="AM65" s="225"/>
      <c r="AN65" s="28"/>
      <c r="AO65" s="28"/>
      <c r="AP65" s="225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>
        <f t="shared" si="24"/>
        <v>0</v>
      </c>
      <c r="D66" s="99"/>
      <c r="E66" s="42">
        <f t="shared" si="25"/>
        <v>0</v>
      </c>
      <c r="F66" s="28"/>
      <c r="G66" s="28"/>
      <c r="H66" s="28"/>
      <c r="I66" s="28"/>
      <c r="J66" s="28"/>
      <c r="K66" s="28"/>
      <c r="L66" s="28"/>
      <c r="M66" s="28"/>
      <c r="N66" s="28"/>
      <c r="O66" s="225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5"/>
      <c r="AB66" s="28"/>
      <c r="AC66" s="28"/>
      <c r="AD66" s="225"/>
      <c r="AE66" s="28"/>
      <c r="AF66" s="28"/>
      <c r="AG66" s="28"/>
      <c r="AH66" s="28"/>
      <c r="AI66" s="28"/>
      <c r="AJ66" s="225"/>
      <c r="AK66" s="28"/>
      <c r="AL66" s="28"/>
      <c r="AM66" s="225"/>
      <c r="AN66" s="28"/>
      <c r="AO66" s="28"/>
      <c r="AP66" s="225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>
        <f t="shared" si="24"/>
        <v>0</v>
      </c>
      <c r="D67" s="99"/>
      <c r="E67" s="42">
        <f t="shared" si="25"/>
        <v>0</v>
      </c>
      <c r="F67" s="28"/>
      <c r="G67" s="28"/>
      <c r="H67" s="28"/>
      <c r="I67" s="28"/>
      <c r="J67" s="28"/>
      <c r="K67" s="28"/>
      <c r="L67" s="28"/>
      <c r="M67" s="28"/>
      <c r="N67" s="28"/>
      <c r="O67" s="225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5"/>
      <c r="AB67" s="28"/>
      <c r="AC67" s="28"/>
      <c r="AD67" s="225"/>
      <c r="AE67" s="28"/>
      <c r="AF67" s="28"/>
      <c r="AG67" s="28"/>
      <c r="AH67" s="28"/>
      <c r="AI67" s="28"/>
      <c r="AJ67" s="225"/>
      <c r="AK67" s="28"/>
      <c r="AL67" s="28"/>
      <c r="AM67" s="225"/>
      <c r="AN67" s="28"/>
      <c r="AO67" s="28"/>
      <c r="AP67" s="225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>
        <f t="shared" si="24"/>
        <v>0</v>
      </c>
      <c r="D68" s="99"/>
      <c r="E68" s="42">
        <f t="shared" si="25"/>
        <v>0</v>
      </c>
      <c r="F68" s="28"/>
      <c r="G68" s="28"/>
      <c r="H68" s="28"/>
      <c r="I68" s="28"/>
      <c r="J68" s="28"/>
      <c r="K68" s="28"/>
      <c r="L68" s="28"/>
      <c r="M68" s="28"/>
      <c r="N68" s="28"/>
      <c r="O68" s="225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5"/>
      <c r="AB68" s="28"/>
      <c r="AC68" s="28"/>
      <c r="AD68" s="225"/>
      <c r="AE68" s="28"/>
      <c r="AF68" s="28"/>
      <c r="AG68" s="28"/>
      <c r="AH68" s="28"/>
      <c r="AI68" s="28"/>
      <c r="AJ68" s="225"/>
      <c r="AK68" s="28"/>
      <c r="AL68" s="28"/>
      <c r="AM68" s="225"/>
      <c r="AN68" s="28"/>
      <c r="AO68" s="28"/>
      <c r="AP68" s="225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>
        <f t="shared" si="24"/>
        <v>0</v>
      </c>
      <c r="D69" s="99"/>
      <c r="E69" s="42">
        <f t="shared" si="25"/>
        <v>0</v>
      </c>
      <c r="F69" s="28"/>
      <c r="G69" s="28"/>
      <c r="H69" s="28"/>
      <c r="I69" s="28"/>
      <c r="J69" s="28"/>
      <c r="K69" s="28"/>
      <c r="L69" s="28"/>
      <c r="M69" s="28"/>
      <c r="N69" s="28"/>
      <c r="O69" s="225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5"/>
      <c r="AB69" s="28"/>
      <c r="AC69" s="28"/>
      <c r="AD69" s="225"/>
      <c r="AE69" s="28"/>
      <c r="AF69" s="28"/>
      <c r="AG69" s="28"/>
      <c r="AH69" s="28"/>
      <c r="AI69" s="28"/>
      <c r="AJ69" s="225"/>
      <c r="AK69" s="28"/>
      <c r="AL69" s="28"/>
      <c r="AM69" s="225"/>
      <c r="AN69" s="28"/>
      <c r="AO69" s="28"/>
      <c r="AP69" s="225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>
        <f t="shared" si="24"/>
        <v>0</v>
      </c>
      <c r="D70" s="99"/>
      <c r="E70" s="42">
        <f t="shared" si="25"/>
        <v>0</v>
      </c>
      <c r="F70" s="28"/>
      <c r="G70" s="28"/>
      <c r="H70" s="28"/>
      <c r="I70" s="28"/>
      <c r="J70" s="28"/>
      <c r="K70" s="28"/>
      <c r="L70" s="28"/>
      <c r="M70" s="28"/>
      <c r="N70" s="28"/>
      <c r="O70" s="225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5"/>
      <c r="AB70" s="28"/>
      <c r="AC70" s="28"/>
      <c r="AD70" s="225"/>
      <c r="AE70" s="28"/>
      <c r="AF70" s="28"/>
      <c r="AG70" s="28"/>
      <c r="AH70" s="28"/>
      <c r="AI70" s="28"/>
      <c r="AJ70" s="225"/>
      <c r="AK70" s="28"/>
      <c r="AL70" s="28"/>
      <c r="AM70" s="225"/>
      <c r="AN70" s="28"/>
      <c r="AO70" s="28"/>
      <c r="AP70" s="225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>
        <f t="shared" si="24"/>
        <v>0</v>
      </c>
      <c r="D71" s="99"/>
      <c r="E71" s="42">
        <f t="shared" si="25"/>
        <v>0</v>
      </c>
      <c r="F71" s="28"/>
      <c r="G71" s="28"/>
      <c r="H71" s="28"/>
      <c r="I71" s="28"/>
      <c r="J71" s="28"/>
      <c r="K71" s="28"/>
      <c r="L71" s="28"/>
      <c r="M71" s="28"/>
      <c r="N71" s="28"/>
      <c r="O71" s="225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5"/>
      <c r="AB71" s="28"/>
      <c r="AC71" s="28"/>
      <c r="AD71" s="225"/>
      <c r="AE71" s="28"/>
      <c r="AF71" s="28"/>
      <c r="AG71" s="28"/>
      <c r="AH71" s="28"/>
      <c r="AI71" s="28"/>
      <c r="AJ71" s="225"/>
      <c r="AK71" s="28"/>
      <c r="AL71" s="28"/>
      <c r="AM71" s="225"/>
      <c r="AN71" s="28"/>
      <c r="AO71" s="28"/>
      <c r="AP71" s="225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>
        <f t="shared" si="24"/>
        <v>0</v>
      </c>
      <c r="D72" s="99"/>
      <c r="E72" s="42">
        <f t="shared" si="25"/>
        <v>0</v>
      </c>
      <c r="F72" s="28"/>
      <c r="G72" s="28"/>
      <c r="H72" s="28"/>
      <c r="I72" s="28"/>
      <c r="J72" s="28"/>
      <c r="K72" s="28"/>
      <c r="L72" s="28"/>
      <c r="M72" s="28"/>
      <c r="N72" s="28"/>
      <c r="O72" s="225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5"/>
      <c r="AB72" s="28"/>
      <c r="AC72" s="28"/>
      <c r="AD72" s="225"/>
      <c r="AE72" s="28"/>
      <c r="AF72" s="28"/>
      <c r="AG72" s="28"/>
      <c r="AH72" s="28"/>
      <c r="AI72" s="28"/>
      <c r="AJ72" s="225"/>
      <c r="AK72" s="28"/>
      <c r="AL72" s="28"/>
      <c r="AM72" s="225"/>
      <c r="AN72" s="28"/>
      <c r="AO72" s="28"/>
      <c r="AP72" s="225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>
        <f t="shared" si="24"/>
        <v>0</v>
      </c>
      <c r="D73" s="99"/>
      <c r="E73" s="42">
        <f t="shared" si="25"/>
        <v>0</v>
      </c>
      <c r="F73" s="28"/>
      <c r="G73" s="28"/>
      <c r="H73" s="28"/>
      <c r="I73" s="28"/>
      <c r="J73" s="28"/>
      <c r="K73" s="28"/>
      <c r="L73" s="28"/>
      <c r="M73" s="28"/>
      <c r="N73" s="28"/>
      <c r="O73" s="225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5"/>
      <c r="AB73" s="28"/>
      <c r="AC73" s="28"/>
      <c r="AD73" s="225"/>
      <c r="AE73" s="28"/>
      <c r="AF73" s="28"/>
      <c r="AG73" s="28"/>
      <c r="AH73" s="28"/>
      <c r="AI73" s="28"/>
      <c r="AJ73" s="225"/>
      <c r="AK73" s="28"/>
      <c r="AL73" s="28"/>
      <c r="AM73" s="225"/>
      <c r="AN73" s="28"/>
      <c r="AO73" s="28"/>
      <c r="AP73" s="225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>
        <f t="shared" si="24"/>
        <v>0</v>
      </c>
      <c r="D74" s="99"/>
      <c r="E74" s="42">
        <f t="shared" si="25"/>
        <v>0</v>
      </c>
      <c r="F74" s="28"/>
      <c r="G74" s="28"/>
      <c r="H74" s="28"/>
      <c r="I74" s="28"/>
      <c r="J74" s="28"/>
      <c r="K74" s="28"/>
      <c r="L74" s="28"/>
      <c r="M74" s="28"/>
      <c r="N74" s="28"/>
      <c r="O74" s="225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5"/>
      <c r="AB74" s="28"/>
      <c r="AC74" s="28"/>
      <c r="AD74" s="225"/>
      <c r="AE74" s="28"/>
      <c r="AF74" s="28"/>
      <c r="AG74" s="28"/>
      <c r="AH74" s="28"/>
      <c r="AI74" s="28"/>
      <c r="AJ74" s="225"/>
      <c r="AK74" s="28"/>
      <c r="AL74" s="28"/>
      <c r="AM74" s="225"/>
      <c r="AN74" s="28"/>
      <c r="AO74" s="28"/>
      <c r="AP74" s="225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>
        <f t="shared" si="24"/>
        <v>0</v>
      </c>
      <c r="D75" s="99"/>
      <c r="E75" s="42">
        <f t="shared" si="25"/>
        <v>0</v>
      </c>
      <c r="F75" s="28"/>
      <c r="G75" s="28"/>
      <c r="H75" s="28"/>
      <c r="I75" s="28"/>
      <c r="J75" s="28"/>
      <c r="K75" s="28"/>
      <c r="L75" s="28"/>
      <c r="M75" s="28"/>
      <c r="N75" s="28"/>
      <c r="O75" s="225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5"/>
      <c r="AB75" s="28"/>
      <c r="AC75" s="28"/>
      <c r="AD75" s="225"/>
      <c r="AE75" s="28"/>
      <c r="AF75" s="28"/>
      <c r="AG75" s="28"/>
      <c r="AH75" s="28"/>
      <c r="AI75" s="28"/>
      <c r="AJ75" s="225"/>
      <c r="AK75" s="28"/>
      <c r="AL75" s="28"/>
      <c r="AM75" s="225"/>
      <c r="AN75" s="28"/>
      <c r="AO75" s="28"/>
      <c r="AP75" s="225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>
        <f t="shared" si="24"/>
        <v>0</v>
      </c>
      <c r="D76" s="99"/>
      <c r="E76" s="42">
        <f t="shared" si="25"/>
        <v>0</v>
      </c>
      <c r="F76" s="28"/>
      <c r="G76" s="28"/>
      <c r="H76" s="28"/>
      <c r="I76" s="28"/>
      <c r="J76" s="28"/>
      <c r="K76" s="28"/>
      <c r="L76" s="28"/>
      <c r="M76" s="28"/>
      <c r="N76" s="28"/>
      <c r="O76" s="225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5"/>
      <c r="AB76" s="28"/>
      <c r="AC76" s="28"/>
      <c r="AD76" s="225"/>
      <c r="AE76" s="28"/>
      <c r="AF76" s="28"/>
      <c r="AG76" s="28"/>
      <c r="AH76" s="28"/>
      <c r="AI76" s="28"/>
      <c r="AJ76" s="225"/>
      <c r="AK76" s="28"/>
      <c r="AL76" s="28"/>
      <c r="AM76" s="225"/>
      <c r="AN76" s="28"/>
      <c r="AO76" s="28"/>
      <c r="AP76" s="225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>
        <f t="shared" si="24"/>
        <v>0</v>
      </c>
      <c r="D77" s="99"/>
      <c r="E77" s="42">
        <f t="shared" si="25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5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5"/>
      <c r="AB77" s="28"/>
      <c r="AC77" s="28"/>
      <c r="AD77" s="225"/>
      <c r="AE77" s="28"/>
      <c r="AF77" s="28"/>
      <c r="AG77" s="28"/>
      <c r="AH77" s="28"/>
      <c r="AI77" s="28"/>
      <c r="AJ77" s="225"/>
      <c r="AK77" s="28"/>
      <c r="AL77" s="28"/>
      <c r="AM77" s="225"/>
      <c r="AN77" s="28"/>
      <c r="AO77" s="28"/>
      <c r="AP77" s="225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>
        <f t="shared" si="24"/>
        <v>0</v>
      </c>
      <c r="D78" s="99"/>
      <c r="E78" s="42">
        <f t="shared" si="25"/>
        <v>0</v>
      </c>
      <c r="F78" s="28"/>
      <c r="G78" s="28"/>
      <c r="H78" s="28"/>
      <c r="I78" s="28"/>
      <c r="J78" s="28"/>
      <c r="K78" s="28"/>
      <c r="L78" s="28"/>
      <c r="M78" s="28"/>
      <c r="N78" s="28"/>
      <c r="O78" s="225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5"/>
      <c r="AB78" s="28"/>
      <c r="AC78" s="28"/>
      <c r="AD78" s="225"/>
      <c r="AE78" s="28"/>
      <c r="AF78" s="28"/>
      <c r="AG78" s="28"/>
      <c r="AH78" s="28"/>
      <c r="AI78" s="28"/>
      <c r="AJ78" s="225"/>
      <c r="AK78" s="28"/>
      <c r="AL78" s="28"/>
      <c r="AM78" s="225"/>
      <c r="AN78" s="28"/>
      <c r="AO78" s="28"/>
      <c r="AP78" s="225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>
        <f t="shared" si="24"/>
        <v>0</v>
      </c>
      <c r="D79" s="99"/>
      <c r="E79" s="42">
        <f t="shared" si="25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5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5"/>
      <c r="AB79" s="28"/>
      <c r="AC79" s="28"/>
      <c r="AD79" s="225"/>
      <c r="AE79" s="28"/>
      <c r="AF79" s="28"/>
      <c r="AG79" s="28"/>
      <c r="AH79" s="28"/>
      <c r="AI79" s="28"/>
      <c r="AJ79" s="225"/>
      <c r="AK79" s="28"/>
      <c r="AL79" s="28"/>
      <c r="AM79" s="225"/>
      <c r="AN79" s="28"/>
      <c r="AO79" s="28"/>
      <c r="AP79" s="225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>
        <f t="shared" si="24"/>
        <v>0</v>
      </c>
      <c r="D80" s="99"/>
      <c r="E80" s="42">
        <f t="shared" si="25"/>
        <v>0</v>
      </c>
      <c r="F80" s="28"/>
      <c r="G80" s="28"/>
      <c r="H80" s="28"/>
      <c r="I80" s="28"/>
      <c r="J80" s="28"/>
      <c r="K80" s="28"/>
      <c r="L80" s="28"/>
      <c r="M80" s="28"/>
      <c r="N80" s="28"/>
      <c r="O80" s="225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5"/>
      <c r="AB80" s="28"/>
      <c r="AC80" s="28"/>
      <c r="AD80" s="225"/>
      <c r="AE80" s="28"/>
      <c r="AF80" s="28"/>
      <c r="AG80" s="28"/>
      <c r="AH80" s="28"/>
      <c r="AI80" s="28"/>
      <c r="AJ80" s="225"/>
      <c r="AK80" s="28"/>
      <c r="AL80" s="28"/>
      <c r="AM80" s="225"/>
      <c r="AN80" s="28"/>
      <c r="AO80" s="28"/>
      <c r="AP80" s="225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>
        <f t="shared" si="24"/>
        <v>0</v>
      </c>
      <c r="D81" s="99"/>
      <c r="E81" s="42">
        <f t="shared" si="25"/>
        <v>0</v>
      </c>
      <c r="F81" s="28"/>
      <c r="G81" s="28"/>
      <c r="H81" s="28"/>
      <c r="I81" s="28"/>
      <c r="J81" s="28"/>
      <c r="K81" s="28"/>
      <c r="L81" s="28"/>
      <c r="M81" s="28"/>
      <c r="N81" s="28"/>
      <c r="O81" s="225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5"/>
      <c r="AB81" s="28"/>
      <c r="AC81" s="28"/>
      <c r="AD81" s="225"/>
      <c r="AE81" s="28"/>
      <c r="AF81" s="28"/>
      <c r="AG81" s="28"/>
      <c r="AH81" s="28"/>
      <c r="AI81" s="28"/>
      <c r="AJ81" s="225"/>
      <c r="AK81" s="28"/>
      <c r="AL81" s="28"/>
      <c r="AM81" s="225"/>
      <c r="AN81" s="28"/>
      <c r="AO81" s="28"/>
      <c r="AP81" s="225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>
        <f t="shared" si="24"/>
        <v>0</v>
      </c>
      <c r="D82" s="99"/>
      <c r="E82" s="42">
        <f t="shared" si="25"/>
        <v>0</v>
      </c>
      <c r="O82" s="224"/>
      <c r="S82" s="102"/>
      <c r="AA82" s="224"/>
      <c r="AD82" s="224"/>
      <c r="AJ82" s="224"/>
      <c r="AM82" s="224"/>
      <c r="AP82" s="224"/>
      <c r="AV82" s="100"/>
    </row>
    <row r="83" spans="1:53" s="101" customFormat="1" x14ac:dyDescent="0.2">
      <c r="A83" s="98"/>
      <c r="C83" s="99">
        <f t="shared" si="24"/>
        <v>0</v>
      </c>
      <c r="D83" s="99"/>
      <c r="E83" s="42">
        <f t="shared" si="25"/>
        <v>0</v>
      </c>
      <c r="O83" s="224"/>
      <c r="S83" s="102"/>
      <c r="AA83" s="224"/>
      <c r="AD83" s="224"/>
      <c r="AJ83" s="224"/>
      <c r="AM83" s="224"/>
      <c r="AP83" s="224"/>
      <c r="AV83" s="100"/>
    </row>
    <row r="84" spans="1:53" s="101" customFormat="1" x14ac:dyDescent="0.2">
      <c r="A84" s="98"/>
      <c r="C84" s="99"/>
      <c r="D84" s="99"/>
      <c r="E84" s="42"/>
      <c r="O84" s="224"/>
      <c r="S84" s="102"/>
      <c r="AA84" s="224"/>
      <c r="AD84" s="224"/>
      <c r="AJ84" s="224"/>
      <c r="AM84" s="224"/>
      <c r="AP84" s="224"/>
      <c r="AV84" s="100"/>
    </row>
    <row r="85" spans="1:53" s="101" customFormat="1" x14ac:dyDescent="0.2">
      <c r="A85" s="98"/>
      <c r="C85" s="99"/>
      <c r="D85" s="99"/>
      <c r="E85" s="42">
        <f>SUM(E51:E84)</f>
        <v>31500000</v>
      </c>
      <c r="O85" s="224"/>
      <c r="S85" s="102"/>
      <c r="AA85" s="224"/>
      <c r="AD85" s="224"/>
      <c r="AJ85" s="224"/>
      <c r="AM85" s="224"/>
      <c r="AP85" s="224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5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5"/>
      <c r="AB86" s="28"/>
      <c r="AC86" s="28"/>
      <c r="AD86" s="225"/>
      <c r="AE86" s="28"/>
      <c r="AF86" s="28"/>
      <c r="AG86" s="28"/>
      <c r="AH86" s="28"/>
      <c r="AI86" s="28"/>
      <c r="AJ86" s="225"/>
      <c r="AK86" s="28"/>
      <c r="AL86" s="28"/>
      <c r="AM86" s="225"/>
      <c r="AN86" s="28"/>
      <c r="AO86" s="28"/>
      <c r="AP86" s="225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5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5"/>
      <c r="AB87" s="28"/>
      <c r="AC87" s="28"/>
      <c r="AD87" s="225"/>
      <c r="AE87" s="28"/>
      <c r="AF87" s="28"/>
      <c r="AG87" s="28"/>
      <c r="AH87" s="28"/>
      <c r="AI87" s="28"/>
      <c r="AJ87" s="225"/>
      <c r="AK87" s="28"/>
      <c r="AL87" s="28"/>
      <c r="AM87" s="225"/>
      <c r="AN87" s="28"/>
      <c r="AO87" s="28"/>
      <c r="AP87" s="225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5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5"/>
      <c r="AB88" s="28"/>
      <c r="AC88" s="28"/>
      <c r="AD88" s="225"/>
      <c r="AE88" s="28"/>
      <c r="AF88" s="28"/>
      <c r="AG88" s="28"/>
      <c r="AH88" s="28"/>
      <c r="AI88" s="28"/>
      <c r="AJ88" s="225"/>
      <c r="AK88" s="28"/>
      <c r="AL88" s="28"/>
      <c r="AM88" s="225"/>
      <c r="AN88" s="28"/>
      <c r="AO88" s="28"/>
      <c r="AP88" s="225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5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5"/>
      <c r="AB89" s="28"/>
      <c r="AC89" s="28"/>
      <c r="AD89" s="225"/>
      <c r="AE89" s="28"/>
      <c r="AF89" s="28"/>
      <c r="AG89" s="28"/>
      <c r="AH89" s="28"/>
      <c r="AI89" s="28"/>
      <c r="AJ89" s="225"/>
      <c r="AK89" s="28"/>
      <c r="AL89" s="28"/>
      <c r="AM89" s="225"/>
      <c r="AN89" s="28"/>
      <c r="AO89" s="28"/>
      <c r="AP89" s="225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5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5"/>
      <c r="AB90" s="28"/>
      <c r="AC90" s="28"/>
      <c r="AD90" s="225"/>
      <c r="AE90" s="28"/>
      <c r="AF90" s="28"/>
      <c r="AG90" s="28"/>
      <c r="AH90" s="28"/>
      <c r="AI90" s="28"/>
      <c r="AJ90" s="225"/>
      <c r="AK90" s="28"/>
      <c r="AL90" s="28"/>
      <c r="AM90" s="225"/>
      <c r="AN90" s="28"/>
      <c r="AO90" s="28"/>
      <c r="AP90" s="225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5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5"/>
      <c r="AB91" s="28"/>
      <c r="AC91" s="28"/>
      <c r="AD91" s="225"/>
      <c r="AE91" s="28"/>
      <c r="AF91" s="28"/>
      <c r="AG91" s="28"/>
      <c r="AH91" s="28"/>
      <c r="AI91" s="28"/>
      <c r="AJ91" s="225"/>
      <c r="AK91" s="28"/>
      <c r="AL91" s="28"/>
      <c r="AM91" s="225"/>
      <c r="AN91" s="28"/>
      <c r="AO91" s="28"/>
      <c r="AP91" s="225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5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5"/>
      <c r="AB92" s="28"/>
      <c r="AC92" s="28"/>
      <c r="AD92" s="225"/>
      <c r="AE92" s="28"/>
      <c r="AF92" s="28"/>
      <c r="AG92" s="28"/>
      <c r="AH92" s="28"/>
      <c r="AI92" s="28"/>
      <c r="AJ92" s="225"/>
      <c r="AK92" s="28"/>
      <c r="AL92" s="28"/>
      <c r="AM92" s="225"/>
      <c r="AN92" s="28"/>
      <c r="AO92" s="28"/>
      <c r="AP92" s="225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5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5"/>
      <c r="AB93" s="28"/>
      <c r="AC93" s="28"/>
      <c r="AD93" s="225"/>
      <c r="AE93" s="28"/>
      <c r="AF93" s="28"/>
      <c r="AG93" s="28"/>
      <c r="AH93" s="28"/>
      <c r="AI93" s="28"/>
      <c r="AJ93" s="225"/>
      <c r="AK93" s="28"/>
      <c r="AL93" s="28"/>
      <c r="AM93" s="225"/>
      <c r="AN93" s="28"/>
      <c r="AO93" s="28"/>
      <c r="AP93" s="225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5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5"/>
      <c r="AB94" s="28"/>
      <c r="AC94" s="28"/>
      <c r="AD94" s="225"/>
      <c r="AE94" s="28"/>
      <c r="AF94" s="28"/>
      <c r="AG94" s="28"/>
      <c r="AH94" s="28"/>
      <c r="AI94" s="28"/>
      <c r="AJ94" s="225"/>
      <c r="AK94" s="28"/>
      <c r="AL94" s="28"/>
      <c r="AM94" s="225"/>
      <c r="AN94" s="28"/>
      <c r="AO94" s="28"/>
      <c r="AP94" s="225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5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5"/>
      <c r="AB95" s="28"/>
      <c r="AC95" s="28"/>
      <c r="AD95" s="225"/>
      <c r="AE95" s="28"/>
      <c r="AF95" s="28"/>
      <c r="AG95" s="28"/>
      <c r="AH95" s="28"/>
      <c r="AI95" s="28"/>
      <c r="AJ95" s="225"/>
      <c r="AK95" s="28"/>
      <c r="AL95" s="28"/>
      <c r="AM95" s="225"/>
      <c r="AN95" s="28"/>
      <c r="AO95" s="28"/>
      <c r="AP95" s="225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5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5"/>
      <c r="AB96" s="28"/>
      <c r="AC96" s="28"/>
      <c r="AD96" s="225"/>
      <c r="AE96" s="28"/>
      <c r="AF96" s="28"/>
      <c r="AG96" s="28"/>
      <c r="AH96" s="28"/>
      <c r="AI96" s="28"/>
      <c r="AJ96" s="225"/>
      <c r="AK96" s="28"/>
      <c r="AL96" s="28"/>
      <c r="AM96" s="225"/>
      <c r="AN96" s="28"/>
      <c r="AO96" s="28"/>
      <c r="AP96" s="225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5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5"/>
      <c r="AB97" s="28"/>
      <c r="AC97" s="28"/>
      <c r="AD97" s="225"/>
      <c r="AE97" s="28"/>
      <c r="AF97" s="28"/>
      <c r="AG97" s="28"/>
      <c r="AH97" s="28"/>
      <c r="AI97" s="28"/>
      <c r="AJ97" s="225"/>
      <c r="AK97" s="28"/>
      <c r="AL97" s="28"/>
      <c r="AM97" s="225"/>
      <c r="AN97" s="28"/>
      <c r="AO97" s="28"/>
      <c r="AP97" s="225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5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5"/>
      <c r="AB98" s="28"/>
      <c r="AC98" s="28"/>
      <c r="AD98" s="225"/>
      <c r="AE98" s="28"/>
      <c r="AF98" s="28"/>
      <c r="AG98" s="28"/>
      <c r="AH98" s="28"/>
      <c r="AI98" s="28"/>
      <c r="AJ98" s="225"/>
      <c r="AK98" s="28"/>
      <c r="AL98" s="28"/>
      <c r="AM98" s="225"/>
      <c r="AN98" s="28"/>
      <c r="AO98" s="28"/>
      <c r="AP98" s="225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5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5"/>
      <c r="AB99" s="28"/>
      <c r="AC99" s="28"/>
      <c r="AD99" s="225"/>
      <c r="AE99" s="28"/>
      <c r="AF99" s="28"/>
      <c r="AG99" s="28"/>
      <c r="AH99" s="28"/>
      <c r="AI99" s="28"/>
      <c r="AJ99" s="225"/>
      <c r="AK99" s="28"/>
      <c r="AL99" s="28"/>
      <c r="AM99" s="225"/>
      <c r="AN99" s="28"/>
      <c r="AO99" s="28"/>
      <c r="AP99" s="225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5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5"/>
      <c r="AB100" s="28"/>
      <c r="AC100" s="28"/>
      <c r="AD100" s="225"/>
      <c r="AE100" s="28"/>
      <c r="AF100" s="28"/>
      <c r="AG100" s="28"/>
      <c r="AH100" s="28"/>
      <c r="AI100" s="28"/>
      <c r="AJ100" s="225"/>
      <c r="AK100" s="28"/>
      <c r="AL100" s="28"/>
      <c r="AM100" s="225"/>
      <c r="AN100" s="28"/>
      <c r="AO100" s="28"/>
      <c r="AP100" s="225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5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5"/>
      <c r="AB101" s="28"/>
      <c r="AC101" s="28"/>
      <c r="AD101" s="225"/>
      <c r="AE101" s="28"/>
      <c r="AF101" s="28"/>
      <c r="AG101" s="28"/>
      <c r="AH101" s="28"/>
      <c r="AI101" s="28"/>
      <c r="AJ101" s="225"/>
      <c r="AK101" s="28"/>
      <c r="AL101" s="28"/>
      <c r="AM101" s="225"/>
      <c r="AN101" s="28"/>
      <c r="AO101" s="28"/>
      <c r="AP101" s="225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5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5"/>
      <c r="AB102" s="28"/>
      <c r="AC102" s="28"/>
      <c r="AD102" s="225"/>
      <c r="AE102" s="28"/>
      <c r="AF102" s="28"/>
      <c r="AG102" s="28"/>
      <c r="AH102" s="28"/>
      <c r="AI102" s="28"/>
      <c r="AJ102" s="225"/>
      <c r="AK102" s="28"/>
      <c r="AL102" s="28"/>
      <c r="AM102" s="225"/>
      <c r="AN102" s="28"/>
      <c r="AO102" s="28"/>
      <c r="AP102" s="225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5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5"/>
      <c r="AB103" s="28"/>
      <c r="AC103" s="28"/>
      <c r="AD103" s="225"/>
      <c r="AE103" s="28"/>
      <c r="AF103" s="28"/>
      <c r="AG103" s="28"/>
      <c r="AH103" s="28"/>
      <c r="AI103" s="28"/>
      <c r="AJ103" s="225"/>
      <c r="AK103" s="28"/>
      <c r="AL103" s="28"/>
      <c r="AM103" s="225"/>
      <c r="AN103" s="28"/>
      <c r="AO103" s="28"/>
      <c r="AP103" s="225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5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5"/>
      <c r="AB104" s="28"/>
      <c r="AC104" s="28"/>
      <c r="AD104" s="225"/>
      <c r="AE104" s="28"/>
      <c r="AF104" s="28"/>
      <c r="AG104" s="28"/>
      <c r="AH104" s="28"/>
      <c r="AI104" s="28"/>
      <c r="AJ104" s="225"/>
      <c r="AK104" s="28"/>
      <c r="AL104" s="28"/>
      <c r="AM104" s="225"/>
      <c r="AN104" s="28"/>
      <c r="AO104" s="28"/>
      <c r="AP104" s="225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5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5"/>
      <c r="AB105" s="28"/>
      <c r="AC105" s="28"/>
      <c r="AD105" s="225"/>
      <c r="AE105" s="28"/>
      <c r="AF105" s="28"/>
      <c r="AG105" s="28"/>
      <c r="AH105" s="28"/>
      <c r="AI105" s="28"/>
      <c r="AJ105" s="225"/>
      <c r="AK105" s="28"/>
      <c r="AL105" s="28"/>
      <c r="AM105" s="225"/>
      <c r="AN105" s="28"/>
      <c r="AO105" s="28"/>
      <c r="AP105" s="225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5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5"/>
      <c r="AB106" s="28"/>
      <c r="AC106" s="28"/>
      <c r="AD106" s="225"/>
      <c r="AE106" s="28"/>
      <c r="AF106" s="28"/>
      <c r="AG106" s="28"/>
      <c r="AH106" s="28"/>
      <c r="AI106" s="28"/>
      <c r="AJ106" s="225"/>
      <c r="AK106" s="28"/>
      <c r="AL106" s="28"/>
      <c r="AM106" s="225"/>
      <c r="AN106" s="28"/>
      <c r="AO106" s="28"/>
      <c r="AP106" s="225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5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5"/>
      <c r="AB107" s="28"/>
      <c r="AC107" s="28"/>
      <c r="AD107" s="225"/>
      <c r="AE107" s="28"/>
      <c r="AF107" s="28"/>
      <c r="AG107" s="28"/>
      <c r="AH107" s="28"/>
      <c r="AI107" s="28"/>
      <c r="AJ107" s="225"/>
      <c r="AK107" s="28"/>
      <c r="AL107" s="28"/>
      <c r="AM107" s="225"/>
      <c r="AN107" s="28"/>
      <c r="AO107" s="28"/>
      <c r="AP107" s="225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5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5"/>
      <c r="AB108" s="28"/>
      <c r="AC108" s="28"/>
      <c r="AD108" s="225"/>
      <c r="AE108" s="28"/>
      <c r="AF108" s="28"/>
      <c r="AG108" s="28"/>
      <c r="AH108" s="28"/>
      <c r="AI108" s="28"/>
      <c r="AJ108" s="225"/>
      <c r="AK108" s="28"/>
      <c r="AL108" s="28"/>
      <c r="AM108" s="225"/>
      <c r="AN108" s="28"/>
      <c r="AO108" s="28"/>
      <c r="AP108" s="225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5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5"/>
      <c r="AB109" s="28"/>
      <c r="AC109" s="28"/>
      <c r="AD109" s="225"/>
      <c r="AE109" s="28"/>
      <c r="AF109" s="28"/>
      <c r="AG109" s="28"/>
      <c r="AH109" s="28"/>
      <c r="AI109" s="28"/>
      <c r="AJ109" s="225"/>
      <c r="AK109" s="28"/>
      <c r="AL109" s="28"/>
      <c r="AM109" s="225"/>
      <c r="AN109" s="28"/>
      <c r="AO109" s="28"/>
      <c r="AP109" s="225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5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5"/>
      <c r="AB110" s="28"/>
      <c r="AC110" s="28"/>
      <c r="AD110" s="225"/>
      <c r="AE110" s="28"/>
      <c r="AF110" s="28"/>
      <c r="AG110" s="28"/>
      <c r="AH110" s="28"/>
      <c r="AI110" s="28"/>
      <c r="AJ110" s="225"/>
      <c r="AK110" s="28"/>
      <c r="AL110" s="28"/>
      <c r="AM110" s="225"/>
      <c r="AN110" s="28"/>
      <c r="AO110" s="28"/>
      <c r="AP110" s="225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5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5"/>
      <c r="AB111" s="28"/>
      <c r="AC111" s="28"/>
      <c r="AD111" s="225"/>
      <c r="AE111" s="28"/>
      <c r="AF111" s="28"/>
      <c r="AG111" s="28"/>
      <c r="AH111" s="28"/>
      <c r="AI111" s="28"/>
      <c r="AJ111" s="225"/>
      <c r="AK111" s="28"/>
      <c r="AL111" s="28"/>
      <c r="AM111" s="225"/>
      <c r="AN111" s="28"/>
      <c r="AO111" s="28"/>
      <c r="AP111" s="225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5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5"/>
      <c r="AB112" s="28"/>
      <c r="AC112" s="28"/>
      <c r="AD112" s="225"/>
      <c r="AE112" s="28"/>
      <c r="AF112" s="28"/>
      <c r="AG112" s="28"/>
      <c r="AH112" s="28"/>
      <c r="AI112" s="28"/>
      <c r="AJ112" s="225"/>
      <c r="AK112" s="28"/>
      <c r="AL112" s="28"/>
      <c r="AM112" s="225"/>
      <c r="AN112" s="28"/>
      <c r="AO112" s="28"/>
      <c r="AP112" s="225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5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5"/>
      <c r="AB113" s="28"/>
      <c r="AC113" s="28"/>
      <c r="AD113" s="225"/>
      <c r="AE113" s="28"/>
      <c r="AF113" s="28"/>
      <c r="AG113" s="28"/>
      <c r="AH113" s="28"/>
      <c r="AI113" s="28"/>
      <c r="AJ113" s="225"/>
      <c r="AK113" s="28"/>
      <c r="AL113" s="28"/>
      <c r="AM113" s="225"/>
      <c r="AN113" s="28"/>
      <c r="AO113" s="28"/>
      <c r="AP113" s="225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5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5"/>
      <c r="AB114" s="28"/>
      <c r="AC114" s="28"/>
      <c r="AD114" s="225"/>
      <c r="AE114" s="28"/>
      <c r="AF114" s="28"/>
      <c r="AG114" s="28"/>
      <c r="AH114" s="28"/>
      <c r="AI114" s="28"/>
      <c r="AJ114" s="225"/>
      <c r="AK114" s="28"/>
      <c r="AL114" s="28"/>
      <c r="AM114" s="225"/>
      <c r="AN114" s="28"/>
      <c r="AO114" s="28"/>
      <c r="AP114" s="225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5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5"/>
      <c r="AB115" s="28"/>
      <c r="AC115" s="28"/>
      <c r="AD115" s="225"/>
      <c r="AE115" s="28"/>
      <c r="AF115" s="28"/>
      <c r="AG115" s="28"/>
      <c r="AH115" s="28"/>
      <c r="AI115" s="28"/>
      <c r="AJ115" s="225"/>
      <c r="AK115" s="28"/>
      <c r="AL115" s="28"/>
      <c r="AM115" s="225"/>
      <c r="AN115" s="28"/>
      <c r="AO115" s="28"/>
      <c r="AP115" s="225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5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5"/>
      <c r="AB116" s="28"/>
      <c r="AC116" s="28"/>
      <c r="AD116" s="225"/>
      <c r="AE116" s="28"/>
      <c r="AF116" s="28"/>
      <c r="AG116" s="28"/>
      <c r="AH116" s="28"/>
      <c r="AI116" s="28"/>
      <c r="AJ116" s="225"/>
      <c r="AK116" s="28"/>
      <c r="AL116" s="28"/>
      <c r="AM116" s="225"/>
      <c r="AN116" s="28"/>
      <c r="AO116" s="28"/>
      <c r="AP116" s="225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5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5"/>
      <c r="AB117" s="28"/>
      <c r="AC117" s="28"/>
      <c r="AD117" s="225"/>
      <c r="AE117" s="28"/>
      <c r="AF117" s="28"/>
      <c r="AG117" s="28"/>
      <c r="AH117" s="28"/>
      <c r="AI117" s="28"/>
      <c r="AJ117" s="225"/>
      <c r="AK117" s="28"/>
      <c r="AL117" s="28"/>
      <c r="AM117" s="225"/>
      <c r="AN117" s="28"/>
      <c r="AO117" s="28"/>
      <c r="AP117" s="225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5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5"/>
      <c r="AB118" s="28"/>
      <c r="AC118" s="28"/>
      <c r="AD118" s="225"/>
      <c r="AE118" s="28"/>
      <c r="AF118" s="28"/>
      <c r="AG118" s="28"/>
      <c r="AH118" s="28"/>
      <c r="AI118" s="28"/>
      <c r="AJ118" s="225"/>
      <c r="AK118" s="28"/>
      <c r="AL118" s="28"/>
      <c r="AM118" s="225"/>
      <c r="AN118" s="28"/>
      <c r="AO118" s="28"/>
      <c r="AP118" s="225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5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5"/>
      <c r="AB119" s="28"/>
      <c r="AC119" s="28"/>
      <c r="AD119" s="225"/>
      <c r="AE119" s="28"/>
      <c r="AF119" s="28"/>
      <c r="AG119" s="28"/>
      <c r="AH119" s="28"/>
      <c r="AI119" s="28"/>
      <c r="AJ119" s="225"/>
      <c r="AK119" s="28"/>
      <c r="AL119" s="28"/>
      <c r="AM119" s="225"/>
      <c r="AN119" s="28"/>
      <c r="AO119" s="28"/>
      <c r="AP119" s="225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5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5"/>
      <c r="AB120" s="28"/>
      <c r="AC120" s="28"/>
      <c r="AD120" s="225"/>
      <c r="AE120" s="28"/>
      <c r="AF120" s="28"/>
      <c r="AG120" s="28"/>
      <c r="AH120" s="28"/>
      <c r="AI120" s="28"/>
      <c r="AJ120" s="225"/>
      <c r="AK120" s="28"/>
      <c r="AL120" s="28"/>
      <c r="AM120" s="225"/>
      <c r="AN120" s="28"/>
      <c r="AO120" s="28"/>
      <c r="AP120" s="225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5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5"/>
      <c r="AB121" s="28"/>
      <c r="AC121" s="28"/>
      <c r="AD121" s="225"/>
      <c r="AE121" s="28"/>
      <c r="AF121" s="28"/>
      <c r="AG121" s="28"/>
      <c r="AH121" s="28"/>
      <c r="AI121" s="28"/>
      <c r="AJ121" s="225"/>
      <c r="AK121" s="28"/>
      <c r="AL121" s="28"/>
      <c r="AM121" s="225"/>
      <c r="AN121" s="28"/>
      <c r="AO121" s="28"/>
      <c r="AP121" s="225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5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5"/>
      <c r="AB122" s="28"/>
      <c r="AC122" s="28"/>
      <c r="AD122" s="225"/>
      <c r="AE122" s="28"/>
      <c r="AF122" s="28"/>
      <c r="AG122" s="28"/>
      <c r="AH122" s="28"/>
      <c r="AI122" s="28"/>
      <c r="AJ122" s="225"/>
      <c r="AK122" s="28"/>
      <c r="AL122" s="28"/>
      <c r="AM122" s="225"/>
      <c r="AN122" s="28"/>
      <c r="AO122" s="28"/>
      <c r="AP122" s="225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5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5"/>
      <c r="AB123" s="28"/>
      <c r="AC123" s="28"/>
      <c r="AD123" s="225"/>
      <c r="AE123" s="28"/>
      <c r="AF123" s="28"/>
      <c r="AG123" s="28"/>
      <c r="AH123" s="28"/>
      <c r="AI123" s="28"/>
      <c r="AJ123" s="225"/>
      <c r="AK123" s="28"/>
      <c r="AL123" s="28"/>
      <c r="AM123" s="225"/>
      <c r="AN123" s="28"/>
      <c r="AO123" s="28"/>
      <c r="AP123" s="225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5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5"/>
      <c r="AB124" s="28"/>
      <c r="AC124" s="28"/>
      <c r="AD124" s="225"/>
      <c r="AE124" s="28"/>
      <c r="AF124" s="28"/>
      <c r="AG124" s="28"/>
      <c r="AH124" s="28"/>
      <c r="AI124" s="28"/>
      <c r="AJ124" s="225"/>
      <c r="AK124" s="28"/>
      <c r="AL124" s="28"/>
      <c r="AM124" s="225"/>
      <c r="AN124" s="28"/>
      <c r="AO124" s="28"/>
      <c r="AP124" s="225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5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5"/>
      <c r="AB125" s="28"/>
      <c r="AC125" s="28"/>
      <c r="AD125" s="225"/>
      <c r="AE125" s="28"/>
      <c r="AF125" s="28"/>
      <c r="AG125" s="28"/>
      <c r="AH125" s="28"/>
      <c r="AI125" s="28"/>
      <c r="AJ125" s="225"/>
      <c r="AK125" s="28"/>
      <c r="AL125" s="28"/>
      <c r="AM125" s="225"/>
      <c r="AN125" s="28"/>
      <c r="AO125" s="28"/>
      <c r="AP125" s="225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5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5"/>
      <c r="AB126" s="28"/>
      <c r="AC126" s="28"/>
      <c r="AD126" s="225"/>
      <c r="AE126" s="28"/>
      <c r="AF126" s="28"/>
      <c r="AG126" s="28"/>
      <c r="AH126" s="28"/>
      <c r="AI126" s="28"/>
      <c r="AJ126" s="225"/>
      <c r="AK126" s="28"/>
      <c r="AL126" s="28"/>
      <c r="AM126" s="225"/>
      <c r="AN126" s="28"/>
      <c r="AO126" s="28"/>
      <c r="AP126" s="225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5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5"/>
      <c r="AB127" s="28"/>
      <c r="AC127" s="28"/>
      <c r="AD127" s="225"/>
      <c r="AE127" s="28"/>
      <c r="AF127" s="28"/>
      <c r="AG127" s="28"/>
      <c r="AH127" s="28"/>
      <c r="AI127" s="28"/>
      <c r="AJ127" s="225"/>
      <c r="AK127" s="28"/>
      <c r="AL127" s="28"/>
      <c r="AM127" s="225"/>
      <c r="AN127" s="28"/>
      <c r="AO127" s="28"/>
      <c r="AP127" s="225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5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5"/>
      <c r="AB128" s="28"/>
      <c r="AC128" s="28"/>
      <c r="AD128" s="225"/>
      <c r="AE128" s="28"/>
      <c r="AF128" s="28"/>
      <c r="AG128" s="28"/>
      <c r="AH128" s="28"/>
      <c r="AI128" s="28"/>
      <c r="AJ128" s="225"/>
      <c r="AK128" s="28"/>
      <c r="AL128" s="28"/>
      <c r="AM128" s="225"/>
      <c r="AN128" s="28"/>
      <c r="AO128" s="28"/>
      <c r="AP128" s="225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5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5"/>
      <c r="AB129" s="28"/>
      <c r="AC129" s="28"/>
      <c r="AD129" s="225"/>
      <c r="AE129" s="28"/>
      <c r="AF129" s="28"/>
      <c r="AG129" s="28"/>
      <c r="AH129" s="28"/>
      <c r="AI129" s="28"/>
      <c r="AJ129" s="225"/>
      <c r="AK129" s="28"/>
      <c r="AL129" s="28"/>
      <c r="AM129" s="225"/>
      <c r="AN129" s="28"/>
      <c r="AO129" s="28"/>
      <c r="AP129" s="225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5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5"/>
      <c r="AB130" s="28"/>
      <c r="AC130" s="28"/>
      <c r="AD130" s="225"/>
      <c r="AE130" s="28"/>
      <c r="AF130" s="28"/>
      <c r="AG130" s="28"/>
      <c r="AH130" s="28"/>
      <c r="AI130" s="28"/>
      <c r="AJ130" s="225"/>
      <c r="AK130" s="28"/>
      <c r="AL130" s="28"/>
      <c r="AM130" s="225"/>
      <c r="AN130" s="28"/>
      <c r="AO130" s="28"/>
      <c r="AP130" s="225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5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5"/>
      <c r="AB131" s="28"/>
      <c r="AC131" s="28"/>
      <c r="AD131" s="225"/>
      <c r="AE131" s="28"/>
      <c r="AF131" s="28"/>
      <c r="AG131" s="28"/>
      <c r="AH131" s="28"/>
      <c r="AI131" s="28"/>
      <c r="AJ131" s="225"/>
      <c r="AK131" s="28"/>
      <c r="AL131" s="28"/>
      <c r="AM131" s="225"/>
      <c r="AN131" s="28"/>
      <c r="AO131" s="28"/>
      <c r="AP131" s="225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5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5"/>
      <c r="AB132" s="28"/>
      <c r="AC132" s="28"/>
      <c r="AD132" s="225"/>
      <c r="AE132" s="28"/>
      <c r="AF132" s="28"/>
      <c r="AG132" s="28"/>
      <c r="AH132" s="28"/>
      <c r="AI132" s="28"/>
      <c r="AJ132" s="225"/>
      <c r="AK132" s="28"/>
      <c r="AL132" s="28"/>
      <c r="AM132" s="225"/>
      <c r="AN132" s="28"/>
      <c r="AO132" s="28"/>
      <c r="AP132" s="225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5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5"/>
      <c r="AB133" s="28"/>
      <c r="AC133" s="28"/>
      <c r="AD133" s="225"/>
      <c r="AE133" s="28"/>
      <c r="AF133" s="28"/>
      <c r="AG133" s="28"/>
      <c r="AH133" s="28"/>
      <c r="AI133" s="28"/>
      <c r="AJ133" s="225"/>
      <c r="AK133" s="28"/>
      <c r="AL133" s="28"/>
      <c r="AM133" s="225"/>
      <c r="AN133" s="28"/>
      <c r="AO133" s="28"/>
      <c r="AP133" s="225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5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5"/>
      <c r="AB134" s="28"/>
      <c r="AC134" s="28"/>
      <c r="AD134" s="225"/>
      <c r="AE134" s="28"/>
      <c r="AF134" s="28"/>
      <c r="AG134" s="28"/>
      <c r="AH134" s="28"/>
      <c r="AI134" s="28"/>
      <c r="AJ134" s="225"/>
      <c r="AK134" s="28"/>
      <c r="AL134" s="28"/>
      <c r="AM134" s="225"/>
      <c r="AN134" s="28"/>
      <c r="AO134" s="28"/>
      <c r="AP134" s="225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5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5"/>
      <c r="AB135" s="28"/>
      <c r="AC135" s="28"/>
      <c r="AD135" s="225"/>
      <c r="AE135" s="28"/>
      <c r="AF135" s="28"/>
      <c r="AG135" s="28"/>
      <c r="AH135" s="28"/>
      <c r="AI135" s="28"/>
      <c r="AJ135" s="225"/>
      <c r="AK135" s="28"/>
      <c r="AL135" s="28"/>
      <c r="AM135" s="225"/>
      <c r="AN135" s="28"/>
      <c r="AO135" s="28"/>
      <c r="AP135" s="225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5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5"/>
      <c r="AB136" s="28"/>
      <c r="AC136" s="28"/>
      <c r="AD136" s="225"/>
      <c r="AE136" s="28"/>
      <c r="AF136" s="28"/>
      <c r="AG136" s="28"/>
      <c r="AH136" s="28"/>
      <c r="AI136" s="28"/>
      <c r="AJ136" s="225"/>
      <c r="AK136" s="28"/>
      <c r="AL136" s="28"/>
      <c r="AM136" s="225"/>
      <c r="AN136" s="28"/>
      <c r="AO136" s="28"/>
      <c r="AP136" s="225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5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5"/>
      <c r="AB137" s="28"/>
      <c r="AC137" s="28"/>
      <c r="AD137" s="225"/>
      <c r="AE137" s="28"/>
      <c r="AF137" s="28"/>
      <c r="AG137" s="28"/>
      <c r="AH137" s="28"/>
      <c r="AI137" s="28"/>
      <c r="AJ137" s="225"/>
      <c r="AK137" s="28"/>
      <c r="AL137" s="28"/>
      <c r="AM137" s="225"/>
      <c r="AN137" s="28"/>
      <c r="AO137" s="28"/>
      <c r="AP137" s="225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5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5"/>
      <c r="AB138" s="28"/>
      <c r="AC138" s="28"/>
      <c r="AD138" s="225"/>
      <c r="AE138" s="28"/>
      <c r="AF138" s="28"/>
      <c r="AG138" s="28"/>
      <c r="AH138" s="28"/>
      <c r="AI138" s="28"/>
      <c r="AJ138" s="225"/>
      <c r="AK138" s="28"/>
      <c r="AL138" s="28"/>
      <c r="AM138" s="225"/>
      <c r="AN138" s="28"/>
      <c r="AO138" s="28"/>
      <c r="AP138" s="225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5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5"/>
      <c r="AB139" s="28"/>
      <c r="AC139" s="28"/>
      <c r="AD139" s="225"/>
      <c r="AE139" s="28"/>
      <c r="AF139" s="28"/>
      <c r="AG139" s="28"/>
      <c r="AH139" s="28"/>
      <c r="AI139" s="28"/>
      <c r="AJ139" s="225"/>
      <c r="AK139" s="28"/>
      <c r="AL139" s="28"/>
      <c r="AM139" s="225"/>
      <c r="AN139" s="28"/>
      <c r="AO139" s="28"/>
      <c r="AP139" s="225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5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5"/>
      <c r="AB140" s="28"/>
      <c r="AC140" s="28"/>
      <c r="AD140" s="225"/>
      <c r="AE140" s="28"/>
      <c r="AF140" s="28"/>
      <c r="AG140" s="28"/>
      <c r="AH140" s="28"/>
      <c r="AI140" s="28"/>
      <c r="AJ140" s="225"/>
      <c r="AK140" s="28"/>
      <c r="AL140" s="28"/>
      <c r="AM140" s="225"/>
      <c r="AN140" s="28"/>
      <c r="AO140" s="28"/>
      <c r="AP140" s="225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5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5"/>
      <c r="AB141" s="28"/>
      <c r="AC141" s="28"/>
      <c r="AD141" s="225"/>
      <c r="AE141" s="28"/>
      <c r="AF141" s="28"/>
      <c r="AG141" s="28"/>
      <c r="AH141" s="28"/>
      <c r="AI141" s="28"/>
      <c r="AJ141" s="225"/>
      <c r="AK141" s="28"/>
      <c r="AL141" s="28"/>
      <c r="AM141" s="225"/>
      <c r="AN141" s="28"/>
      <c r="AO141" s="28"/>
      <c r="AP141" s="225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5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5"/>
      <c r="AB142" s="28"/>
      <c r="AC142" s="28"/>
      <c r="AD142" s="225"/>
      <c r="AE142" s="28"/>
      <c r="AF142" s="28"/>
      <c r="AG142" s="28"/>
      <c r="AH142" s="28"/>
      <c r="AI142" s="28"/>
      <c r="AJ142" s="225"/>
      <c r="AK142" s="28"/>
      <c r="AL142" s="28"/>
      <c r="AM142" s="225"/>
      <c r="AN142" s="28"/>
      <c r="AO142" s="28"/>
      <c r="AP142" s="225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5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5"/>
      <c r="AB143" s="28"/>
      <c r="AC143" s="28"/>
      <c r="AD143" s="225"/>
      <c r="AE143" s="28"/>
      <c r="AF143" s="28"/>
      <c r="AG143" s="28"/>
      <c r="AH143" s="28"/>
      <c r="AI143" s="28"/>
      <c r="AJ143" s="225"/>
      <c r="AK143" s="28"/>
      <c r="AL143" s="28"/>
      <c r="AM143" s="225"/>
      <c r="AN143" s="28"/>
      <c r="AO143" s="28"/>
      <c r="AP143" s="225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5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5"/>
      <c r="AB144" s="28"/>
      <c r="AC144" s="28"/>
      <c r="AD144" s="225"/>
      <c r="AE144" s="28"/>
      <c r="AF144" s="28"/>
      <c r="AG144" s="28"/>
      <c r="AH144" s="28"/>
      <c r="AI144" s="28"/>
      <c r="AJ144" s="225"/>
      <c r="AK144" s="28"/>
      <c r="AL144" s="28"/>
      <c r="AM144" s="225"/>
      <c r="AN144" s="28"/>
      <c r="AO144" s="28"/>
      <c r="AP144" s="225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5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5"/>
      <c r="AB145" s="28"/>
      <c r="AC145" s="28"/>
      <c r="AD145" s="225"/>
      <c r="AE145" s="28"/>
      <c r="AF145" s="28"/>
      <c r="AG145" s="28"/>
      <c r="AH145" s="28"/>
      <c r="AI145" s="28"/>
      <c r="AJ145" s="225"/>
      <c r="AK145" s="28"/>
      <c r="AL145" s="28"/>
      <c r="AM145" s="225"/>
      <c r="AN145" s="28"/>
      <c r="AO145" s="28"/>
      <c r="AP145" s="225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5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5"/>
      <c r="AB146" s="28"/>
      <c r="AC146" s="28"/>
      <c r="AD146" s="225"/>
      <c r="AE146" s="28"/>
      <c r="AF146" s="28"/>
      <c r="AG146" s="28"/>
      <c r="AH146" s="28"/>
      <c r="AI146" s="28"/>
      <c r="AJ146" s="225"/>
      <c r="AK146" s="28"/>
      <c r="AL146" s="28"/>
      <c r="AM146" s="225"/>
      <c r="AN146" s="28"/>
      <c r="AO146" s="28"/>
      <c r="AP146" s="225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5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5"/>
      <c r="AB147" s="28"/>
      <c r="AC147" s="28"/>
      <c r="AD147" s="225"/>
      <c r="AE147" s="28"/>
      <c r="AF147" s="28"/>
      <c r="AG147" s="28"/>
      <c r="AH147" s="28"/>
      <c r="AI147" s="28"/>
      <c r="AJ147" s="225"/>
      <c r="AK147" s="28"/>
      <c r="AL147" s="28"/>
      <c r="AM147" s="225"/>
      <c r="AN147" s="28"/>
      <c r="AO147" s="28"/>
      <c r="AP147" s="225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5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5"/>
      <c r="AB148" s="28"/>
      <c r="AC148" s="28"/>
      <c r="AD148" s="225"/>
      <c r="AE148" s="28"/>
      <c r="AF148" s="28"/>
      <c r="AG148" s="28"/>
      <c r="AH148" s="28"/>
      <c r="AI148" s="28"/>
      <c r="AJ148" s="225"/>
      <c r="AK148" s="28"/>
      <c r="AL148" s="28"/>
      <c r="AM148" s="225"/>
      <c r="AN148" s="28"/>
      <c r="AO148" s="28"/>
      <c r="AP148" s="225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5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5"/>
      <c r="AB149" s="28"/>
      <c r="AC149" s="28"/>
      <c r="AD149" s="225"/>
      <c r="AE149" s="28"/>
      <c r="AF149" s="28"/>
      <c r="AG149" s="28"/>
      <c r="AH149" s="28"/>
      <c r="AI149" s="28"/>
      <c r="AJ149" s="225"/>
      <c r="AK149" s="28"/>
      <c r="AL149" s="28"/>
      <c r="AM149" s="225"/>
      <c r="AN149" s="28"/>
      <c r="AO149" s="28"/>
      <c r="AP149" s="225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5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5"/>
      <c r="AB150" s="28"/>
      <c r="AC150" s="28"/>
      <c r="AD150" s="225"/>
      <c r="AE150" s="28"/>
      <c r="AF150" s="28"/>
      <c r="AG150" s="28"/>
      <c r="AH150" s="28"/>
      <c r="AI150" s="28"/>
      <c r="AJ150" s="225"/>
      <c r="AK150" s="28"/>
      <c r="AL150" s="28"/>
      <c r="AM150" s="225"/>
      <c r="AN150" s="28"/>
      <c r="AO150" s="28"/>
      <c r="AP150" s="225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5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5"/>
      <c r="AB151" s="28"/>
      <c r="AC151" s="28"/>
      <c r="AD151" s="225"/>
      <c r="AE151" s="28"/>
      <c r="AF151" s="28"/>
      <c r="AG151" s="28"/>
      <c r="AH151" s="28"/>
      <c r="AI151" s="28"/>
      <c r="AJ151" s="225"/>
      <c r="AK151" s="28"/>
      <c r="AL151" s="28"/>
      <c r="AM151" s="225"/>
      <c r="AN151" s="28"/>
      <c r="AO151" s="28"/>
      <c r="AP151" s="225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5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5"/>
      <c r="AB152" s="28"/>
      <c r="AC152" s="28"/>
      <c r="AD152" s="225"/>
      <c r="AE152" s="28"/>
      <c r="AF152" s="28"/>
      <c r="AG152" s="28"/>
      <c r="AH152" s="28"/>
      <c r="AI152" s="28"/>
      <c r="AJ152" s="225"/>
      <c r="AK152" s="28"/>
      <c r="AL152" s="28"/>
      <c r="AM152" s="225"/>
      <c r="AN152" s="28"/>
      <c r="AO152" s="28"/>
      <c r="AP152" s="225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5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5"/>
      <c r="AB153" s="28"/>
      <c r="AC153" s="28"/>
      <c r="AD153" s="225"/>
      <c r="AE153" s="28"/>
      <c r="AF153" s="28"/>
      <c r="AG153" s="28"/>
      <c r="AH153" s="28"/>
      <c r="AI153" s="28"/>
      <c r="AJ153" s="225"/>
      <c r="AK153" s="28"/>
      <c r="AL153" s="28"/>
      <c r="AM153" s="225"/>
      <c r="AN153" s="28"/>
      <c r="AO153" s="28"/>
      <c r="AP153" s="225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5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5"/>
      <c r="AB154" s="28"/>
      <c r="AC154" s="28"/>
      <c r="AD154" s="225"/>
      <c r="AE154" s="28"/>
      <c r="AF154" s="28"/>
      <c r="AG154" s="28"/>
      <c r="AH154" s="28"/>
      <c r="AI154" s="28"/>
      <c r="AJ154" s="225"/>
      <c r="AK154" s="28"/>
      <c r="AL154" s="28"/>
      <c r="AM154" s="225"/>
      <c r="AN154" s="28"/>
      <c r="AO154" s="28"/>
      <c r="AP154" s="225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5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5"/>
      <c r="AB155" s="28"/>
      <c r="AC155" s="28"/>
      <c r="AD155" s="225"/>
      <c r="AE155" s="28"/>
      <c r="AF155" s="28"/>
      <c r="AG155" s="28"/>
      <c r="AH155" s="28"/>
      <c r="AI155" s="28"/>
      <c r="AJ155" s="225"/>
      <c r="AK155" s="28"/>
      <c r="AL155" s="28"/>
      <c r="AM155" s="225"/>
      <c r="AN155" s="28"/>
      <c r="AO155" s="28"/>
      <c r="AP155" s="225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5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5"/>
      <c r="AB156" s="28"/>
      <c r="AC156" s="28"/>
      <c r="AD156" s="225"/>
      <c r="AE156" s="28"/>
      <c r="AF156" s="28"/>
      <c r="AG156" s="28"/>
      <c r="AH156" s="28"/>
      <c r="AI156" s="28"/>
      <c r="AJ156" s="225"/>
      <c r="AK156" s="28"/>
      <c r="AL156" s="28"/>
      <c r="AM156" s="225"/>
      <c r="AN156" s="28"/>
      <c r="AO156" s="28"/>
      <c r="AP156" s="225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5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5"/>
      <c r="AB157" s="28"/>
      <c r="AC157" s="28"/>
      <c r="AD157" s="225"/>
      <c r="AE157" s="28"/>
      <c r="AF157" s="28"/>
      <c r="AG157" s="28"/>
      <c r="AH157" s="28"/>
      <c r="AI157" s="28"/>
      <c r="AJ157" s="225"/>
      <c r="AK157" s="28"/>
      <c r="AL157" s="28"/>
      <c r="AM157" s="225"/>
      <c r="AN157" s="28"/>
      <c r="AO157" s="28"/>
      <c r="AP157" s="225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5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5"/>
      <c r="AB158" s="28"/>
      <c r="AC158" s="28"/>
      <c r="AD158" s="225"/>
      <c r="AE158" s="28"/>
      <c r="AF158" s="28"/>
      <c r="AG158" s="28"/>
      <c r="AH158" s="28"/>
      <c r="AI158" s="28"/>
      <c r="AJ158" s="225"/>
      <c r="AK158" s="28"/>
      <c r="AL158" s="28"/>
      <c r="AM158" s="225"/>
      <c r="AN158" s="28"/>
      <c r="AO158" s="28"/>
      <c r="AP158" s="225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5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5"/>
      <c r="AB159" s="28"/>
      <c r="AC159" s="28"/>
      <c r="AD159" s="225"/>
      <c r="AE159" s="28"/>
      <c r="AF159" s="28"/>
      <c r="AG159" s="28"/>
      <c r="AH159" s="28"/>
      <c r="AI159" s="28"/>
      <c r="AJ159" s="225"/>
      <c r="AK159" s="28"/>
      <c r="AL159" s="28"/>
      <c r="AM159" s="225"/>
      <c r="AN159" s="28"/>
      <c r="AO159" s="28"/>
      <c r="AP159" s="225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5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5"/>
      <c r="AB160" s="28"/>
      <c r="AC160" s="28"/>
      <c r="AD160" s="225"/>
      <c r="AE160" s="28"/>
      <c r="AF160" s="28"/>
      <c r="AG160" s="28"/>
      <c r="AH160" s="28"/>
      <c r="AI160" s="28"/>
      <c r="AJ160" s="225"/>
      <c r="AK160" s="28"/>
      <c r="AL160" s="28"/>
      <c r="AM160" s="225"/>
      <c r="AN160" s="28"/>
      <c r="AO160" s="28"/>
      <c r="AP160" s="225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5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5"/>
      <c r="AB161" s="28"/>
      <c r="AC161" s="28"/>
      <c r="AD161" s="225"/>
      <c r="AE161" s="28"/>
      <c r="AF161" s="28"/>
      <c r="AG161" s="28"/>
      <c r="AH161" s="28"/>
      <c r="AI161" s="28"/>
      <c r="AJ161" s="225"/>
      <c r="AK161" s="28"/>
      <c r="AL161" s="28"/>
      <c r="AM161" s="225"/>
      <c r="AN161" s="28"/>
      <c r="AO161" s="28"/>
      <c r="AP161" s="225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5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5"/>
      <c r="AB162" s="28"/>
      <c r="AC162" s="28"/>
      <c r="AD162" s="225"/>
      <c r="AE162" s="28"/>
      <c r="AF162" s="28"/>
      <c r="AG162" s="28"/>
      <c r="AH162" s="28"/>
      <c r="AI162" s="28"/>
      <c r="AJ162" s="225"/>
      <c r="AK162" s="28"/>
      <c r="AL162" s="28"/>
      <c r="AM162" s="225"/>
      <c r="AN162" s="28"/>
      <c r="AO162" s="28"/>
      <c r="AP162" s="225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5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5"/>
      <c r="AB163" s="28"/>
      <c r="AC163" s="28"/>
      <c r="AD163" s="225"/>
      <c r="AE163" s="28"/>
      <c r="AF163" s="28"/>
      <c r="AG163" s="28"/>
      <c r="AH163" s="28"/>
      <c r="AI163" s="28"/>
      <c r="AJ163" s="225"/>
      <c r="AK163" s="28"/>
      <c r="AL163" s="28"/>
      <c r="AM163" s="225"/>
      <c r="AN163" s="28"/>
      <c r="AO163" s="28"/>
      <c r="AP163" s="225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5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5"/>
      <c r="AB164" s="28"/>
      <c r="AC164" s="28"/>
      <c r="AD164" s="225"/>
      <c r="AE164" s="28"/>
      <c r="AF164" s="28"/>
      <c r="AG164" s="28"/>
      <c r="AH164" s="28"/>
      <c r="AI164" s="28"/>
      <c r="AJ164" s="225"/>
      <c r="AK164" s="28"/>
      <c r="AL164" s="28"/>
      <c r="AM164" s="225"/>
      <c r="AN164" s="28"/>
      <c r="AO164" s="28"/>
      <c r="AP164" s="225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5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5"/>
      <c r="AB165" s="28"/>
      <c r="AC165" s="28"/>
      <c r="AD165" s="225"/>
      <c r="AE165" s="28"/>
      <c r="AF165" s="28"/>
      <c r="AG165" s="28"/>
      <c r="AH165" s="28"/>
      <c r="AI165" s="28"/>
      <c r="AJ165" s="225"/>
      <c r="AK165" s="28"/>
      <c r="AL165" s="28"/>
      <c r="AM165" s="225"/>
      <c r="AN165" s="28"/>
      <c r="AO165" s="28"/>
      <c r="AP165" s="225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5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5"/>
      <c r="AB166" s="28"/>
      <c r="AC166" s="28"/>
      <c r="AD166" s="225"/>
      <c r="AE166" s="28"/>
      <c r="AF166" s="28"/>
      <c r="AG166" s="28"/>
      <c r="AH166" s="28"/>
      <c r="AI166" s="28"/>
      <c r="AJ166" s="225"/>
      <c r="AK166" s="28"/>
      <c r="AL166" s="28"/>
      <c r="AM166" s="225"/>
      <c r="AN166" s="28"/>
      <c r="AO166" s="28"/>
      <c r="AP166" s="225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5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5"/>
      <c r="AB167" s="28"/>
      <c r="AC167" s="28"/>
      <c r="AD167" s="225"/>
      <c r="AE167" s="28"/>
      <c r="AF167" s="28"/>
      <c r="AG167" s="28"/>
      <c r="AH167" s="28"/>
      <c r="AI167" s="28"/>
      <c r="AJ167" s="225"/>
      <c r="AK167" s="28"/>
      <c r="AL167" s="28"/>
      <c r="AM167" s="225"/>
      <c r="AN167" s="28"/>
      <c r="AO167" s="28"/>
      <c r="AP167" s="225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5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5"/>
      <c r="AB168" s="28"/>
      <c r="AC168" s="28"/>
      <c r="AD168" s="225"/>
      <c r="AE168" s="28"/>
      <c r="AF168" s="28"/>
      <c r="AG168" s="28"/>
      <c r="AH168" s="28"/>
      <c r="AI168" s="28"/>
      <c r="AJ168" s="225"/>
      <c r="AK168" s="28"/>
      <c r="AL168" s="28"/>
      <c r="AM168" s="225"/>
      <c r="AN168" s="28"/>
      <c r="AO168" s="28"/>
      <c r="AP168" s="225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5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5"/>
      <c r="AB169" s="28"/>
      <c r="AC169" s="28"/>
      <c r="AD169" s="225"/>
      <c r="AE169" s="28"/>
      <c r="AF169" s="28"/>
      <c r="AG169" s="28"/>
      <c r="AH169" s="28"/>
      <c r="AI169" s="28"/>
      <c r="AJ169" s="225"/>
      <c r="AK169" s="28"/>
      <c r="AL169" s="28"/>
      <c r="AM169" s="225"/>
      <c r="AN169" s="28"/>
      <c r="AO169" s="28"/>
      <c r="AP169" s="225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5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5"/>
      <c r="AB170" s="28"/>
      <c r="AC170" s="28"/>
      <c r="AD170" s="225"/>
      <c r="AE170" s="28"/>
      <c r="AF170" s="28"/>
      <c r="AG170" s="28"/>
      <c r="AH170" s="28"/>
      <c r="AI170" s="28"/>
      <c r="AJ170" s="225"/>
      <c r="AK170" s="28"/>
      <c r="AL170" s="28"/>
      <c r="AM170" s="225"/>
      <c r="AN170" s="28"/>
      <c r="AO170" s="28"/>
      <c r="AP170" s="225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5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5"/>
      <c r="AB171" s="28"/>
      <c r="AC171" s="28"/>
      <c r="AD171" s="225"/>
      <c r="AE171" s="28"/>
      <c r="AF171" s="28"/>
      <c r="AG171" s="28"/>
      <c r="AH171" s="28"/>
      <c r="AI171" s="28"/>
      <c r="AJ171" s="225"/>
      <c r="AK171" s="28"/>
      <c r="AL171" s="28"/>
      <c r="AM171" s="225"/>
      <c r="AN171" s="28"/>
      <c r="AO171" s="28"/>
      <c r="AP171" s="225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5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5"/>
      <c r="AB172" s="28"/>
      <c r="AC172" s="28"/>
      <c r="AD172" s="225"/>
      <c r="AE172" s="28"/>
      <c r="AF172" s="28"/>
      <c r="AG172" s="28"/>
      <c r="AH172" s="28"/>
      <c r="AI172" s="28"/>
      <c r="AJ172" s="225"/>
      <c r="AK172" s="28"/>
      <c r="AL172" s="28"/>
      <c r="AM172" s="225"/>
      <c r="AN172" s="28"/>
      <c r="AO172" s="28"/>
      <c r="AP172" s="225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5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5"/>
      <c r="AB173" s="28"/>
      <c r="AC173" s="28"/>
      <c r="AD173" s="225"/>
      <c r="AE173" s="28"/>
      <c r="AF173" s="28"/>
      <c r="AG173" s="28"/>
      <c r="AH173" s="28"/>
      <c r="AI173" s="28"/>
      <c r="AJ173" s="225"/>
      <c r="AK173" s="28"/>
      <c r="AL173" s="28"/>
      <c r="AM173" s="225"/>
      <c r="AN173" s="28"/>
      <c r="AO173" s="28"/>
      <c r="AP173" s="225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5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5"/>
      <c r="AB174" s="28"/>
      <c r="AC174" s="28"/>
      <c r="AD174" s="225"/>
      <c r="AE174" s="28"/>
      <c r="AF174" s="28"/>
      <c r="AG174" s="28"/>
      <c r="AH174" s="28"/>
      <c r="AI174" s="28"/>
      <c r="AJ174" s="225"/>
      <c r="AK174" s="28"/>
      <c r="AL174" s="28"/>
      <c r="AM174" s="225"/>
      <c r="AN174" s="28"/>
      <c r="AO174" s="28"/>
      <c r="AP174" s="225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5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5"/>
      <c r="AB175" s="28"/>
      <c r="AC175" s="28"/>
      <c r="AD175" s="225"/>
      <c r="AE175" s="28"/>
      <c r="AF175" s="28"/>
      <c r="AG175" s="28"/>
      <c r="AH175" s="28"/>
      <c r="AI175" s="28"/>
      <c r="AJ175" s="225"/>
      <c r="AK175" s="28"/>
      <c r="AL175" s="28"/>
      <c r="AM175" s="225"/>
      <c r="AN175" s="28"/>
      <c r="AO175" s="28"/>
      <c r="AP175" s="225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5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5"/>
      <c r="AB176" s="28"/>
      <c r="AC176" s="28"/>
      <c r="AD176" s="225"/>
      <c r="AE176" s="28"/>
      <c r="AF176" s="28"/>
      <c r="AG176" s="28"/>
      <c r="AH176" s="28"/>
      <c r="AI176" s="28"/>
      <c r="AJ176" s="225"/>
      <c r="AK176" s="28"/>
      <c r="AL176" s="28"/>
      <c r="AM176" s="225"/>
      <c r="AN176" s="28"/>
      <c r="AO176" s="28"/>
      <c r="AP176" s="225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5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5"/>
      <c r="AB177" s="28"/>
      <c r="AC177" s="28"/>
      <c r="AD177" s="225"/>
      <c r="AE177" s="28"/>
      <c r="AF177" s="28"/>
      <c r="AG177" s="28"/>
      <c r="AH177" s="28"/>
      <c r="AI177" s="28"/>
      <c r="AJ177" s="225"/>
      <c r="AK177" s="28"/>
      <c r="AL177" s="28"/>
      <c r="AM177" s="225"/>
      <c r="AN177" s="28"/>
      <c r="AO177" s="28"/>
      <c r="AP177" s="225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5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5"/>
      <c r="AB178" s="28"/>
      <c r="AC178" s="28"/>
      <c r="AD178" s="225"/>
      <c r="AE178" s="28"/>
      <c r="AF178" s="28"/>
      <c r="AG178" s="28"/>
      <c r="AH178" s="28"/>
      <c r="AI178" s="28"/>
      <c r="AJ178" s="225"/>
      <c r="AK178" s="28"/>
      <c r="AL178" s="28"/>
      <c r="AM178" s="225"/>
      <c r="AN178" s="28"/>
      <c r="AO178" s="28"/>
      <c r="AP178" s="225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5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5"/>
      <c r="AB179" s="28"/>
      <c r="AC179" s="28"/>
      <c r="AD179" s="225"/>
      <c r="AE179" s="28"/>
      <c r="AF179" s="28"/>
      <c r="AG179" s="28"/>
      <c r="AH179" s="28"/>
      <c r="AI179" s="28"/>
      <c r="AJ179" s="225"/>
      <c r="AK179" s="28"/>
      <c r="AL179" s="28"/>
      <c r="AM179" s="225"/>
      <c r="AN179" s="28"/>
      <c r="AO179" s="28"/>
      <c r="AP179" s="225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5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5"/>
      <c r="AB180" s="28"/>
      <c r="AC180" s="28"/>
      <c r="AD180" s="225"/>
      <c r="AE180" s="28"/>
      <c r="AF180" s="28"/>
      <c r="AG180" s="28"/>
      <c r="AH180" s="28"/>
      <c r="AI180" s="28"/>
      <c r="AJ180" s="225"/>
      <c r="AK180" s="28"/>
      <c r="AL180" s="28"/>
      <c r="AM180" s="225"/>
      <c r="AN180" s="28"/>
      <c r="AO180" s="28"/>
      <c r="AP180" s="225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5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5"/>
      <c r="AB181" s="28"/>
      <c r="AC181" s="28"/>
      <c r="AD181" s="225"/>
      <c r="AE181" s="28"/>
      <c r="AF181" s="28"/>
      <c r="AG181" s="28"/>
      <c r="AH181" s="28"/>
      <c r="AI181" s="28"/>
      <c r="AJ181" s="225"/>
      <c r="AK181" s="28"/>
      <c r="AL181" s="28"/>
      <c r="AM181" s="225"/>
      <c r="AN181" s="28"/>
      <c r="AO181" s="28"/>
      <c r="AP181" s="225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5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5"/>
      <c r="AB182" s="28"/>
      <c r="AC182" s="28"/>
      <c r="AD182" s="225"/>
      <c r="AE182" s="28"/>
      <c r="AF182" s="28"/>
      <c r="AG182" s="28"/>
      <c r="AH182" s="28"/>
      <c r="AI182" s="28"/>
      <c r="AJ182" s="225"/>
      <c r="AK182" s="28"/>
      <c r="AL182" s="28"/>
      <c r="AM182" s="225"/>
      <c r="AN182" s="28"/>
      <c r="AO182" s="28"/>
      <c r="AP182" s="225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5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5"/>
      <c r="AB183" s="28"/>
      <c r="AC183" s="28"/>
      <c r="AD183" s="225"/>
      <c r="AE183" s="28"/>
      <c r="AF183" s="28"/>
      <c r="AG183" s="28"/>
      <c r="AH183" s="28"/>
      <c r="AI183" s="28"/>
      <c r="AJ183" s="225"/>
      <c r="AK183" s="28"/>
      <c r="AL183" s="28"/>
      <c r="AM183" s="225"/>
      <c r="AN183" s="28"/>
      <c r="AO183" s="28"/>
      <c r="AP183" s="225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5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5"/>
      <c r="AB184" s="28"/>
      <c r="AC184" s="28"/>
      <c r="AD184" s="225"/>
      <c r="AE184" s="28"/>
      <c r="AF184" s="28"/>
      <c r="AG184" s="28"/>
      <c r="AH184" s="28"/>
      <c r="AI184" s="28"/>
      <c r="AJ184" s="225"/>
      <c r="AK184" s="28"/>
      <c r="AL184" s="28"/>
      <c r="AM184" s="225"/>
      <c r="AN184" s="28"/>
      <c r="AO184" s="28"/>
      <c r="AP184" s="225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5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5"/>
      <c r="AB185" s="28"/>
      <c r="AC185" s="28"/>
      <c r="AD185" s="225"/>
      <c r="AE185" s="28"/>
      <c r="AF185" s="28"/>
      <c r="AG185" s="28"/>
      <c r="AH185" s="28"/>
      <c r="AI185" s="28"/>
      <c r="AJ185" s="225"/>
      <c r="AK185" s="28"/>
      <c r="AL185" s="28"/>
      <c r="AM185" s="225"/>
      <c r="AN185" s="28"/>
      <c r="AO185" s="28"/>
      <c r="AP185" s="225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5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5"/>
      <c r="AB186" s="28"/>
      <c r="AC186" s="28"/>
      <c r="AD186" s="225"/>
      <c r="AE186" s="28"/>
      <c r="AF186" s="28"/>
      <c r="AG186" s="28"/>
      <c r="AH186" s="28"/>
      <c r="AI186" s="28"/>
      <c r="AJ186" s="225"/>
      <c r="AK186" s="28"/>
      <c r="AL186" s="28"/>
      <c r="AM186" s="225"/>
      <c r="AN186" s="28"/>
      <c r="AO186" s="28"/>
      <c r="AP186" s="225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5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5"/>
      <c r="AB187" s="28"/>
      <c r="AC187" s="28"/>
      <c r="AD187" s="225"/>
      <c r="AE187" s="28"/>
      <c r="AF187" s="28"/>
      <c r="AG187" s="28"/>
      <c r="AH187" s="28"/>
      <c r="AI187" s="28"/>
      <c r="AJ187" s="225"/>
      <c r="AK187" s="28"/>
      <c r="AL187" s="28"/>
      <c r="AM187" s="225"/>
      <c r="AN187" s="28"/>
      <c r="AO187" s="28"/>
      <c r="AP187" s="225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5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5"/>
      <c r="AB188" s="28"/>
      <c r="AC188" s="28"/>
      <c r="AD188" s="225"/>
      <c r="AE188" s="28"/>
      <c r="AF188" s="28"/>
      <c r="AG188" s="28"/>
      <c r="AH188" s="28"/>
      <c r="AI188" s="28"/>
      <c r="AJ188" s="225"/>
      <c r="AK188" s="28"/>
      <c r="AL188" s="28"/>
      <c r="AM188" s="225"/>
      <c r="AN188" s="28"/>
      <c r="AO188" s="28"/>
      <c r="AP188" s="225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5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5"/>
      <c r="AB189" s="28"/>
      <c r="AC189" s="28"/>
      <c r="AD189" s="225"/>
      <c r="AE189" s="28"/>
      <c r="AF189" s="28"/>
      <c r="AG189" s="28"/>
      <c r="AH189" s="28"/>
      <c r="AI189" s="28"/>
      <c r="AJ189" s="225"/>
      <c r="AK189" s="28"/>
      <c r="AL189" s="28"/>
      <c r="AM189" s="225"/>
      <c r="AN189" s="28"/>
      <c r="AO189" s="28"/>
      <c r="AP189" s="225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5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5"/>
      <c r="AB190" s="28"/>
      <c r="AC190" s="28"/>
      <c r="AD190" s="225"/>
      <c r="AE190" s="28"/>
      <c r="AF190" s="28"/>
      <c r="AG190" s="28"/>
      <c r="AH190" s="28"/>
      <c r="AI190" s="28"/>
      <c r="AJ190" s="225"/>
      <c r="AK190" s="28"/>
      <c r="AL190" s="28"/>
      <c r="AM190" s="225"/>
      <c r="AN190" s="28"/>
      <c r="AO190" s="28"/>
      <c r="AP190" s="225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5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5"/>
      <c r="AB191" s="28"/>
      <c r="AC191" s="28"/>
      <c r="AD191" s="225"/>
      <c r="AE191" s="28"/>
      <c r="AF191" s="28"/>
      <c r="AG191" s="28"/>
      <c r="AH191" s="28"/>
      <c r="AI191" s="28"/>
      <c r="AJ191" s="225"/>
      <c r="AK191" s="28"/>
      <c r="AL191" s="28"/>
      <c r="AM191" s="225"/>
      <c r="AN191" s="28"/>
      <c r="AO191" s="28"/>
      <c r="AP191" s="225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5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5"/>
      <c r="AB192" s="28"/>
      <c r="AC192" s="28"/>
      <c r="AD192" s="225"/>
      <c r="AE192" s="28"/>
      <c r="AF192" s="28"/>
      <c r="AG192" s="28"/>
      <c r="AH192" s="28"/>
      <c r="AI192" s="28"/>
      <c r="AJ192" s="225"/>
      <c r="AK192" s="28"/>
      <c r="AL192" s="28"/>
      <c r="AM192" s="225"/>
      <c r="AN192" s="28"/>
      <c r="AO192" s="28"/>
      <c r="AP192" s="225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5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5"/>
      <c r="AB193" s="28"/>
      <c r="AC193" s="28"/>
      <c r="AD193" s="225"/>
      <c r="AE193" s="28"/>
      <c r="AF193" s="28"/>
      <c r="AG193" s="28"/>
      <c r="AH193" s="28"/>
      <c r="AI193" s="28"/>
      <c r="AJ193" s="225"/>
      <c r="AK193" s="28"/>
      <c r="AL193" s="28"/>
      <c r="AM193" s="225"/>
      <c r="AN193" s="28"/>
      <c r="AO193" s="28"/>
      <c r="AP193" s="225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5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5"/>
      <c r="AB194" s="28"/>
      <c r="AC194" s="28"/>
      <c r="AD194" s="225"/>
      <c r="AE194" s="28"/>
      <c r="AF194" s="28"/>
      <c r="AG194" s="28"/>
      <c r="AH194" s="28"/>
      <c r="AI194" s="28"/>
      <c r="AJ194" s="225"/>
      <c r="AK194" s="28"/>
      <c r="AL194" s="28"/>
      <c r="AM194" s="225"/>
      <c r="AN194" s="28"/>
      <c r="AO194" s="28"/>
      <c r="AP194" s="225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5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5"/>
      <c r="AB195" s="28"/>
      <c r="AC195" s="28"/>
      <c r="AD195" s="225"/>
      <c r="AE195" s="28"/>
      <c r="AF195" s="28"/>
      <c r="AG195" s="28"/>
      <c r="AH195" s="28"/>
      <c r="AI195" s="28"/>
      <c r="AJ195" s="225"/>
      <c r="AK195" s="28"/>
      <c r="AL195" s="28"/>
      <c r="AM195" s="225"/>
      <c r="AN195" s="28"/>
      <c r="AO195" s="28"/>
      <c r="AP195" s="225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5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5"/>
      <c r="AB196" s="28"/>
      <c r="AC196" s="28"/>
      <c r="AD196" s="225"/>
      <c r="AE196" s="28"/>
      <c r="AF196" s="28"/>
      <c r="AG196" s="28"/>
      <c r="AH196" s="28"/>
      <c r="AI196" s="28"/>
      <c r="AJ196" s="225"/>
      <c r="AK196" s="28"/>
      <c r="AL196" s="28"/>
      <c r="AM196" s="225"/>
      <c r="AN196" s="28"/>
      <c r="AO196" s="28"/>
      <c r="AP196" s="225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5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5"/>
      <c r="AB197" s="28"/>
      <c r="AC197" s="28"/>
      <c r="AD197" s="225"/>
      <c r="AE197" s="28"/>
      <c r="AF197" s="28"/>
      <c r="AG197" s="28"/>
      <c r="AH197" s="28"/>
      <c r="AI197" s="28"/>
      <c r="AJ197" s="225"/>
      <c r="AK197" s="28"/>
      <c r="AL197" s="28"/>
      <c r="AM197" s="225"/>
      <c r="AN197" s="28"/>
      <c r="AO197" s="28"/>
      <c r="AP197" s="225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5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5"/>
      <c r="AB198" s="28"/>
      <c r="AC198" s="28"/>
      <c r="AD198" s="225"/>
      <c r="AE198" s="28"/>
      <c r="AF198" s="28"/>
      <c r="AG198" s="28"/>
      <c r="AH198" s="28"/>
      <c r="AI198" s="28"/>
      <c r="AJ198" s="225"/>
      <c r="AK198" s="28"/>
      <c r="AL198" s="28"/>
      <c r="AM198" s="225"/>
      <c r="AN198" s="28"/>
      <c r="AO198" s="28"/>
      <c r="AP198" s="225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5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5"/>
      <c r="AB199" s="28"/>
      <c r="AC199" s="28"/>
      <c r="AD199" s="225"/>
      <c r="AE199" s="28"/>
      <c r="AF199" s="28"/>
      <c r="AG199" s="28"/>
      <c r="AH199" s="28"/>
      <c r="AI199" s="28"/>
      <c r="AJ199" s="225"/>
      <c r="AK199" s="28"/>
      <c r="AL199" s="28"/>
      <c r="AM199" s="225"/>
      <c r="AN199" s="28"/>
      <c r="AO199" s="28"/>
      <c r="AP199" s="225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5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5"/>
      <c r="AB200" s="28"/>
      <c r="AC200" s="28"/>
      <c r="AD200" s="225"/>
      <c r="AE200" s="28"/>
      <c r="AF200" s="28"/>
      <c r="AG200" s="28"/>
      <c r="AH200" s="28"/>
      <c r="AI200" s="28"/>
      <c r="AJ200" s="225"/>
      <c r="AK200" s="28"/>
      <c r="AL200" s="28"/>
      <c r="AM200" s="225"/>
      <c r="AN200" s="28"/>
      <c r="AO200" s="28"/>
      <c r="AP200" s="225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5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5"/>
      <c r="AB201" s="28"/>
      <c r="AC201" s="28"/>
      <c r="AD201" s="225"/>
      <c r="AE201" s="28"/>
      <c r="AF201" s="28"/>
      <c r="AG201" s="28"/>
      <c r="AH201" s="28"/>
      <c r="AI201" s="28"/>
      <c r="AJ201" s="225"/>
      <c r="AK201" s="28"/>
      <c r="AL201" s="28"/>
      <c r="AM201" s="225"/>
      <c r="AN201" s="28"/>
      <c r="AO201" s="28"/>
      <c r="AP201" s="225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5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5"/>
      <c r="AB202" s="28"/>
      <c r="AC202" s="28"/>
      <c r="AD202" s="225"/>
      <c r="AE202" s="28"/>
      <c r="AF202" s="28"/>
      <c r="AG202" s="28"/>
      <c r="AH202" s="28"/>
      <c r="AI202" s="28"/>
      <c r="AJ202" s="225"/>
      <c r="AK202" s="28"/>
      <c r="AL202" s="28"/>
      <c r="AM202" s="225"/>
      <c r="AN202" s="28"/>
      <c r="AO202" s="28"/>
      <c r="AP202" s="225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5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5"/>
      <c r="AB203" s="28"/>
      <c r="AC203" s="28"/>
      <c r="AD203" s="225"/>
      <c r="AE203" s="28"/>
      <c r="AF203" s="28"/>
      <c r="AG203" s="28"/>
      <c r="AH203" s="28"/>
      <c r="AI203" s="28"/>
      <c r="AJ203" s="225"/>
      <c r="AK203" s="28"/>
      <c r="AL203" s="28"/>
      <c r="AM203" s="225"/>
      <c r="AN203" s="28"/>
      <c r="AO203" s="28"/>
      <c r="AP203" s="225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5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5"/>
      <c r="AB204" s="28"/>
      <c r="AC204" s="28"/>
      <c r="AD204" s="225"/>
      <c r="AE204" s="28"/>
      <c r="AF204" s="28"/>
      <c r="AG204" s="28"/>
      <c r="AH204" s="28"/>
      <c r="AI204" s="28"/>
      <c r="AJ204" s="225"/>
      <c r="AK204" s="28"/>
      <c r="AL204" s="28"/>
      <c r="AM204" s="225"/>
      <c r="AN204" s="28"/>
      <c r="AO204" s="28"/>
      <c r="AP204" s="225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5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5"/>
      <c r="AB205" s="28"/>
      <c r="AC205" s="28"/>
      <c r="AD205" s="225"/>
      <c r="AE205" s="28"/>
      <c r="AF205" s="28"/>
      <c r="AG205" s="28"/>
      <c r="AH205" s="28"/>
      <c r="AI205" s="28"/>
      <c r="AJ205" s="225"/>
      <c r="AK205" s="28"/>
      <c r="AL205" s="28"/>
      <c r="AM205" s="225"/>
      <c r="AN205" s="28"/>
      <c r="AO205" s="28"/>
      <c r="AP205" s="225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5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5"/>
      <c r="AB206" s="28"/>
      <c r="AC206" s="28"/>
      <c r="AD206" s="225"/>
      <c r="AE206" s="28"/>
      <c r="AF206" s="28"/>
      <c r="AG206" s="28"/>
      <c r="AH206" s="28"/>
      <c r="AI206" s="28"/>
      <c r="AJ206" s="225"/>
      <c r="AK206" s="28"/>
      <c r="AL206" s="28"/>
      <c r="AM206" s="225"/>
      <c r="AN206" s="28"/>
      <c r="AO206" s="28"/>
      <c r="AP206" s="225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5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5"/>
      <c r="AB207" s="28"/>
      <c r="AC207" s="28"/>
      <c r="AD207" s="225"/>
      <c r="AE207" s="28"/>
      <c r="AF207" s="28"/>
      <c r="AG207" s="28"/>
      <c r="AH207" s="28"/>
      <c r="AI207" s="28"/>
      <c r="AJ207" s="225"/>
      <c r="AK207" s="28"/>
      <c r="AL207" s="28"/>
      <c r="AM207" s="225"/>
      <c r="AN207" s="28"/>
      <c r="AO207" s="28"/>
      <c r="AP207" s="225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5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5"/>
      <c r="AB208" s="28"/>
      <c r="AC208" s="28"/>
      <c r="AD208" s="225"/>
      <c r="AE208" s="28"/>
      <c r="AF208" s="28"/>
      <c r="AG208" s="28"/>
      <c r="AH208" s="28"/>
      <c r="AI208" s="28"/>
      <c r="AJ208" s="225"/>
      <c r="AK208" s="28"/>
      <c r="AL208" s="28"/>
      <c r="AM208" s="225"/>
      <c r="AN208" s="28"/>
      <c r="AO208" s="28"/>
      <c r="AP208" s="225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5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5"/>
      <c r="AB209" s="28"/>
      <c r="AC209" s="28"/>
      <c r="AD209" s="225"/>
      <c r="AE209" s="28"/>
      <c r="AF209" s="28"/>
      <c r="AG209" s="28"/>
      <c r="AH209" s="28"/>
      <c r="AI209" s="28"/>
      <c r="AJ209" s="225"/>
      <c r="AK209" s="28"/>
      <c r="AL209" s="28"/>
      <c r="AM209" s="225"/>
      <c r="AN209" s="28"/>
      <c r="AO209" s="28"/>
      <c r="AP209" s="225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5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5"/>
      <c r="AB210" s="28"/>
      <c r="AC210" s="28"/>
      <c r="AD210" s="225"/>
      <c r="AE210" s="28"/>
      <c r="AF210" s="28"/>
      <c r="AG210" s="28"/>
      <c r="AH210" s="28"/>
      <c r="AI210" s="28"/>
      <c r="AJ210" s="225"/>
      <c r="AK210" s="28"/>
      <c r="AL210" s="28"/>
      <c r="AM210" s="225"/>
      <c r="AN210" s="28"/>
      <c r="AO210" s="28"/>
      <c r="AP210" s="225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5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5"/>
      <c r="AB211" s="28"/>
      <c r="AC211" s="28"/>
      <c r="AD211" s="225"/>
      <c r="AE211" s="28"/>
      <c r="AF211" s="28"/>
      <c r="AG211" s="28"/>
      <c r="AH211" s="28"/>
      <c r="AI211" s="28"/>
      <c r="AJ211" s="225"/>
      <c r="AK211" s="28"/>
      <c r="AL211" s="28"/>
      <c r="AM211" s="225"/>
      <c r="AN211" s="28"/>
      <c r="AO211" s="28"/>
      <c r="AP211" s="225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5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5"/>
      <c r="AB212" s="28"/>
      <c r="AC212" s="28"/>
      <c r="AD212" s="225"/>
      <c r="AE212" s="28"/>
      <c r="AF212" s="28"/>
      <c r="AG212" s="28"/>
      <c r="AH212" s="28"/>
      <c r="AI212" s="28"/>
      <c r="AJ212" s="225"/>
      <c r="AK212" s="28"/>
      <c r="AL212" s="28"/>
      <c r="AM212" s="225"/>
      <c r="AN212" s="28"/>
      <c r="AO212" s="28"/>
      <c r="AP212" s="225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5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5"/>
      <c r="AB213" s="28"/>
      <c r="AC213" s="28"/>
      <c r="AD213" s="225"/>
      <c r="AE213" s="28"/>
      <c r="AF213" s="28"/>
      <c r="AG213" s="28"/>
      <c r="AH213" s="28"/>
      <c r="AI213" s="28"/>
      <c r="AJ213" s="225"/>
      <c r="AK213" s="28"/>
      <c r="AL213" s="28"/>
      <c r="AM213" s="225"/>
      <c r="AN213" s="28"/>
      <c r="AO213" s="28"/>
      <c r="AP213" s="225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5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5"/>
      <c r="AB214" s="28"/>
      <c r="AC214" s="28"/>
      <c r="AD214" s="225"/>
      <c r="AE214" s="28"/>
      <c r="AF214" s="28"/>
      <c r="AG214" s="28"/>
      <c r="AH214" s="28"/>
      <c r="AI214" s="28"/>
      <c r="AJ214" s="225"/>
      <c r="AK214" s="28"/>
      <c r="AL214" s="28"/>
      <c r="AM214" s="225"/>
      <c r="AN214" s="28"/>
      <c r="AO214" s="28"/>
      <c r="AP214" s="225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5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5"/>
      <c r="AB215" s="28"/>
      <c r="AC215" s="28"/>
      <c r="AD215" s="225"/>
      <c r="AE215" s="28"/>
      <c r="AF215" s="28"/>
      <c r="AG215" s="28"/>
      <c r="AH215" s="28"/>
      <c r="AI215" s="28"/>
      <c r="AJ215" s="225"/>
      <c r="AK215" s="28"/>
      <c r="AL215" s="28"/>
      <c r="AM215" s="225"/>
      <c r="AN215" s="28"/>
      <c r="AO215" s="28"/>
      <c r="AP215" s="225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5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5"/>
      <c r="AB216" s="28"/>
      <c r="AC216" s="28"/>
      <c r="AD216" s="225"/>
      <c r="AE216" s="28"/>
      <c r="AF216" s="28"/>
      <c r="AG216" s="28"/>
      <c r="AH216" s="28"/>
      <c r="AI216" s="28"/>
      <c r="AJ216" s="225"/>
      <c r="AK216" s="28"/>
      <c r="AL216" s="28"/>
      <c r="AM216" s="225"/>
      <c r="AN216" s="28"/>
      <c r="AO216" s="28"/>
      <c r="AP216" s="225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5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5"/>
      <c r="AB217" s="28"/>
      <c r="AC217" s="28"/>
      <c r="AD217" s="225"/>
      <c r="AE217" s="28"/>
      <c r="AF217" s="28"/>
      <c r="AG217" s="28"/>
      <c r="AH217" s="28"/>
      <c r="AI217" s="28"/>
      <c r="AJ217" s="225"/>
      <c r="AK217" s="28"/>
      <c r="AL217" s="28"/>
      <c r="AM217" s="225"/>
      <c r="AN217" s="28"/>
      <c r="AO217" s="28"/>
      <c r="AP217" s="225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5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5"/>
      <c r="AB218" s="28"/>
      <c r="AC218" s="28"/>
      <c r="AD218" s="225"/>
      <c r="AE218" s="28"/>
      <c r="AF218" s="28"/>
      <c r="AG218" s="28"/>
      <c r="AH218" s="28"/>
      <c r="AI218" s="28"/>
      <c r="AJ218" s="225"/>
      <c r="AK218" s="28"/>
      <c r="AL218" s="28"/>
      <c r="AM218" s="225"/>
      <c r="AN218" s="28"/>
      <c r="AO218" s="28"/>
      <c r="AP218" s="225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5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5"/>
      <c r="AB219" s="28"/>
      <c r="AC219" s="28"/>
      <c r="AD219" s="225"/>
      <c r="AE219" s="28"/>
      <c r="AF219" s="28"/>
      <c r="AG219" s="28"/>
      <c r="AH219" s="28"/>
      <c r="AI219" s="28"/>
      <c r="AJ219" s="225"/>
      <c r="AK219" s="28"/>
      <c r="AL219" s="28"/>
      <c r="AM219" s="225"/>
      <c r="AN219" s="28"/>
      <c r="AO219" s="28"/>
      <c r="AP219" s="225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5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5"/>
      <c r="AB220" s="28"/>
      <c r="AC220" s="28"/>
      <c r="AD220" s="225"/>
      <c r="AE220" s="28"/>
      <c r="AF220" s="28"/>
      <c r="AG220" s="28"/>
      <c r="AH220" s="28"/>
      <c r="AI220" s="28"/>
      <c r="AJ220" s="225"/>
      <c r="AK220" s="28"/>
      <c r="AL220" s="28"/>
      <c r="AM220" s="225"/>
      <c r="AN220" s="28"/>
      <c r="AO220" s="28"/>
      <c r="AP220" s="225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5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5"/>
      <c r="AB221" s="28"/>
      <c r="AC221" s="28"/>
      <c r="AD221" s="225"/>
      <c r="AE221" s="28"/>
      <c r="AF221" s="28"/>
      <c r="AG221" s="28"/>
      <c r="AH221" s="28"/>
      <c r="AI221" s="28"/>
      <c r="AJ221" s="225"/>
      <c r="AK221" s="28"/>
      <c r="AL221" s="28"/>
      <c r="AM221" s="225"/>
      <c r="AN221" s="28"/>
      <c r="AO221" s="28"/>
      <c r="AP221" s="225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5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5"/>
      <c r="AB222" s="28"/>
      <c r="AC222" s="28"/>
      <c r="AD222" s="225"/>
      <c r="AE222" s="28"/>
      <c r="AF222" s="28"/>
      <c r="AG222" s="28"/>
      <c r="AH222" s="28"/>
      <c r="AI222" s="28"/>
      <c r="AJ222" s="225"/>
      <c r="AK222" s="28"/>
      <c r="AL222" s="28"/>
      <c r="AM222" s="225"/>
      <c r="AN222" s="28"/>
      <c r="AO222" s="28"/>
      <c r="AP222" s="225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5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5"/>
      <c r="AB223" s="28"/>
      <c r="AC223" s="28"/>
      <c r="AD223" s="225"/>
      <c r="AE223" s="28"/>
      <c r="AF223" s="28"/>
      <c r="AG223" s="28"/>
      <c r="AH223" s="28"/>
      <c r="AI223" s="28"/>
      <c r="AJ223" s="225"/>
      <c r="AK223" s="28"/>
      <c r="AL223" s="28"/>
      <c r="AM223" s="225"/>
      <c r="AN223" s="28"/>
      <c r="AO223" s="28"/>
      <c r="AP223" s="225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5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5"/>
      <c r="AB224" s="28"/>
      <c r="AC224" s="28"/>
      <c r="AD224" s="225"/>
      <c r="AE224" s="28"/>
      <c r="AF224" s="28"/>
      <c r="AG224" s="28"/>
      <c r="AH224" s="28"/>
      <c r="AI224" s="28"/>
      <c r="AJ224" s="225"/>
      <c r="AK224" s="28"/>
      <c r="AL224" s="28"/>
      <c r="AM224" s="225"/>
      <c r="AN224" s="28"/>
      <c r="AO224" s="28"/>
      <c r="AP224" s="225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5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5"/>
      <c r="AB225" s="28"/>
      <c r="AC225" s="28"/>
      <c r="AD225" s="225"/>
      <c r="AE225" s="28"/>
      <c r="AF225" s="28"/>
      <c r="AG225" s="28"/>
      <c r="AH225" s="28"/>
      <c r="AI225" s="28"/>
      <c r="AJ225" s="225"/>
      <c r="AK225" s="28"/>
      <c r="AL225" s="28"/>
      <c r="AM225" s="225"/>
      <c r="AN225" s="28"/>
      <c r="AO225" s="28"/>
      <c r="AP225" s="225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5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5"/>
      <c r="AB226" s="28"/>
      <c r="AC226" s="28"/>
      <c r="AD226" s="225"/>
      <c r="AE226" s="28"/>
      <c r="AF226" s="28"/>
      <c r="AG226" s="28"/>
      <c r="AH226" s="28"/>
      <c r="AI226" s="28"/>
      <c r="AJ226" s="225"/>
      <c r="AK226" s="28"/>
      <c r="AL226" s="28"/>
      <c r="AM226" s="225"/>
      <c r="AN226" s="28"/>
      <c r="AO226" s="28"/>
      <c r="AP226" s="225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5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5"/>
      <c r="AB227" s="28"/>
      <c r="AC227" s="28"/>
      <c r="AD227" s="225"/>
      <c r="AE227" s="28"/>
      <c r="AF227" s="28"/>
      <c r="AG227" s="28"/>
      <c r="AH227" s="28"/>
      <c r="AI227" s="28"/>
      <c r="AJ227" s="225"/>
      <c r="AK227" s="28"/>
      <c r="AL227" s="28"/>
      <c r="AM227" s="225"/>
      <c r="AN227" s="28"/>
      <c r="AO227" s="28"/>
      <c r="AP227" s="225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5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5"/>
      <c r="AB228" s="28"/>
      <c r="AC228" s="28"/>
      <c r="AD228" s="225"/>
      <c r="AE228" s="28"/>
      <c r="AF228" s="28"/>
      <c r="AG228" s="28"/>
      <c r="AH228" s="28"/>
      <c r="AI228" s="28"/>
      <c r="AJ228" s="225"/>
      <c r="AK228" s="28"/>
      <c r="AL228" s="28"/>
      <c r="AM228" s="225"/>
      <c r="AN228" s="28"/>
      <c r="AO228" s="28"/>
      <c r="AP228" s="225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5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5"/>
      <c r="AB229" s="28"/>
      <c r="AC229" s="28"/>
      <c r="AD229" s="225"/>
      <c r="AE229" s="28"/>
      <c r="AF229" s="28"/>
      <c r="AG229" s="28"/>
      <c r="AH229" s="28"/>
      <c r="AI229" s="28"/>
      <c r="AJ229" s="225"/>
      <c r="AK229" s="28"/>
      <c r="AL229" s="28"/>
      <c r="AM229" s="225"/>
      <c r="AN229" s="28"/>
      <c r="AO229" s="28"/>
      <c r="AP229" s="225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5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5"/>
      <c r="AB230" s="28"/>
      <c r="AC230" s="28"/>
      <c r="AD230" s="225"/>
      <c r="AE230" s="28"/>
      <c r="AF230" s="28"/>
      <c r="AG230" s="28"/>
      <c r="AH230" s="28"/>
      <c r="AI230" s="28"/>
      <c r="AJ230" s="225"/>
      <c r="AK230" s="28"/>
      <c r="AL230" s="28"/>
      <c r="AM230" s="225"/>
      <c r="AN230" s="28"/>
      <c r="AO230" s="28"/>
      <c r="AP230" s="225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5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5"/>
      <c r="AB231" s="28"/>
      <c r="AC231" s="28"/>
      <c r="AD231" s="225"/>
      <c r="AE231" s="28"/>
      <c r="AF231" s="28"/>
      <c r="AG231" s="28"/>
      <c r="AH231" s="28"/>
      <c r="AI231" s="28"/>
      <c r="AJ231" s="225"/>
      <c r="AK231" s="28"/>
      <c r="AL231" s="28"/>
      <c r="AM231" s="225"/>
      <c r="AN231" s="28"/>
      <c r="AO231" s="28"/>
      <c r="AP231" s="225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5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5"/>
      <c r="AB232" s="28"/>
      <c r="AC232" s="28"/>
      <c r="AD232" s="225"/>
      <c r="AE232" s="28"/>
      <c r="AF232" s="28"/>
      <c r="AG232" s="28"/>
      <c r="AH232" s="28"/>
      <c r="AI232" s="28"/>
      <c r="AJ232" s="225"/>
      <c r="AK232" s="28"/>
      <c r="AL232" s="28"/>
      <c r="AM232" s="225"/>
      <c r="AN232" s="28"/>
      <c r="AO232" s="28"/>
      <c r="AP232" s="225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5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5"/>
      <c r="AB233" s="28"/>
      <c r="AC233" s="28"/>
      <c r="AD233" s="225"/>
      <c r="AE233" s="28"/>
      <c r="AF233" s="28"/>
      <c r="AG233" s="28"/>
      <c r="AH233" s="28"/>
      <c r="AI233" s="28"/>
      <c r="AJ233" s="225"/>
      <c r="AK233" s="28"/>
      <c r="AL233" s="28"/>
      <c r="AM233" s="225"/>
      <c r="AN233" s="28"/>
      <c r="AO233" s="28"/>
      <c r="AP233" s="225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5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5"/>
      <c r="AB234" s="28"/>
      <c r="AC234" s="28"/>
      <c r="AD234" s="225"/>
      <c r="AE234" s="28"/>
      <c r="AF234" s="28"/>
      <c r="AG234" s="28"/>
      <c r="AH234" s="28"/>
      <c r="AI234" s="28"/>
      <c r="AJ234" s="225"/>
      <c r="AK234" s="28"/>
      <c r="AL234" s="28"/>
      <c r="AM234" s="225"/>
      <c r="AN234" s="28"/>
      <c r="AO234" s="28"/>
      <c r="AP234" s="225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5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5"/>
      <c r="AB235" s="28"/>
      <c r="AC235" s="28"/>
      <c r="AD235" s="225"/>
      <c r="AE235" s="28"/>
      <c r="AF235" s="28"/>
      <c r="AG235" s="28"/>
      <c r="AH235" s="28"/>
      <c r="AI235" s="28"/>
      <c r="AJ235" s="225"/>
      <c r="AK235" s="28"/>
      <c r="AL235" s="28"/>
      <c r="AM235" s="225"/>
      <c r="AN235" s="28"/>
      <c r="AO235" s="28"/>
      <c r="AP235" s="225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5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5"/>
      <c r="AB236" s="28"/>
      <c r="AC236" s="28"/>
      <c r="AD236" s="225"/>
      <c r="AE236" s="28"/>
      <c r="AF236" s="28"/>
      <c r="AG236" s="28"/>
      <c r="AH236" s="28"/>
      <c r="AI236" s="28"/>
      <c r="AJ236" s="225"/>
      <c r="AK236" s="28"/>
      <c r="AL236" s="28"/>
      <c r="AM236" s="225"/>
      <c r="AN236" s="28"/>
      <c r="AO236" s="28"/>
      <c r="AP236" s="225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5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5"/>
      <c r="AB237" s="28"/>
      <c r="AC237" s="28"/>
      <c r="AD237" s="225"/>
      <c r="AE237" s="28"/>
      <c r="AF237" s="28"/>
      <c r="AG237" s="28"/>
      <c r="AH237" s="28"/>
      <c r="AI237" s="28"/>
      <c r="AJ237" s="225"/>
      <c r="AK237" s="28"/>
      <c r="AL237" s="28"/>
      <c r="AM237" s="225"/>
      <c r="AN237" s="28"/>
      <c r="AO237" s="28"/>
      <c r="AP237" s="225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5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5"/>
      <c r="AB238" s="28"/>
      <c r="AC238" s="28"/>
      <c r="AD238" s="225"/>
      <c r="AE238" s="28"/>
      <c r="AF238" s="28"/>
      <c r="AG238" s="28"/>
      <c r="AH238" s="28"/>
      <c r="AI238" s="28"/>
      <c r="AJ238" s="225"/>
      <c r="AK238" s="28"/>
      <c r="AL238" s="28"/>
      <c r="AM238" s="225"/>
      <c r="AN238" s="28"/>
      <c r="AO238" s="28"/>
      <c r="AP238" s="225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5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5"/>
      <c r="AB239" s="28"/>
      <c r="AC239" s="28"/>
      <c r="AD239" s="225"/>
      <c r="AE239" s="28"/>
      <c r="AF239" s="28"/>
      <c r="AG239" s="28"/>
      <c r="AH239" s="28"/>
      <c r="AI239" s="28"/>
      <c r="AJ239" s="225"/>
      <c r="AK239" s="28"/>
      <c r="AL239" s="28"/>
      <c r="AM239" s="225"/>
      <c r="AN239" s="28"/>
      <c r="AO239" s="28"/>
      <c r="AP239" s="225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5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5"/>
      <c r="AB240" s="28"/>
      <c r="AC240" s="28"/>
      <c r="AD240" s="225"/>
      <c r="AE240" s="28"/>
      <c r="AF240" s="28"/>
      <c r="AG240" s="28"/>
      <c r="AH240" s="28"/>
      <c r="AI240" s="28"/>
      <c r="AJ240" s="225"/>
      <c r="AK240" s="28"/>
      <c r="AL240" s="28"/>
      <c r="AM240" s="225"/>
      <c r="AN240" s="28"/>
      <c r="AO240" s="28"/>
      <c r="AP240" s="225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5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5"/>
      <c r="AB241" s="28"/>
      <c r="AC241" s="28"/>
      <c r="AD241" s="225"/>
      <c r="AE241" s="28"/>
      <c r="AF241" s="28"/>
      <c r="AG241" s="28"/>
      <c r="AH241" s="28"/>
      <c r="AI241" s="28"/>
      <c r="AJ241" s="225"/>
      <c r="AK241" s="28"/>
      <c r="AL241" s="28"/>
      <c r="AM241" s="225"/>
      <c r="AN241" s="28"/>
      <c r="AO241" s="28"/>
      <c r="AP241" s="225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5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5"/>
      <c r="AB242" s="28"/>
      <c r="AC242" s="28"/>
      <c r="AD242" s="225"/>
      <c r="AE242" s="28"/>
      <c r="AF242" s="28"/>
      <c r="AG242" s="28"/>
      <c r="AH242" s="28"/>
      <c r="AI242" s="28"/>
      <c r="AJ242" s="225"/>
      <c r="AK242" s="28"/>
      <c r="AL242" s="28"/>
      <c r="AM242" s="225"/>
      <c r="AN242" s="28"/>
      <c r="AO242" s="28"/>
      <c r="AP242" s="225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5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5"/>
      <c r="AB243" s="28"/>
      <c r="AC243" s="28"/>
      <c r="AD243" s="225"/>
      <c r="AE243" s="28"/>
      <c r="AF243" s="28"/>
      <c r="AG243" s="28"/>
      <c r="AH243" s="28"/>
      <c r="AI243" s="28"/>
      <c r="AJ243" s="225"/>
      <c r="AK243" s="28"/>
      <c r="AL243" s="28"/>
      <c r="AM243" s="225"/>
      <c r="AN243" s="28"/>
      <c r="AO243" s="28"/>
      <c r="AP243" s="225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5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5"/>
      <c r="AB244" s="28"/>
      <c r="AC244" s="28"/>
      <c r="AD244" s="225"/>
      <c r="AE244" s="28"/>
      <c r="AF244" s="28"/>
      <c r="AG244" s="28"/>
      <c r="AH244" s="28"/>
      <c r="AI244" s="28"/>
      <c r="AJ244" s="225"/>
      <c r="AK244" s="28"/>
      <c r="AL244" s="28"/>
      <c r="AM244" s="225"/>
      <c r="AN244" s="28"/>
      <c r="AO244" s="28"/>
      <c r="AP244" s="225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5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5"/>
      <c r="AB245" s="28"/>
      <c r="AC245" s="28"/>
      <c r="AD245" s="225"/>
      <c r="AE245" s="28"/>
      <c r="AF245" s="28"/>
      <c r="AG245" s="28"/>
      <c r="AH245" s="28"/>
      <c r="AI245" s="28"/>
      <c r="AJ245" s="225"/>
      <c r="AK245" s="28"/>
      <c r="AL245" s="28"/>
      <c r="AM245" s="225"/>
      <c r="AN245" s="28"/>
      <c r="AO245" s="28"/>
      <c r="AP245" s="225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5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5"/>
      <c r="AB246" s="28"/>
      <c r="AC246" s="28"/>
      <c r="AD246" s="225"/>
      <c r="AE246" s="28"/>
      <c r="AF246" s="28"/>
      <c r="AG246" s="28"/>
      <c r="AH246" s="28"/>
      <c r="AI246" s="28"/>
      <c r="AJ246" s="225"/>
      <c r="AK246" s="28"/>
      <c r="AL246" s="28"/>
      <c r="AM246" s="225"/>
      <c r="AN246" s="28"/>
      <c r="AO246" s="28"/>
      <c r="AP246" s="225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5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5"/>
      <c r="AB247" s="28"/>
      <c r="AC247" s="28"/>
      <c r="AD247" s="225"/>
      <c r="AE247" s="28"/>
      <c r="AF247" s="28"/>
      <c r="AG247" s="28"/>
      <c r="AH247" s="28"/>
      <c r="AI247" s="28"/>
      <c r="AJ247" s="225"/>
      <c r="AK247" s="28"/>
      <c r="AL247" s="28"/>
      <c r="AM247" s="225"/>
      <c r="AN247" s="28"/>
      <c r="AO247" s="28"/>
      <c r="AP247" s="225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5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5"/>
      <c r="AB248" s="28"/>
      <c r="AC248" s="28"/>
      <c r="AD248" s="225"/>
      <c r="AE248" s="28"/>
      <c r="AF248" s="28"/>
      <c r="AG248" s="28"/>
      <c r="AH248" s="28"/>
      <c r="AI248" s="28"/>
      <c r="AJ248" s="225"/>
      <c r="AK248" s="28"/>
      <c r="AL248" s="28"/>
      <c r="AM248" s="225"/>
      <c r="AN248" s="28"/>
      <c r="AO248" s="28"/>
      <c r="AP248" s="225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5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5"/>
      <c r="AB249" s="28"/>
      <c r="AC249" s="28"/>
      <c r="AD249" s="225"/>
      <c r="AE249" s="28"/>
      <c r="AF249" s="28"/>
      <c r="AG249" s="28"/>
      <c r="AH249" s="28"/>
      <c r="AI249" s="28"/>
      <c r="AJ249" s="225"/>
      <c r="AK249" s="28"/>
      <c r="AL249" s="28"/>
      <c r="AM249" s="225"/>
      <c r="AN249" s="28"/>
      <c r="AO249" s="28"/>
      <c r="AP249" s="225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5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5"/>
      <c r="AB250" s="28"/>
      <c r="AC250" s="28"/>
      <c r="AD250" s="225"/>
      <c r="AE250" s="28"/>
      <c r="AF250" s="28"/>
      <c r="AG250" s="28"/>
      <c r="AH250" s="28"/>
      <c r="AI250" s="28"/>
      <c r="AJ250" s="225"/>
      <c r="AK250" s="28"/>
      <c r="AL250" s="28"/>
      <c r="AM250" s="225"/>
      <c r="AN250" s="28"/>
      <c r="AO250" s="28"/>
      <c r="AP250" s="225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5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5"/>
      <c r="AB251" s="28"/>
      <c r="AC251" s="28"/>
      <c r="AD251" s="225"/>
      <c r="AE251" s="28"/>
      <c r="AF251" s="28"/>
      <c r="AG251" s="28"/>
      <c r="AH251" s="28"/>
      <c r="AI251" s="28"/>
      <c r="AJ251" s="225"/>
      <c r="AK251" s="28"/>
      <c r="AL251" s="28"/>
      <c r="AM251" s="225"/>
      <c r="AN251" s="28"/>
      <c r="AO251" s="28"/>
      <c r="AP251" s="225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5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5"/>
      <c r="AB252" s="28"/>
      <c r="AC252" s="28"/>
      <c r="AD252" s="225"/>
      <c r="AE252" s="28"/>
      <c r="AF252" s="28"/>
      <c r="AG252" s="28"/>
      <c r="AH252" s="28"/>
      <c r="AI252" s="28"/>
      <c r="AJ252" s="225"/>
      <c r="AK252" s="28"/>
      <c r="AL252" s="28"/>
      <c r="AM252" s="225"/>
      <c r="AN252" s="28"/>
      <c r="AO252" s="28"/>
      <c r="AP252" s="225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5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5"/>
      <c r="AB253" s="28"/>
      <c r="AC253" s="28"/>
      <c r="AD253" s="225"/>
      <c r="AE253" s="28"/>
      <c r="AF253" s="28"/>
      <c r="AG253" s="28"/>
      <c r="AH253" s="28"/>
      <c r="AI253" s="28"/>
      <c r="AJ253" s="225"/>
      <c r="AK253" s="28"/>
      <c r="AL253" s="28"/>
      <c r="AM253" s="225"/>
      <c r="AN253" s="28"/>
      <c r="AO253" s="28"/>
      <c r="AP253" s="225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5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5"/>
      <c r="AB254" s="28"/>
      <c r="AC254" s="28"/>
      <c r="AD254" s="225"/>
      <c r="AE254" s="28"/>
      <c r="AF254" s="28"/>
      <c r="AG254" s="28"/>
      <c r="AH254" s="28"/>
      <c r="AI254" s="28"/>
      <c r="AJ254" s="225"/>
      <c r="AK254" s="28"/>
      <c r="AL254" s="28"/>
      <c r="AM254" s="225"/>
      <c r="AN254" s="28"/>
      <c r="AO254" s="28"/>
      <c r="AP254" s="225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5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5"/>
      <c r="AB255" s="28"/>
      <c r="AC255" s="28"/>
      <c r="AD255" s="225"/>
      <c r="AE255" s="28"/>
      <c r="AF255" s="28"/>
      <c r="AG255" s="28"/>
      <c r="AH255" s="28"/>
      <c r="AI255" s="28"/>
      <c r="AJ255" s="225"/>
      <c r="AK255" s="28"/>
      <c r="AL255" s="28"/>
      <c r="AM255" s="225"/>
      <c r="AN255" s="28"/>
      <c r="AO255" s="28"/>
      <c r="AP255" s="225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5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5"/>
      <c r="AB256" s="28"/>
      <c r="AC256" s="28"/>
      <c r="AD256" s="225"/>
      <c r="AE256" s="28"/>
      <c r="AF256" s="28"/>
      <c r="AG256" s="28"/>
      <c r="AH256" s="28"/>
      <c r="AI256" s="28"/>
      <c r="AJ256" s="225"/>
      <c r="AK256" s="28"/>
      <c r="AL256" s="28"/>
      <c r="AM256" s="225"/>
      <c r="AN256" s="28"/>
      <c r="AO256" s="28"/>
      <c r="AP256" s="225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5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5"/>
      <c r="AB257" s="28"/>
      <c r="AC257" s="28"/>
      <c r="AD257" s="225"/>
      <c r="AE257" s="28"/>
      <c r="AF257" s="28"/>
      <c r="AG257" s="28"/>
      <c r="AH257" s="28"/>
      <c r="AI257" s="28"/>
      <c r="AJ257" s="225"/>
      <c r="AK257" s="28"/>
      <c r="AL257" s="28"/>
      <c r="AM257" s="225"/>
      <c r="AN257" s="28"/>
      <c r="AO257" s="28"/>
      <c r="AP257" s="225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5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5"/>
      <c r="AB258" s="28"/>
      <c r="AC258" s="28"/>
      <c r="AD258" s="225"/>
      <c r="AE258" s="28"/>
      <c r="AF258" s="28"/>
      <c r="AG258" s="28"/>
      <c r="AH258" s="28"/>
      <c r="AI258" s="28"/>
      <c r="AJ258" s="225"/>
      <c r="AK258" s="28"/>
      <c r="AL258" s="28"/>
      <c r="AM258" s="225"/>
      <c r="AN258" s="28"/>
      <c r="AO258" s="28"/>
      <c r="AP258" s="225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5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5"/>
      <c r="AB259" s="28"/>
      <c r="AC259" s="28"/>
      <c r="AD259" s="225"/>
      <c r="AE259" s="28"/>
      <c r="AF259" s="28"/>
      <c r="AG259" s="28"/>
      <c r="AH259" s="28"/>
      <c r="AI259" s="28"/>
      <c r="AJ259" s="225"/>
      <c r="AK259" s="28"/>
      <c r="AL259" s="28"/>
      <c r="AM259" s="225"/>
      <c r="AN259" s="28"/>
      <c r="AO259" s="28"/>
      <c r="AP259" s="225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5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5"/>
      <c r="AB260" s="28"/>
      <c r="AC260" s="28"/>
      <c r="AD260" s="225"/>
      <c r="AE260" s="28"/>
      <c r="AF260" s="28"/>
      <c r="AG260" s="28"/>
      <c r="AH260" s="28"/>
      <c r="AI260" s="28"/>
      <c r="AJ260" s="225"/>
      <c r="AK260" s="28"/>
      <c r="AL260" s="28"/>
      <c r="AM260" s="225"/>
      <c r="AN260" s="28"/>
      <c r="AO260" s="28"/>
      <c r="AP260" s="225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5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5"/>
      <c r="AB261" s="28"/>
      <c r="AC261" s="28"/>
      <c r="AD261" s="225"/>
      <c r="AE261" s="28"/>
      <c r="AF261" s="28"/>
      <c r="AG261" s="28"/>
      <c r="AH261" s="28"/>
      <c r="AI261" s="28"/>
      <c r="AJ261" s="225"/>
      <c r="AK261" s="28"/>
      <c r="AL261" s="28"/>
      <c r="AM261" s="225"/>
      <c r="AN261" s="28"/>
      <c r="AO261" s="28"/>
      <c r="AP261" s="225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5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5"/>
      <c r="AB262" s="28"/>
      <c r="AC262" s="28"/>
      <c r="AD262" s="225"/>
      <c r="AE262" s="28"/>
      <c r="AF262" s="28"/>
      <c r="AG262" s="28"/>
      <c r="AH262" s="28"/>
      <c r="AI262" s="28"/>
      <c r="AJ262" s="225"/>
      <c r="AK262" s="28"/>
      <c r="AL262" s="28"/>
      <c r="AM262" s="225"/>
      <c r="AN262" s="28"/>
      <c r="AO262" s="28"/>
      <c r="AP262" s="225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5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5"/>
      <c r="AB263" s="28"/>
      <c r="AC263" s="28"/>
      <c r="AD263" s="225"/>
      <c r="AE263" s="28"/>
      <c r="AF263" s="28"/>
      <c r="AG263" s="28"/>
      <c r="AH263" s="28"/>
      <c r="AI263" s="28"/>
      <c r="AJ263" s="225"/>
      <c r="AK263" s="28"/>
      <c r="AL263" s="28"/>
      <c r="AM263" s="225"/>
      <c r="AN263" s="28"/>
      <c r="AO263" s="28"/>
      <c r="AP263" s="225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5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5"/>
      <c r="AB264" s="28"/>
      <c r="AC264" s="28"/>
      <c r="AD264" s="225"/>
      <c r="AE264" s="28"/>
      <c r="AF264" s="28"/>
      <c r="AG264" s="28"/>
      <c r="AH264" s="28"/>
      <c r="AI264" s="28"/>
      <c r="AJ264" s="225"/>
      <c r="AK264" s="28"/>
      <c r="AL264" s="28"/>
      <c r="AM264" s="225"/>
      <c r="AN264" s="28"/>
      <c r="AO264" s="28"/>
      <c r="AP264" s="225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5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5"/>
      <c r="AB265" s="28"/>
      <c r="AC265" s="28"/>
      <c r="AD265" s="225"/>
      <c r="AE265" s="28"/>
      <c r="AF265" s="28"/>
      <c r="AG265" s="28"/>
      <c r="AH265" s="28"/>
      <c r="AI265" s="28"/>
      <c r="AJ265" s="225"/>
      <c r="AK265" s="28"/>
      <c r="AL265" s="28"/>
      <c r="AM265" s="225"/>
      <c r="AN265" s="28"/>
      <c r="AO265" s="28"/>
      <c r="AP265" s="225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5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5"/>
      <c r="AB266" s="28"/>
      <c r="AC266" s="28"/>
      <c r="AD266" s="225"/>
      <c r="AE266" s="28"/>
      <c r="AF266" s="28"/>
      <c r="AG266" s="28"/>
      <c r="AH266" s="28"/>
      <c r="AI266" s="28"/>
      <c r="AJ266" s="225"/>
      <c r="AK266" s="28"/>
      <c r="AL266" s="28"/>
      <c r="AM266" s="225"/>
      <c r="AN266" s="28"/>
      <c r="AO266" s="28"/>
      <c r="AP266" s="225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5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5"/>
      <c r="AB267" s="28"/>
      <c r="AC267" s="28"/>
      <c r="AD267" s="225"/>
      <c r="AE267" s="28"/>
      <c r="AF267" s="28"/>
      <c r="AG267" s="28"/>
      <c r="AH267" s="28"/>
      <c r="AI267" s="28"/>
      <c r="AJ267" s="225"/>
      <c r="AK267" s="28"/>
      <c r="AL267" s="28"/>
      <c r="AM267" s="225"/>
      <c r="AN267" s="28"/>
      <c r="AO267" s="28"/>
      <c r="AP267" s="225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5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5"/>
      <c r="AB268" s="28"/>
      <c r="AC268" s="28"/>
      <c r="AD268" s="225"/>
      <c r="AE268" s="28"/>
      <c r="AF268" s="28"/>
      <c r="AG268" s="28"/>
      <c r="AH268" s="28"/>
      <c r="AI268" s="28"/>
      <c r="AJ268" s="225"/>
      <c r="AK268" s="28"/>
      <c r="AL268" s="28"/>
      <c r="AM268" s="225"/>
      <c r="AN268" s="28"/>
      <c r="AO268" s="28"/>
      <c r="AP268" s="225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5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5"/>
      <c r="AB269" s="28"/>
      <c r="AC269" s="28"/>
      <c r="AD269" s="225"/>
      <c r="AE269" s="28"/>
      <c r="AF269" s="28"/>
      <c r="AG269" s="28"/>
      <c r="AH269" s="28"/>
      <c r="AI269" s="28"/>
      <c r="AJ269" s="225"/>
      <c r="AK269" s="28"/>
      <c r="AL269" s="28"/>
      <c r="AM269" s="225"/>
      <c r="AN269" s="28"/>
      <c r="AO269" s="28"/>
      <c r="AP269" s="225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5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5"/>
      <c r="AB270" s="28"/>
      <c r="AC270" s="28"/>
      <c r="AD270" s="225"/>
      <c r="AE270" s="28"/>
      <c r="AF270" s="28"/>
      <c r="AG270" s="28"/>
      <c r="AH270" s="28"/>
      <c r="AI270" s="28"/>
      <c r="AJ270" s="225"/>
      <c r="AK270" s="28"/>
      <c r="AL270" s="28"/>
      <c r="AM270" s="225"/>
      <c r="AN270" s="28"/>
      <c r="AO270" s="28"/>
      <c r="AP270" s="225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5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5"/>
      <c r="AB271" s="28"/>
      <c r="AC271" s="28"/>
      <c r="AD271" s="225"/>
      <c r="AE271" s="28"/>
      <c r="AF271" s="28"/>
      <c r="AG271" s="28"/>
      <c r="AH271" s="28"/>
      <c r="AI271" s="28"/>
      <c r="AJ271" s="225"/>
      <c r="AK271" s="28"/>
      <c r="AL271" s="28"/>
      <c r="AM271" s="225"/>
      <c r="AN271" s="28"/>
      <c r="AO271" s="28"/>
      <c r="AP271" s="225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5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5"/>
      <c r="AB272" s="28"/>
      <c r="AC272" s="28"/>
      <c r="AD272" s="225"/>
      <c r="AE272" s="28"/>
      <c r="AF272" s="28"/>
      <c r="AG272" s="28"/>
      <c r="AH272" s="28"/>
      <c r="AI272" s="28"/>
      <c r="AJ272" s="225"/>
      <c r="AK272" s="28"/>
      <c r="AL272" s="28"/>
      <c r="AM272" s="225"/>
      <c r="AN272" s="28"/>
      <c r="AO272" s="28"/>
      <c r="AP272" s="225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5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5"/>
      <c r="AB273" s="28"/>
      <c r="AC273" s="28"/>
      <c r="AD273" s="225"/>
      <c r="AE273" s="28"/>
      <c r="AF273" s="28"/>
      <c r="AG273" s="28"/>
      <c r="AH273" s="28"/>
      <c r="AI273" s="28"/>
      <c r="AJ273" s="225"/>
      <c r="AK273" s="28"/>
      <c r="AL273" s="28"/>
      <c r="AM273" s="225"/>
      <c r="AN273" s="28"/>
      <c r="AO273" s="28"/>
      <c r="AP273" s="225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5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5"/>
      <c r="AB274" s="28"/>
      <c r="AC274" s="28"/>
      <c r="AD274" s="225"/>
      <c r="AE274" s="28"/>
      <c r="AF274" s="28"/>
      <c r="AG274" s="28"/>
      <c r="AH274" s="28"/>
      <c r="AI274" s="28"/>
      <c r="AJ274" s="225"/>
      <c r="AK274" s="28"/>
      <c r="AL274" s="28"/>
      <c r="AM274" s="225"/>
      <c r="AN274" s="28"/>
      <c r="AO274" s="28"/>
      <c r="AP274" s="225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5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5"/>
      <c r="AB275" s="28"/>
      <c r="AC275" s="28"/>
      <c r="AD275" s="225"/>
      <c r="AE275" s="28"/>
      <c r="AF275" s="28"/>
      <c r="AG275" s="28"/>
      <c r="AH275" s="28"/>
      <c r="AI275" s="28"/>
      <c r="AJ275" s="225"/>
      <c r="AK275" s="28"/>
      <c r="AL275" s="28"/>
      <c r="AM275" s="225"/>
      <c r="AN275" s="28"/>
      <c r="AO275" s="28"/>
      <c r="AP275" s="225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5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5"/>
      <c r="AB276" s="28"/>
      <c r="AC276" s="28"/>
      <c r="AD276" s="225"/>
      <c r="AE276" s="28"/>
      <c r="AF276" s="28"/>
      <c r="AG276" s="28"/>
      <c r="AH276" s="28"/>
      <c r="AI276" s="28"/>
      <c r="AJ276" s="225"/>
      <c r="AK276" s="28"/>
      <c r="AL276" s="28"/>
      <c r="AM276" s="225"/>
      <c r="AN276" s="28"/>
      <c r="AO276" s="28"/>
      <c r="AP276" s="225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5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5"/>
      <c r="AB277" s="28"/>
      <c r="AC277" s="28"/>
      <c r="AD277" s="225"/>
      <c r="AE277" s="28"/>
      <c r="AF277" s="28"/>
      <c r="AG277" s="28"/>
      <c r="AH277" s="28"/>
      <c r="AI277" s="28"/>
      <c r="AJ277" s="225"/>
      <c r="AK277" s="28"/>
      <c r="AL277" s="28"/>
      <c r="AM277" s="225"/>
      <c r="AN277" s="28"/>
      <c r="AO277" s="28"/>
      <c r="AP277" s="225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5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5"/>
      <c r="AB278" s="28"/>
      <c r="AC278" s="28"/>
      <c r="AD278" s="225"/>
      <c r="AE278" s="28"/>
      <c r="AF278" s="28"/>
      <c r="AG278" s="28"/>
      <c r="AH278" s="28"/>
      <c r="AI278" s="28"/>
      <c r="AJ278" s="225"/>
      <c r="AK278" s="28"/>
      <c r="AL278" s="28"/>
      <c r="AM278" s="225"/>
      <c r="AN278" s="28"/>
      <c r="AO278" s="28"/>
      <c r="AP278" s="225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5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5"/>
      <c r="AB279" s="28"/>
      <c r="AC279" s="28"/>
      <c r="AD279" s="225"/>
      <c r="AE279" s="28"/>
      <c r="AF279" s="28"/>
      <c r="AG279" s="28"/>
      <c r="AH279" s="28"/>
      <c r="AI279" s="28"/>
      <c r="AJ279" s="225"/>
      <c r="AK279" s="28"/>
      <c r="AL279" s="28"/>
      <c r="AM279" s="225"/>
      <c r="AN279" s="28"/>
      <c r="AO279" s="28"/>
      <c r="AP279" s="225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5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5"/>
      <c r="AB280" s="28"/>
      <c r="AC280" s="28"/>
      <c r="AD280" s="225"/>
      <c r="AE280" s="28"/>
      <c r="AF280" s="28"/>
      <c r="AG280" s="28"/>
      <c r="AH280" s="28"/>
      <c r="AI280" s="28"/>
      <c r="AJ280" s="225"/>
      <c r="AK280" s="28"/>
      <c r="AL280" s="28"/>
      <c r="AM280" s="225"/>
      <c r="AN280" s="28"/>
      <c r="AO280" s="28"/>
      <c r="AP280" s="225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5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5"/>
      <c r="AB281" s="28"/>
      <c r="AC281" s="28"/>
      <c r="AD281" s="225"/>
      <c r="AE281" s="28"/>
      <c r="AF281" s="28"/>
      <c r="AG281" s="28"/>
      <c r="AH281" s="28"/>
      <c r="AI281" s="28"/>
      <c r="AJ281" s="225"/>
      <c r="AK281" s="28"/>
      <c r="AL281" s="28"/>
      <c r="AM281" s="225"/>
      <c r="AN281" s="28"/>
      <c r="AO281" s="28"/>
      <c r="AP281" s="225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5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5"/>
      <c r="AB282" s="28"/>
      <c r="AC282" s="28"/>
      <c r="AD282" s="225"/>
      <c r="AE282" s="28"/>
      <c r="AF282" s="28"/>
      <c r="AG282" s="28"/>
      <c r="AH282" s="28"/>
      <c r="AI282" s="28"/>
      <c r="AJ282" s="225"/>
      <c r="AK282" s="28"/>
      <c r="AL282" s="28"/>
      <c r="AM282" s="225"/>
      <c r="AN282" s="28"/>
      <c r="AO282" s="28"/>
      <c r="AP282" s="225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5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5"/>
      <c r="AB283" s="28"/>
      <c r="AC283" s="28"/>
      <c r="AD283" s="225"/>
      <c r="AE283" s="28"/>
      <c r="AF283" s="28"/>
      <c r="AG283" s="28"/>
      <c r="AH283" s="28"/>
      <c r="AI283" s="28"/>
      <c r="AJ283" s="225"/>
      <c r="AK283" s="28"/>
      <c r="AL283" s="28"/>
      <c r="AM283" s="225"/>
      <c r="AN283" s="28"/>
      <c r="AO283" s="28"/>
      <c r="AP283" s="225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5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5"/>
      <c r="AB284" s="28"/>
      <c r="AC284" s="28"/>
      <c r="AD284" s="225"/>
      <c r="AE284" s="28"/>
      <c r="AF284" s="28"/>
      <c r="AG284" s="28"/>
      <c r="AH284" s="28"/>
      <c r="AI284" s="28"/>
      <c r="AJ284" s="225"/>
      <c r="AK284" s="28"/>
      <c r="AL284" s="28"/>
      <c r="AM284" s="225"/>
      <c r="AN284" s="28"/>
      <c r="AO284" s="28"/>
      <c r="AP284" s="225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5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5"/>
      <c r="AB285" s="28"/>
      <c r="AC285" s="28"/>
      <c r="AD285" s="225"/>
      <c r="AE285" s="28"/>
      <c r="AF285" s="28"/>
      <c r="AG285" s="28"/>
      <c r="AH285" s="28"/>
      <c r="AI285" s="28"/>
      <c r="AJ285" s="225"/>
      <c r="AK285" s="28"/>
      <c r="AL285" s="28"/>
      <c r="AM285" s="225"/>
      <c r="AN285" s="28"/>
      <c r="AO285" s="28"/>
      <c r="AP285" s="225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5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5"/>
      <c r="AB286" s="28"/>
      <c r="AC286" s="28"/>
      <c r="AD286" s="225"/>
      <c r="AE286" s="28"/>
      <c r="AF286" s="28"/>
      <c r="AG286" s="28"/>
      <c r="AH286" s="28"/>
      <c r="AI286" s="28"/>
      <c r="AJ286" s="225"/>
      <c r="AK286" s="28"/>
      <c r="AL286" s="28"/>
      <c r="AM286" s="225"/>
      <c r="AN286" s="28"/>
      <c r="AO286" s="28"/>
      <c r="AP286" s="225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5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5"/>
      <c r="AB287" s="28"/>
      <c r="AC287" s="28"/>
      <c r="AD287" s="225"/>
      <c r="AE287" s="28"/>
      <c r="AF287" s="28"/>
      <c r="AG287" s="28"/>
      <c r="AH287" s="28"/>
      <c r="AI287" s="28"/>
      <c r="AJ287" s="225"/>
      <c r="AK287" s="28"/>
      <c r="AL287" s="28"/>
      <c r="AM287" s="225"/>
      <c r="AN287" s="28"/>
      <c r="AO287" s="28"/>
      <c r="AP287" s="225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5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5"/>
      <c r="AB288" s="28"/>
      <c r="AC288" s="28"/>
      <c r="AD288" s="225"/>
      <c r="AE288" s="28"/>
      <c r="AF288" s="28"/>
      <c r="AG288" s="28"/>
      <c r="AH288" s="28"/>
      <c r="AI288" s="28"/>
      <c r="AJ288" s="225"/>
      <c r="AK288" s="28"/>
      <c r="AL288" s="28"/>
      <c r="AM288" s="225"/>
      <c r="AN288" s="28"/>
      <c r="AO288" s="28"/>
      <c r="AP288" s="225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5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5"/>
      <c r="AB289" s="28"/>
      <c r="AC289" s="28"/>
      <c r="AD289" s="225"/>
      <c r="AE289" s="28"/>
      <c r="AF289" s="28"/>
      <c r="AG289" s="28"/>
      <c r="AH289" s="28"/>
      <c r="AI289" s="28"/>
      <c r="AJ289" s="225"/>
      <c r="AK289" s="28"/>
      <c r="AL289" s="28"/>
      <c r="AM289" s="225"/>
      <c r="AN289" s="28"/>
      <c r="AO289" s="28"/>
      <c r="AP289" s="225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5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5"/>
      <c r="AB290" s="28"/>
      <c r="AC290" s="28"/>
      <c r="AD290" s="225"/>
      <c r="AE290" s="28"/>
      <c r="AF290" s="28"/>
      <c r="AG290" s="28"/>
      <c r="AH290" s="28"/>
      <c r="AI290" s="28"/>
      <c r="AJ290" s="225"/>
      <c r="AK290" s="28"/>
      <c r="AL290" s="28"/>
      <c r="AM290" s="225"/>
      <c r="AN290" s="28"/>
      <c r="AO290" s="28"/>
      <c r="AP290" s="225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5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5"/>
      <c r="AB291" s="28"/>
      <c r="AC291" s="28"/>
      <c r="AD291" s="225"/>
      <c r="AE291" s="28"/>
      <c r="AF291" s="28"/>
      <c r="AG291" s="28"/>
      <c r="AH291" s="28"/>
      <c r="AI291" s="28"/>
      <c r="AJ291" s="225"/>
      <c r="AK291" s="28"/>
      <c r="AL291" s="28"/>
      <c r="AM291" s="225"/>
      <c r="AN291" s="28"/>
      <c r="AO291" s="28"/>
      <c r="AP291" s="225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5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5"/>
      <c r="AB292" s="28"/>
      <c r="AC292" s="28"/>
      <c r="AD292" s="225"/>
      <c r="AE292" s="28"/>
      <c r="AF292" s="28"/>
      <c r="AG292" s="28"/>
      <c r="AH292" s="28"/>
      <c r="AI292" s="28"/>
      <c r="AJ292" s="225"/>
      <c r="AK292" s="28"/>
      <c r="AL292" s="28"/>
      <c r="AM292" s="225"/>
      <c r="AN292" s="28"/>
      <c r="AO292" s="28"/>
      <c r="AP292" s="225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5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5"/>
      <c r="AB293" s="28"/>
      <c r="AC293" s="28"/>
      <c r="AD293" s="225"/>
      <c r="AE293" s="28"/>
      <c r="AF293" s="28"/>
      <c r="AG293" s="28"/>
      <c r="AH293" s="28"/>
      <c r="AI293" s="28"/>
      <c r="AJ293" s="225"/>
      <c r="AK293" s="28"/>
      <c r="AL293" s="28"/>
      <c r="AM293" s="225"/>
      <c r="AN293" s="28"/>
      <c r="AO293" s="28"/>
      <c r="AP293" s="225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5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5"/>
      <c r="AB294" s="28"/>
      <c r="AC294" s="28"/>
      <c r="AD294" s="225"/>
      <c r="AE294" s="28"/>
      <c r="AF294" s="28"/>
      <c r="AG294" s="28"/>
      <c r="AH294" s="28"/>
      <c r="AI294" s="28"/>
      <c r="AJ294" s="225"/>
      <c r="AK294" s="28"/>
      <c r="AL294" s="28"/>
      <c r="AM294" s="225"/>
      <c r="AN294" s="28"/>
      <c r="AO294" s="28"/>
      <c r="AP294" s="225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5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5"/>
      <c r="AB295" s="28"/>
      <c r="AC295" s="28"/>
      <c r="AD295" s="225"/>
      <c r="AE295" s="28"/>
      <c r="AF295" s="28"/>
      <c r="AG295" s="28"/>
      <c r="AH295" s="28"/>
      <c r="AI295" s="28"/>
      <c r="AJ295" s="225"/>
      <c r="AK295" s="28"/>
      <c r="AL295" s="28"/>
      <c r="AM295" s="225"/>
      <c r="AN295" s="28"/>
      <c r="AO295" s="28"/>
      <c r="AP295" s="225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5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5"/>
      <c r="AB296" s="28"/>
      <c r="AC296" s="28"/>
      <c r="AD296" s="225"/>
      <c r="AE296" s="28"/>
      <c r="AF296" s="28"/>
      <c r="AG296" s="28"/>
      <c r="AH296" s="28"/>
      <c r="AI296" s="28"/>
      <c r="AJ296" s="225"/>
      <c r="AK296" s="28"/>
      <c r="AL296" s="28"/>
      <c r="AM296" s="225"/>
      <c r="AN296" s="28"/>
      <c r="AO296" s="28"/>
      <c r="AP296" s="225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5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5"/>
      <c r="AB297" s="28"/>
      <c r="AC297" s="28"/>
      <c r="AD297" s="225"/>
      <c r="AE297" s="28"/>
      <c r="AF297" s="28"/>
      <c r="AG297" s="28"/>
      <c r="AH297" s="28"/>
      <c r="AI297" s="28"/>
      <c r="AJ297" s="225"/>
      <c r="AK297" s="28"/>
      <c r="AL297" s="28"/>
      <c r="AM297" s="225"/>
      <c r="AN297" s="28"/>
      <c r="AO297" s="28"/>
      <c r="AP297" s="225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5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5"/>
      <c r="AB298" s="28"/>
      <c r="AC298" s="28"/>
      <c r="AD298" s="225"/>
      <c r="AE298" s="28"/>
      <c r="AF298" s="28"/>
      <c r="AG298" s="28"/>
      <c r="AH298" s="28"/>
      <c r="AI298" s="28"/>
      <c r="AJ298" s="225"/>
      <c r="AK298" s="28"/>
      <c r="AL298" s="28"/>
      <c r="AM298" s="225"/>
      <c r="AN298" s="28"/>
      <c r="AO298" s="28"/>
      <c r="AP298" s="225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5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5"/>
      <c r="AB299" s="28"/>
      <c r="AC299" s="28"/>
      <c r="AD299" s="225"/>
      <c r="AE299" s="28"/>
      <c r="AF299" s="28"/>
      <c r="AG299" s="28"/>
      <c r="AH299" s="28"/>
      <c r="AI299" s="28"/>
      <c r="AJ299" s="225"/>
      <c r="AK299" s="28"/>
      <c r="AL299" s="28"/>
      <c r="AM299" s="225"/>
      <c r="AN299" s="28"/>
      <c r="AO299" s="28"/>
      <c r="AP299" s="225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5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5"/>
      <c r="AB300" s="28"/>
      <c r="AC300" s="28"/>
      <c r="AD300" s="225"/>
      <c r="AE300" s="28"/>
      <c r="AF300" s="28"/>
      <c r="AG300" s="28"/>
      <c r="AH300" s="28"/>
      <c r="AI300" s="28"/>
      <c r="AJ300" s="225"/>
      <c r="AK300" s="28"/>
      <c r="AL300" s="28"/>
      <c r="AM300" s="225"/>
      <c r="AN300" s="28"/>
      <c r="AO300" s="28"/>
      <c r="AP300" s="225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5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5"/>
      <c r="AB301" s="28"/>
      <c r="AC301" s="28"/>
      <c r="AD301" s="225"/>
      <c r="AE301" s="28"/>
      <c r="AF301" s="28"/>
      <c r="AG301" s="28"/>
      <c r="AH301" s="28"/>
      <c r="AI301" s="28"/>
      <c r="AJ301" s="225"/>
      <c r="AK301" s="28"/>
      <c r="AL301" s="28"/>
      <c r="AM301" s="225"/>
      <c r="AN301" s="28"/>
      <c r="AO301" s="28"/>
      <c r="AP301" s="225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5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5"/>
      <c r="AB302" s="28"/>
      <c r="AC302" s="28"/>
      <c r="AD302" s="225"/>
      <c r="AE302" s="28"/>
      <c r="AF302" s="28"/>
      <c r="AG302" s="28"/>
      <c r="AH302" s="28"/>
      <c r="AI302" s="28"/>
      <c r="AJ302" s="225"/>
      <c r="AK302" s="28"/>
      <c r="AL302" s="28"/>
      <c r="AM302" s="225"/>
      <c r="AN302" s="28"/>
      <c r="AO302" s="28"/>
      <c r="AP302" s="225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5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5"/>
      <c r="AB303" s="28"/>
      <c r="AC303" s="28"/>
      <c r="AD303" s="225"/>
      <c r="AE303" s="28"/>
      <c r="AF303" s="28"/>
      <c r="AG303" s="28"/>
      <c r="AH303" s="28"/>
      <c r="AI303" s="28"/>
      <c r="AJ303" s="225"/>
      <c r="AK303" s="28"/>
      <c r="AL303" s="28"/>
      <c r="AM303" s="225"/>
      <c r="AN303" s="28"/>
      <c r="AO303" s="28"/>
      <c r="AP303" s="225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5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5"/>
      <c r="AB304" s="28"/>
      <c r="AC304" s="28"/>
      <c r="AD304" s="225"/>
      <c r="AE304" s="28"/>
      <c r="AF304" s="28"/>
      <c r="AG304" s="28"/>
      <c r="AH304" s="28"/>
      <c r="AI304" s="28"/>
      <c r="AJ304" s="225"/>
      <c r="AK304" s="28"/>
      <c r="AL304" s="28"/>
      <c r="AM304" s="225"/>
      <c r="AN304" s="28"/>
      <c r="AO304" s="28"/>
      <c r="AP304" s="225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5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5"/>
      <c r="AB305" s="28"/>
      <c r="AC305" s="28"/>
      <c r="AD305" s="225"/>
      <c r="AE305" s="28"/>
      <c r="AF305" s="28"/>
      <c r="AG305" s="28"/>
      <c r="AH305" s="28"/>
      <c r="AI305" s="28"/>
      <c r="AJ305" s="225"/>
      <c r="AK305" s="28"/>
      <c r="AL305" s="28"/>
      <c r="AM305" s="225"/>
      <c r="AN305" s="28"/>
      <c r="AO305" s="28"/>
      <c r="AP305" s="225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5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5"/>
      <c r="AB306" s="28"/>
      <c r="AC306" s="28"/>
      <c r="AD306" s="225"/>
      <c r="AE306" s="28"/>
      <c r="AF306" s="28"/>
      <c r="AG306" s="28"/>
      <c r="AH306" s="28"/>
      <c r="AI306" s="28"/>
      <c r="AJ306" s="225"/>
      <c r="AK306" s="28"/>
      <c r="AL306" s="28"/>
      <c r="AM306" s="225"/>
      <c r="AN306" s="28"/>
      <c r="AO306" s="28"/>
      <c r="AP306" s="225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5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5"/>
      <c r="AB307" s="28"/>
      <c r="AC307" s="28"/>
      <c r="AD307" s="225"/>
      <c r="AE307" s="28"/>
      <c r="AF307" s="28"/>
      <c r="AG307" s="28"/>
      <c r="AH307" s="28"/>
      <c r="AI307" s="28"/>
      <c r="AJ307" s="225"/>
      <c r="AK307" s="28"/>
      <c r="AL307" s="28"/>
      <c r="AM307" s="225"/>
      <c r="AN307" s="28"/>
      <c r="AO307" s="28"/>
      <c r="AP307" s="225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5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5"/>
      <c r="AB308" s="28"/>
      <c r="AC308" s="28"/>
      <c r="AD308" s="225"/>
      <c r="AE308" s="28"/>
      <c r="AF308" s="28"/>
      <c r="AG308" s="28"/>
      <c r="AH308" s="28"/>
      <c r="AI308" s="28"/>
      <c r="AJ308" s="225"/>
      <c r="AK308" s="28"/>
      <c r="AL308" s="28"/>
      <c r="AM308" s="225"/>
      <c r="AN308" s="28"/>
      <c r="AO308" s="28"/>
      <c r="AP308" s="225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5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5"/>
      <c r="AB309" s="28"/>
      <c r="AC309" s="28"/>
      <c r="AD309" s="225"/>
      <c r="AE309" s="28"/>
      <c r="AF309" s="28"/>
      <c r="AG309" s="28"/>
      <c r="AH309" s="28"/>
      <c r="AI309" s="28"/>
      <c r="AJ309" s="225"/>
      <c r="AK309" s="28"/>
      <c r="AL309" s="28"/>
      <c r="AM309" s="225"/>
      <c r="AN309" s="28"/>
      <c r="AO309" s="28"/>
      <c r="AP309" s="225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5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5"/>
      <c r="AB310" s="28"/>
      <c r="AC310" s="28"/>
      <c r="AD310" s="225"/>
      <c r="AE310" s="28"/>
      <c r="AF310" s="28"/>
      <c r="AG310" s="28"/>
      <c r="AH310" s="28"/>
      <c r="AI310" s="28"/>
      <c r="AJ310" s="225"/>
      <c r="AK310" s="28"/>
      <c r="AL310" s="28"/>
      <c r="AM310" s="225"/>
      <c r="AN310" s="28"/>
      <c r="AO310" s="28"/>
      <c r="AP310" s="225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5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5"/>
      <c r="AB311" s="28"/>
      <c r="AC311" s="28"/>
      <c r="AD311" s="225"/>
      <c r="AE311" s="28"/>
      <c r="AF311" s="28"/>
      <c r="AG311" s="28"/>
      <c r="AH311" s="28"/>
      <c r="AI311" s="28"/>
      <c r="AJ311" s="225"/>
      <c r="AK311" s="28"/>
      <c r="AL311" s="28"/>
      <c r="AM311" s="225"/>
      <c r="AN311" s="28"/>
      <c r="AO311" s="28"/>
      <c r="AP311" s="225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5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5"/>
      <c r="AB312" s="28"/>
      <c r="AC312" s="28"/>
      <c r="AD312" s="225"/>
      <c r="AE312" s="28"/>
      <c r="AF312" s="28"/>
      <c r="AG312" s="28"/>
      <c r="AH312" s="28"/>
      <c r="AI312" s="28"/>
      <c r="AJ312" s="225"/>
      <c r="AK312" s="28"/>
      <c r="AL312" s="28"/>
      <c r="AM312" s="225"/>
      <c r="AN312" s="28"/>
      <c r="AO312" s="28"/>
      <c r="AP312" s="225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5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5"/>
      <c r="AB313" s="28"/>
      <c r="AC313" s="28"/>
      <c r="AD313" s="225"/>
      <c r="AE313" s="28"/>
      <c r="AF313" s="28"/>
      <c r="AG313" s="28"/>
      <c r="AH313" s="28"/>
      <c r="AI313" s="28"/>
      <c r="AJ313" s="225"/>
      <c r="AK313" s="28"/>
      <c r="AL313" s="28"/>
      <c r="AM313" s="225"/>
      <c r="AN313" s="28"/>
      <c r="AO313" s="28"/>
      <c r="AP313" s="225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5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5"/>
      <c r="AB314" s="28"/>
      <c r="AC314" s="28"/>
      <c r="AD314" s="225"/>
      <c r="AE314" s="28"/>
      <c r="AF314" s="28"/>
      <c r="AG314" s="28"/>
      <c r="AH314" s="28"/>
      <c r="AI314" s="28"/>
      <c r="AJ314" s="225"/>
      <c r="AK314" s="28"/>
      <c r="AL314" s="28"/>
      <c r="AM314" s="225"/>
      <c r="AN314" s="28"/>
      <c r="AO314" s="28"/>
      <c r="AP314" s="225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5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5"/>
      <c r="AB315" s="28"/>
      <c r="AC315" s="28"/>
      <c r="AD315" s="225"/>
      <c r="AE315" s="28"/>
      <c r="AF315" s="28"/>
      <c r="AG315" s="28"/>
      <c r="AH315" s="28"/>
      <c r="AI315" s="28"/>
      <c r="AJ315" s="225"/>
      <c r="AK315" s="28"/>
      <c r="AL315" s="28"/>
      <c r="AM315" s="225"/>
      <c r="AN315" s="28"/>
      <c r="AO315" s="28"/>
      <c r="AP315" s="225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5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5"/>
      <c r="AB316" s="28"/>
      <c r="AC316" s="28"/>
      <c r="AD316" s="225"/>
      <c r="AE316" s="28"/>
      <c r="AF316" s="28"/>
      <c r="AG316" s="28"/>
      <c r="AH316" s="28"/>
      <c r="AI316" s="28"/>
      <c r="AJ316" s="225"/>
      <c r="AK316" s="28"/>
      <c r="AL316" s="28"/>
      <c r="AM316" s="225"/>
      <c r="AN316" s="28"/>
      <c r="AO316" s="28"/>
      <c r="AP316" s="225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5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5"/>
      <c r="AB317" s="28"/>
      <c r="AC317" s="28"/>
      <c r="AD317" s="225"/>
      <c r="AE317" s="28"/>
      <c r="AF317" s="28"/>
      <c r="AG317" s="28"/>
      <c r="AH317" s="28"/>
      <c r="AI317" s="28"/>
      <c r="AJ317" s="225"/>
      <c r="AK317" s="28"/>
      <c r="AL317" s="28"/>
      <c r="AM317" s="225"/>
      <c r="AN317" s="28"/>
      <c r="AO317" s="28"/>
      <c r="AP317" s="225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5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5"/>
      <c r="AB318" s="28"/>
      <c r="AC318" s="28"/>
      <c r="AD318" s="225"/>
      <c r="AE318" s="28"/>
      <c r="AF318" s="28"/>
      <c r="AG318" s="28"/>
      <c r="AH318" s="28"/>
      <c r="AI318" s="28"/>
      <c r="AJ318" s="225"/>
      <c r="AK318" s="28"/>
      <c r="AL318" s="28"/>
      <c r="AM318" s="225"/>
      <c r="AN318" s="28"/>
      <c r="AO318" s="28"/>
      <c r="AP318" s="225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5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5"/>
      <c r="AB319" s="28"/>
      <c r="AC319" s="28"/>
      <c r="AD319" s="225"/>
      <c r="AE319" s="28"/>
      <c r="AF319" s="28"/>
      <c r="AG319" s="28"/>
      <c r="AH319" s="28"/>
      <c r="AI319" s="28"/>
      <c r="AJ319" s="225"/>
      <c r="AK319" s="28"/>
      <c r="AL319" s="28"/>
      <c r="AM319" s="225"/>
      <c r="AN319" s="28"/>
      <c r="AO319" s="28"/>
      <c r="AP319" s="225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5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5"/>
      <c r="AB320" s="28"/>
      <c r="AC320" s="28"/>
      <c r="AD320" s="225"/>
      <c r="AE320" s="28"/>
      <c r="AF320" s="28"/>
      <c r="AG320" s="28"/>
      <c r="AH320" s="28"/>
      <c r="AI320" s="28"/>
      <c r="AJ320" s="225"/>
      <c r="AK320" s="28"/>
      <c r="AL320" s="28"/>
      <c r="AM320" s="225"/>
      <c r="AN320" s="28"/>
      <c r="AO320" s="28"/>
      <c r="AP320" s="225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5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5"/>
      <c r="AB321" s="28"/>
      <c r="AC321" s="28"/>
      <c r="AD321" s="225"/>
      <c r="AE321" s="28"/>
      <c r="AF321" s="28"/>
      <c r="AG321" s="28"/>
      <c r="AH321" s="28"/>
      <c r="AI321" s="28"/>
      <c r="AJ321" s="225"/>
      <c r="AK321" s="28"/>
      <c r="AL321" s="28"/>
      <c r="AM321" s="225"/>
      <c r="AN321" s="28"/>
      <c r="AO321" s="28"/>
      <c r="AP321" s="225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5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5"/>
      <c r="AB322" s="28"/>
      <c r="AC322" s="28"/>
      <c r="AD322" s="225"/>
      <c r="AE322" s="28"/>
      <c r="AF322" s="28"/>
      <c r="AG322" s="28"/>
      <c r="AH322" s="28"/>
      <c r="AI322" s="28"/>
      <c r="AJ322" s="225"/>
      <c r="AK322" s="28"/>
      <c r="AL322" s="28"/>
      <c r="AM322" s="225"/>
      <c r="AN322" s="28"/>
      <c r="AO322" s="28"/>
      <c r="AP322" s="225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5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5"/>
      <c r="AB323" s="28"/>
      <c r="AC323" s="28"/>
      <c r="AD323" s="225"/>
      <c r="AE323" s="28"/>
      <c r="AF323" s="28"/>
      <c r="AG323" s="28"/>
      <c r="AH323" s="28"/>
      <c r="AI323" s="28"/>
      <c r="AJ323" s="225"/>
      <c r="AK323" s="28"/>
      <c r="AL323" s="28"/>
      <c r="AM323" s="225"/>
      <c r="AN323" s="28"/>
      <c r="AO323" s="28"/>
      <c r="AP323" s="225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5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5"/>
      <c r="AB324" s="28"/>
      <c r="AC324" s="28"/>
      <c r="AD324" s="225"/>
      <c r="AE324" s="28"/>
      <c r="AF324" s="28"/>
      <c r="AG324" s="28"/>
      <c r="AH324" s="28"/>
      <c r="AI324" s="28"/>
      <c r="AJ324" s="225"/>
      <c r="AK324" s="28"/>
      <c r="AL324" s="28"/>
      <c r="AM324" s="225"/>
      <c r="AN324" s="28"/>
      <c r="AO324" s="28"/>
      <c r="AP324" s="225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5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5"/>
      <c r="AB325" s="28"/>
      <c r="AC325" s="28"/>
      <c r="AD325" s="225"/>
      <c r="AE325" s="28"/>
      <c r="AF325" s="28"/>
      <c r="AG325" s="28"/>
      <c r="AH325" s="28"/>
      <c r="AI325" s="28"/>
      <c r="AJ325" s="225"/>
      <c r="AK325" s="28"/>
      <c r="AL325" s="28"/>
      <c r="AM325" s="225"/>
      <c r="AN325" s="28"/>
      <c r="AO325" s="28"/>
      <c r="AP325" s="225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5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5"/>
      <c r="AB326" s="28"/>
      <c r="AC326" s="28"/>
      <c r="AD326" s="225"/>
      <c r="AE326" s="28"/>
      <c r="AF326" s="28"/>
      <c r="AG326" s="28"/>
      <c r="AH326" s="28"/>
      <c r="AI326" s="28"/>
      <c r="AJ326" s="225"/>
      <c r="AK326" s="28"/>
      <c r="AL326" s="28"/>
      <c r="AM326" s="225"/>
      <c r="AN326" s="28"/>
      <c r="AO326" s="28"/>
      <c r="AP326" s="225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5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5"/>
      <c r="AB327" s="28"/>
      <c r="AC327" s="28"/>
      <c r="AD327" s="225"/>
      <c r="AE327" s="28"/>
      <c r="AF327" s="28"/>
      <c r="AG327" s="28"/>
      <c r="AH327" s="28"/>
      <c r="AI327" s="28"/>
      <c r="AJ327" s="225"/>
      <c r="AK327" s="28"/>
      <c r="AL327" s="28"/>
      <c r="AM327" s="225"/>
      <c r="AN327" s="28"/>
      <c r="AO327" s="28"/>
      <c r="AP327" s="225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5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5"/>
      <c r="AB328" s="28"/>
      <c r="AC328" s="28"/>
      <c r="AD328" s="225"/>
      <c r="AE328" s="28"/>
      <c r="AF328" s="28"/>
      <c r="AG328" s="28"/>
      <c r="AH328" s="28"/>
      <c r="AI328" s="28"/>
      <c r="AJ328" s="225"/>
      <c r="AK328" s="28"/>
      <c r="AL328" s="28"/>
      <c r="AM328" s="225"/>
      <c r="AN328" s="28"/>
      <c r="AO328" s="28"/>
      <c r="AP328" s="225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5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5"/>
      <c r="AB329" s="28"/>
      <c r="AC329" s="28"/>
      <c r="AD329" s="225"/>
      <c r="AE329" s="28"/>
      <c r="AF329" s="28"/>
      <c r="AG329" s="28"/>
      <c r="AH329" s="28"/>
      <c r="AI329" s="28"/>
      <c r="AJ329" s="225"/>
      <c r="AK329" s="28"/>
      <c r="AL329" s="28"/>
      <c r="AM329" s="225"/>
      <c r="AN329" s="28"/>
      <c r="AO329" s="28"/>
      <c r="AP329" s="225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5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5"/>
      <c r="AB330" s="28"/>
      <c r="AC330" s="28"/>
      <c r="AD330" s="225"/>
      <c r="AE330" s="28"/>
      <c r="AF330" s="28"/>
      <c r="AG330" s="28"/>
      <c r="AH330" s="28"/>
      <c r="AI330" s="28"/>
      <c r="AJ330" s="225"/>
      <c r="AK330" s="28"/>
      <c r="AL330" s="28"/>
      <c r="AM330" s="225"/>
      <c r="AN330" s="28"/>
      <c r="AO330" s="28"/>
      <c r="AP330" s="225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5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5"/>
      <c r="AB331" s="28"/>
      <c r="AC331" s="28"/>
      <c r="AD331" s="225"/>
      <c r="AE331" s="28"/>
      <c r="AF331" s="28"/>
      <c r="AG331" s="28"/>
      <c r="AH331" s="28"/>
      <c r="AI331" s="28"/>
      <c r="AJ331" s="225"/>
      <c r="AK331" s="28"/>
      <c r="AL331" s="28"/>
      <c r="AM331" s="225"/>
      <c r="AN331" s="28"/>
      <c r="AO331" s="28"/>
      <c r="AP331" s="225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5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5"/>
      <c r="AB332" s="28"/>
      <c r="AC332" s="28"/>
      <c r="AD332" s="225"/>
      <c r="AE332" s="28"/>
      <c r="AF332" s="28"/>
      <c r="AG332" s="28"/>
      <c r="AH332" s="28"/>
      <c r="AI332" s="28"/>
      <c r="AJ332" s="225"/>
      <c r="AK332" s="28"/>
      <c r="AL332" s="28"/>
      <c r="AM332" s="225"/>
      <c r="AN332" s="28"/>
      <c r="AO332" s="28"/>
      <c r="AP332" s="225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5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5"/>
      <c r="AB333" s="28"/>
      <c r="AC333" s="28"/>
      <c r="AD333" s="225"/>
      <c r="AE333" s="28"/>
      <c r="AF333" s="28"/>
      <c r="AG333" s="28"/>
      <c r="AH333" s="28"/>
      <c r="AI333" s="28"/>
      <c r="AJ333" s="225"/>
      <c r="AK333" s="28"/>
      <c r="AL333" s="28"/>
      <c r="AM333" s="225"/>
      <c r="AN333" s="28"/>
      <c r="AO333" s="28"/>
      <c r="AP333" s="225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5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5"/>
      <c r="AB334" s="28"/>
      <c r="AC334" s="28"/>
      <c r="AD334" s="225"/>
      <c r="AE334" s="28"/>
      <c r="AF334" s="28"/>
      <c r="AG334" s="28"/>
      <c r="AH334" s="28"/>
      <c r="AI334" s="28"/>
      <c r="AJ334" s="225"/>
      <c r="AK334" s="28"/>
      <c r="AL334" s="28"/>
      <c r="AM334" s="225"/>
      <c r="AN334" s="28"/>
      <c r="AO334" s="28"/>
      <c r="AP334" s="225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5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5"/>
      <c r="AB335" s="28"/>
      <c r="AC335" s="28"/>
      <c r="AD335" s="225"/>
      <c r="AE335" s="28"/>
      <c r="AF335" s="28"/>
      <c r="AG335" s="28"/>
      <c r="AH335" s="28"/>
      <c r="AI335" s="28"/>
      <c r="AJ335" s="225"/>
      <c r="AK335" s="28"/>
      <c r="AL335" s="28"/>
      <c r="AM335" s="225"/>
      <c r="AN335" s="28"/>
      <c r="AO335" s="28"/>
      <c r="AP335" s="225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5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5"/>
      <c r="AB336" s="28"/>
      <c r="AC336" s="28"/>
      <c r="AD336" s="225"/>
      <c r="AE336" s="28"/>
      <c r="AF336" s="28"/>
      <c r="AG336" s="28"/>
      <c r="AH336" s="28"/>
      <c r="AI336" s="28"/>
      <c r="AJ336" s="225"/>
      <c r="AK336" s="28"/>
      <c r="AL336" s="28"/>
      <c r="AM336" s="225"/>
      <c r="AN336" s="28"/>
      <c r="AO336" s="28"/>
      <c r="AP336" s="225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5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5"/>
      <c r="AB337" s="28"/>
      <c r="AC337" s="28"/>
      <c r="AD337" s="225"/>
      <c r="AE337" s="28"/>
      <c r="AF337" s="28"/>
      <c r="AG337" s="28"/>
      <c r="AH337" s="28"/>
      <c r="AI337" s="28"/>
      <c r="AJ337" s="225"/>
      <c r="AK337" s="28"/>
      <c r="AL337" s="28"/>
      <c r="AM337" s="225"/>
      <c r="AN337" s="28"/>
      <c r="AO337" s="28"/>
      <c r="AP337" s="225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5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5"/>
      <c r="AB338" s="28"/>
      <c r="AC338" s="28"/>
      <c r="AD338" s="225"/>
      <c r="AE338" s="28"/>
      <c r="AF338" s="28"/>
      <c r="AG338" s="28"/>
      <c r="AH338" s="28"/>
      <c r="AI338" s="28"/>
      <c r="AJ338" s="225"/>
      <c r="AK338" s="28"/>
      <c r="AL338" s="28"/>
      <c r="AM338" s="225"/>
      <c r="AN338" s="28"/>
      <c r="AO338" s="28"/>
      <c r="AP338" s="225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5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5"/>
      <c r="AB339" s="28"/>
      <c r="AC339" s="28"/>
      <c r="AD339" s="225"/>
      <c r="AE339" s="28"/>
      <c r="AF339" s="28"/>
      <c r="AG339" s="28"/>
      <c r="AH339" s="28"/>
      <c r="AI339" s="28"/>
      <c r="AJ339" s="225"/>
      <c r="AK339" s="28"/>
      <c r="AL339" s="28"/>
      <c r="AM339" s="225"/>
      <c r="AN339" s="28"/>
      <c r="AO339" s="28"/>
      <c r="AP339" s="225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5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5"/>
      <c r="AB340" s="28"/>
      <c r="AC340" s="28"/>
      <c r="AD340" s="225"/>
      <c r="AE340" s="28"/>
      <c r="AF340" s="28"/>
      <c r="AG340" s="28"/>
      <c r="AH340" s="28"/>
      <c r="AI340" s="28"/>
      <c r="AJ340" s="225"/>
      <c r="AK340" s="28"/>
      <c r="AL340" s="28"/>
      <c r="AM340" s="225"/>
      <c r="AN340" s="28"/>
      <c r="AO340" s="28"/>
      <c r="AP340" s="225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5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5"/>
      <c r="AB341" s="28"/>
      <c r="AC341" s="28"/>
      <c r="AD341" s="225"/>
      <c r="AE341" s="28"/>
      <c r="AF341" s="28"/>
      <c r="AG341" s="28"/>
      <c r="AH341" s="28"/>
      <c r="AI341" s="28"/>
      <c r="AJ341" s="225"/>
      <c r="AK341" s="28"/>
      <c r="AL341" s="28"/>
      <c r="AM341" s="225"/>
      <c r="AN341" s="28"/>
      <c r="AO341" s="28"/>
      <c r="AP341" s="225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5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5"/>
      <c r="AB342" s="28"/>
      <c r="AC342" s="28"/>
      <c r="AD342" s="225"/>
      <c r="AE342" s="28"/>
      <c r="AF342" s="28"/>
      <c r="AG342" s="28"/>
      <c r="AH342" s="28"/>
      <c r="AI342" s="28"/>
      <c r="AJ342" s="225"/>
      <c r="AK342" s="28"/>
      <c r="AL342" s="28"/>
      <c r="AM342" s="225"/>
      <c r="AN342" s="28"/>
      <c r="AO342" s="28"/>
      <c r="AP342" s="225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5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5"/>
      <c r="AB343" s="28"/>
      <c r="AC343" s="28"/>
      <c r="AD343" s="225"/>
      <c r="AE343" s="28"/>
      <c r="AF343" s="28"/>
      <c r="AG343" s="28"/>
      <c r="AH343" s="28"/>
      <c r="AI343" s="28"/>
      <c r="AJ343" s="225"/>
      <c r="AK343" s="28"/>
      <c r="AL343" s="28"/>
      <c r="AM343" s="225"/>
      <c r="AN343" s="28"/>
      <c r="AO343" s="28"/>
      <c r="AP343" s="225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5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5"/>
      <c r="AB344" s="28"/>
      <c r="AC344" s="28"/>
      <c r="AD344" s="225"/>
      <c r="AE344" s="28"/>
      <c r="AF344" s="28"/>
      <c r="AG344" s="28"/>
      <c r="AH344" s="28"/>
      <c r="AI344" s="28"/>
      <c r="AJ344" s="225"/>
      <c r="AK344" s="28"/>
      <c r="AL344" s="28"/>
      <c r="AM344" s="225"/>
      <c r="AN344" s="28"/>
      <c r="AO344" s="28"/>
      <c r="AP344" s="225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5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5"/>
      <c r="AB345" s="28"/>
      <c r="AC345" s="28"/>
      <c r="AD345" s="225"/>
      <c r="AE345" s="28"/>
      <c r="AF345" s="28"/>
      <c r="AG345" s="28"/>
      <c r="AH345" s="28"/>
      <c r="AI345" s="28"/>
      <c r="AJ345" s="225"/>
      <c r="AK345" s="28"/>
      <c r="AL345" s="28"/>
      <c r="AM345" s="225"/>
      <c r="AN345" s="28"/>
      <c r="AO345" s="28"/>
      <c r="AP345" s="225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5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5"/>
      <c r="AB346" s="28"/>
      <c r="AC346" s="28"/>
      <c r="AD346" s="225"/>
      <c r="AE346" s="28"/>
      <c r="AF346" s="28"/>
      <c r="AG346" s="28"/>
      <c r="AH346" s="28"/>
      <c r="AI346" s="28"/>
      <c r="AJ346" s="225"/>
      <c r="AK346" s="28"/>
      <c r="AL346" s="28"/>
      <c r="AM346" s="225"/>
      <c r="AN346" s="28"/>
      <c r="AO346" s="28"/>
      <c r="AP346" s="225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5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5"/>
      <c r="AB347" s="28"/>
      <c r="AC347" s="28"/>
      <c r="AD347" s="225"/>
      <c r="AE347" s="28"/>
      <c r="AF347" s="28"/>
      <c r="AG347" s="28"/>
      <c r="AH347" s="28"/>
      <c r="AI347" s="28"/>
      <c r="AJ347" s="225"/>
      <c r="AK347" s="28"/>
      <c r="AL347" s="28"/>
      <c r="AM347" s="225"/>
      <c r="AN347" s="28"/>
      <c r="AO347" s="28"/>
      <c r="AP347" s="225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5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5"/>
      <c r="AB348" s="28"/>
      <c r="AC348" s="28"/>
      <c r="AD348" s="225"/>
      <c r="AE348" s="28"/>
      <c r="AF348" s="28"/>
      <c r="AG348" s="28"/>
      <c r="AH348" s="28"/>
      <c r="AI348" s="28"/>
      <c r="AJ348" s="225"/>
      <c r="AK348" s="28"/>
      <c r="AL348" s="28"/>
      <c r="AM348" s="225"/>
      <c r="AN348" s="28"/>
      <c r="AO348" s="28"/>
      <c r="AP348" s="225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5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5"/>
      <c r="AB349" s="28"/>
      <c r="AC349" s="28"/>
      <c r="AD349" s="225"/>
      <c r="AE349" s="28"/>
      <c r="AF349" s="28"/>
      <c r="AG349" s="28"/>
      <c r="AH349" s="28"/>
      <c r="AI349" s="28"/>
      <c r="AJ349" s="225"/>
      <c r="AK349" s="28"/>
      <c r="AL349" s="28"/>
      <c r="AM349" s="225"/>
      <c r="AN349" s="28"/>
      <c r="AO349" s="28"/>
      <c r="AP349" s="225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5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5"/>
      <c r="AB350" s="28"/>
      <c r="AC350" s="28"/>
      <c r="AD350" s="225"/>
      <c r="AE350" s="28"/>
      <c r="AF350" s="28"/>
      <c r="AG350" s="28"/>
      <c r="AH350" s="28"/>
      <c r="AI350" s="28"/>
      <c r="AJ350" s="225"/>
      <c r="AK350" s="28"/>
      <c r="AL350" s="28"/>
      <c r="AM350" s="225"/>
      <c r="AN350" s="28"/>
      <c r="AO350" s="28"/>
      <c r="AP350" s="225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5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5"/>
      <c r="AB351" s="28"/>
      <c r="AC351" s="28"/>
      <c r="AD351" s="225"/>
      <c r="AE351" s="28"/>
      <c r="AF351" s="28"/>
      <c r="AG351" s="28"/>
      <c r="AH351" s="28"/>
      <c r="AI351" s="28"/>
      <c r="AJ351" s="225"/>
      <c r="AK351" s="28"/>
      <c r="AL351" s="28"/>
      <c r="AM351" s="225"/>
      <c r="AN351" s="28"/>
      <c r="AO351" s="28"/>
      <c r="AP351" s="225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5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5"/>
      <c r="AB352" s="28"/>
      <c r="AC352" s="28"/>
      <c r="AD352" s="225"/>
      <c r="AE352" s="28"/>
      <c r="AF352" s="28"/>
      <c r="AG352" s="28"/>
      <c r="AH352" s="28"/>
      <c r="AI352" s="28"/>
      <c r="AJ352" s="225"/>
      <c r="AK352" s="28"/>
      <c r="AL352" s="28"/>
      <c r="AM352" s="225"/>
      <c r="AN352" s="28"/>
      <c r="AO352" s="28"/>
      <c r="AP352" s="225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5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5"/>
      <c r="AB353" s="28"/>
      <c r="AC353" s="28"/>
      <c r="AD353" s="225"/>
      <c r="AE353" s="28"/>
      <c r="AF353" s="28"/>
      <c r="AG353" s="28"/>
      <c r="AH353" s="28"/>
      <c r="AI353" s="28"/>
      <c r="AJ353" s="225"/>
      <c r="AK353" s="28"/>
      <c r="AL353" s="28"/>
      <c r="AM353" s="225"/>
      <c r="AN353" s="28"/>
      <c r="AO353" s="28"/>
      <c r="AP353" s="225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5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5"/>
      <c r="AB354" s="28"/>
      <c r="AC354" s="28"/>
      <c r="AD354" s="225"/>
      <c r="AE354" s="28"/>
      <c r="AF354" s="28"/>
      <c r="AG354" s="28"/>
      <c r="AH354" s="28"/>
      <c r="AI354" s="28"/>
      <c r="AJ354" s="225"/>
      <c r="AK354" s="28"/>
      <c r="AL354" s="28"/>
      <c r="AM354" s="225"/>
      <c r="AN354" s="28"/>
      <c r="AO354" s="28"/>
      <c r="AP354" s="225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5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5"/>
      <c r="AB355" s="28"/>
      <c r="AC355" s="28"/>
      <c r="AD355" s="225"/>
      <c r="AE355" s="28"/>
      <c r="AF355" s="28"/>
      <c r="AG355" s="28"/>
      <c r="AH355" s="28"/>
      <c r="AI355" s="28"/>
      <c r="AJ355" s="225"/>
      <c r="AK355" s="28"/>
      <c r="AL355" s="28"/>
      <c r="AM355" s="225"/>
      <c r="AN355" s="28"/>
      <c r="AO355" s="28"/>
      <c r="AP355" s="225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5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5"/>
      <c r="AB356" s="28"/>
      <c r="AC356" s="28"/>
      <c r="AD356" s="225"/>
      <c r="AE356" s="28"/>
      <c r="AF356" s="28"/>
      <c r="AG356" s="28"/>
      <c r="AH356" s="28"/>
      <c r="AI356" s="28"/>
      <c r="AJ356" s="225"/>
      <c r="AK356" s="28"/>
      <c r="AL356" s="28"/>
      <c r="AM356" s="225"/>
      <c r="AN356" s="28"/>
      <c r="AO356" s="28"/>
      <c r="AP356" s="225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5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5"/>
      <c r="AB357" s="28"/>
      <c r="AC357" s="28"/>
      <c r="AD357" s="225"/>
      <c r="AE357" s="28"/>
      <c r="AF357" s="28"/>
      <c r="AG357" s="28"/>
      <c r="AH357" s="28"/>
      <c r="AI357" s="28"/>
      <c r="AJ357" s="225"/>
      <c r="AK357" s="28"/>
      <c r="AL357" s="28"/>
      <c r="AM357" s="225"/>
      <c r="AN357" s="28"/>
      <c r="AO357" s="28"/>
      <c r="AP357" s="225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5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5"/>
      <c r="AB358" s="28"/>
      <c r="AC358" s="28"/>
      <c r="AD358" s="225"/>
      <c r="AE358" s="28"/>
      <c r="AF358" s="28"/>
      <c r="AG358" s="28"/>
      <c r="AH358" s="28"/>
      <c r="AI358" s="28"/>
      <c r="AJ358" s="225"/>
      <c r="AK358" s="28"/>
      <c r="AL358" s="28"/>
      <c r="AM358" s="225"/>
      <c r="AN358" s="28"/>
      <c r="AO358" s="28"/>
      <c r="AP358" s="225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5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5"/>
      <c r="AB359" s="28"/>
      <c r="AC359" s="28"/>
      <c r="AD359" s="225"/>
      <c r="AE359" s="28"/>
      <c r="AF359" s="28"/>
      <c r="AG359" s="28"/>
      <c r="AH359" s="28"/>
      <c r="AI359" s="28"/>
      <c r="AJ359" s="225"/>
      <c r="AK359" s="28"/>
      <c r="AL359" s="28"/>
      <c r="AM359" s="225"/>
      <c r="AN359" s="28"/>
      <c r="AO359" s="28"/>
      <c r="AP359" s="225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5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5"/>
      <c r="AB360" s="28"/>
      <c r="AC360" s="28"/>
      <c r="AD360" s="225"/>
      <c r="AE360" s="28"/>
      <c r="AF360" s="28"/>
      <c r="AG360" s="28"/>
      <c r="AH360" s="28"/>
      <c r="AI360" s="28"/>
      <c r="AJ360" s="225"/>
      <c r="AK360" s="28"/>
      <c r="AL360" s="28"/>
      <c r="AM360" s="225"/>
      <c r="AN360" s="28"/>
      <c r="AO360" s="28"/>
      <c r="AP360" s="225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5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5"/>
      <c r="AB361" s="28"/>
      <c r="AC361" s="28"/>
      <c r="AD361" s="225"/>
      <c r="AE361" s="28"/>
      <c r="AF361" s="28"/>
      <c r="AG361" s="28"/>
      <c r="AH361" s="28"/>
      <c r="AI361" s="28"/>
      <c r="AJ361" s="225"/>
      <c r="AK361" s="28"/>
      <c r="AL361" s="28"/>
      <c r="AM361" s="225"/>
      <c r="AN361" s="28"/>
      <c r="AO361" s="28"/>
      <c r="AP361" s="225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5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5"/>
      <c r="AB362" s="28"/>
      <c r="AC362" s="28"/>
      <c r="AD362" s="225"/>
      <c r="AE362" s="28"/>
      <c r="AF362" s="28"/>
      <c r="AG362" s="28"/>
      <c r="AH362" s="28"/>
      <c r="AI362" s="28"/>
      <c r="AJ362" s="225"/>
      <c r="AK362" s="28"/>
      <c r="AL362" s="28"/>
      <c r="AM362" s="225"/>
      <c r="AN362" s="28"/>
      <c r="AO362" s="28"/>
      <c r="AP362" s="225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5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5"/>
      <c r="AB363" s="28"/>
      <c r="AC363" s="28"/>
      <c r="AD363" s="225"/>
      <c r="AE363" s="28"/>
      <c r="AF363" s="28"/>
      <c r="AG363" s="28"/>
      <c r="AH363" s="28"/>
      <c r="AI363" s="28"/>
      <c r="AJ363" s="225"/>
      <c r="AK363" s="28"/>
      <c r="AL363" s="28"/>
      <c r="AM363" s="225"/>
      <c r="AN363" s="28"/>
      <c r="AO363" s="28"/>
      <c r="AP363" s="225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5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5"/>
      <c r="AB364" s="28"/>
      <c r="AC364" s="28"/>
      <c r="AD364" s="225"/>
      <c r="AE364" s="28"/>
      <c r="AF364" s="28"/>
      <c r="AG364" s="28"/>
      <c r="AH364" s="28"/>
      <c r="AI364" s="28"/>
      <c r="AJ364" s="225"/>
      <c r="AK364" s="28"/>
      <c r="AL364" s="28"/>
      <c r="AM364" s="225"/>
      <c r="AN364" s="28"/>
      <c r="AO364" s="28"/>
      <c r="AP364" s="225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5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5"/>
      <c r="AB365" s="28"/>
      <c r="AC365" s="28"/>
      <c r="AD365" s="225"/>
      <c r="AE365" s="28"/>
      <c r="AF365" s="28"/>
      <c r="AG365" s="28"/>
      <c r="AH365" s="28"/>
      <c r="AI365" s="28"/>
      <c r="AJ365" s="225"/>
      <c r="AK365" s="28"/>
      <c r="AL365" s="28"/>
      <c r="AM365" s="225"/>
      <c r="AN365" s="28"/>
      <c r="AO365" s="28"/>
      <c r="AP365" s="225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5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5"/>
      <c r="AB366" s="28"/>
      <c r="AC366" s="28"/>
      <c r="AD366" s="225"/>
      <c r="AE366" s="28"/>
      <c r="AF366" s="28"/>
      <c r="AG366" s="28"/>
      <c r="AH366" s="28"/>
      <c r="AI366" s="28"/>
      <c r="AJ366" s="225"/>
      <c r="AK366" s="28"/>
      <c r="AL366" s="28"/>
      <c r="AM366" s="225"/>
      <c r="AN366" s="28"/>
      <c r="AO366" s="28"/>
      <c r="AP366" s="225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5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5"/>
      <c r="AB367" s="28"/>
      <c r="AC367" s="28"/>
      <c r="AD367" s="225"/>
      <c r="AE367" s="28"/>
      <c r="AF367" s="28"/>
      <c r="AG367" s="28"/>
      <c r="AH367" s="28"/>
      <c r="AI367" s="28"/>
      <c r="AJ367" s="225"/>
      <c r="AK367" s="28"/>
      <c r="AL367" s="28"/>
      <c r="AM367" s="225"/>
      <c r="AN367" s="28"/>
      <c r="AO367" s="28"/>
      <c r="AP367" s="225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5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5"/>
      <c r="AB368" s="28"/>
      <c r="AC368" s="28"/>
      <c r="AD368" s="225"/>
      <c r="AE368" s="28"/>
      <c r="AF368" s="28"/>
      <c r="AG368" s="28"/>
      <c r="AH368" s="28"/>
      <c r="AI368" s="28"/>
      <c r="AJ368" s="225"/>
      <c r="AK368" s="28"/>
      <c r="AL368" s="28"/>
      <c r="AM368" s="225"/>
      <c r="AN368" s="28"/>
      <c r="AO368" s="28"/>
      <c r="AP368" s="225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5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5"/>
      <c r="AB369" s="28"/>
      <c r="AC369" s="28"/>
      <c r="AD369" s="225"/>
      <c r="AE369" s="28"/>
      <c r="AF369" s="28"/>
      <c r="AG369" s="28"/>
      <c r="AH369" s="28"/>
      <c r="AI369" s="28"/>
      <c r="AJ369" s="225"/>
      <c r="AK369" s="28"/>
      <c r="AL369" s="28"/>
      <c r="AM369" s="225"/>
      <c r="AN369" s="28"/>
      <c r="AO369" s="28"/>
      <c r="AP369" s="225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5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5"/>
      <c r="AB370" s="28"/>
      <c r="AC370" s="28"/>
      <c r="AD370" s="225"/>
      <c r="AE370" s="28"/>
      <c r="AF370" s="28"/>
      <c r="AG370" s="28"/>
      <c r="AH370" s="28"/>
      <c r="AI370" s="28"/>
      <c r="AJ370" s="225"/>
      <c r="AK370" s="28"/>
      <c r="AL370" s="28"/>
      <c r="AM370" s="225"/>
      <c r="AN370" s="28"/>
      <c r="AO370" s="28"/>
      <c r="AP370" s="225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5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5"/>
      <c r="AB371" s="28"/>
      <c r="AC371" s="28"/>
      <c r="AD371" s="225"/>
      <c r="AE371" s="28"/>
      <c r="AF371" s="28"/>
      <c r="AG371" s="28"/>
      <c r="AH371" s="28"/>
      <c r="AI371" s="28"/>
      <c r="AJ371" s="225"/>
      <c r="AK371" s="28"/>
      <c r="AL371" s="28"/>
      <c r="AM371" s="225"/>
      <c r="AN371" s="28"/>
      <c r="AO371" s="28"/>
      <c r="AP371" s="225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5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5"/>
      <c r="AB372" s="28"/>
      <c r="AC372" s="28"/>
      <c r="AD372" s="225"/>
      <c r="AE372" s="28"/>
      <c r="AF372" s="28"/>
      <c r="AG372" s="28"/>
      <c r="AH372" s="28"/>
      <c r="AI372" s="28"/>
      <c r="AJ372" s="225"/>
      <c r="AK372" s="28"/>
      <c r="AL372" s="28"/>
      <c r="AM372" s="225"/>
      <c r="AN372" s="28"/>
      <c r="AO372" s="28"/>
      <c r="AP372" s="225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5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5"/>
      <c r="AB373" s="28"/>
      <c r="AC373" s="28"/>
      <c r="AD373" s="225"/>
      <c r="AE373" s="28"/>
      <c r="AF373" s="28"/>
      <c r="AG373" s="28"/>
      <c r="AH373" s="28"/>
      <c r="AI373" s="28"/>
      <c r="AJ373" s="225"/>
      <c r="AK373" s="28"/>
      <c r="AL373" s="28"/>
      <c r="AM373" s="225"/>
      <c r="AN373" s="28"/>
      <c r="AO373" s="28"/>
      <c r="AP373" s="225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5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5"/>
      <c r="AB374" s="28"/>
      <c r="AC374" s="28"/>
      <c r="AD374" s="225"/>
      <c r="AE374" s="28"/>
      <c r="AF374" s="28"/>
      <c r="AG374" s="28"/>
      <c r="AH374" s="28"/>
      <c r="AI374" s="28"/>
      <c r="AJ374" s="225"/>
      <c r="AK374" s="28"/>
      <c r="AL374" s="28"/>
      <c r="AM374" s="225"/>
      <c r="AN374" s="28"/>
      <c r="AO374" s="28"/>
      <c r="AP374" s="225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5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5"/>
      <c r="AB375" s="28"/>
      <c r="AC375" s="28"/>
      <c r="AD375" s="225"/>
      <c r="AE375" s="28"/>
      <c r="AF375" s="28"/>
      <c r="AG375" s="28"/>
      <c r="AH375" s="28"/>
      <c r="AI375" s="28"/>
      <c r="AJ375" s="225"/>
      <c r="AK375" s="28"/>
      <c r="AL375" s="28"/>
      <c r="AM375" s="225"/>
      <c r="AN375" s="28"/>
      <c r="AO375" s="28"/>
      <c r="AP375" s="225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5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5"/>
      <c r="AB376" s="28"/>
      <c r="AC376" s="28"/>
      <c r="AD376" s="225"/>
      <c r="AE376" s="28"/>
      <c r="AF376" s="28"/>
      <c r="AG376" s="28"/>
      <c r="AH376" s="28"/>
      <c r="AI376" s="28"/>
      <c r="AJ376" s="225"/>
      <c r="AK376" s="28"/>
      <c r="AL376" s="28"/>
      <c r="AM376" s="225"/>
      <c r="AN376" s="28"/>
      <c r="AO376" s="28"/>
      <c r="AP376" s="225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5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5"/>
      <c r="AB377" s="28"/>
      <c r="AC377" s="28"/>
      <c r="AD377" s="225"/>
      <c r="AE377" s="28"/>
      <c r="AF377" s="28"/>
      <c r="AG377" s="28"/>
      <c r="AH377" s="28"/>
      <c r="AI377" s="28"/>
      <c r="AJ377" s="225"/>
      <c r="AK377" s="28"/>
      <c r="AL377" s="28"/>
      <c r="AM377" s="225"/>
      <c r="AN377" s="28"/>
      <c r="AO377" s="28"/>
      <c r="AP377" s="225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5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5"/>
      <c r="AB378" s="28"/>
      <c r="AC378" s="28"/>
      <c r="AD378" s="225"/>
      <c r="AE378" s="28"/>
      <c r="AF378" s="28"/>
      <c r="AG378" s="28"/>
      <c r="AH378" s="28"/>
      <c r="AI378" s="28"/>
      <c r="AJ378" s="225"/>
      <c r="AK378" s="28"/>
      <c r="AL378" s="28"/>
      <c r="AM378" s="225"/>
      <c r="AN378" s="28"/>
      <c r="AO378" s="28"/>
      <c r="AP378" s="225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5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5"/>
      <c r="AB379" s="28"/>
      <c r="AC379" s="28"/>
      <c r="AD379" s="225"/>
      <c r="AE379" s="28"/>
      <c r="AF379" s="28"/>
      <c r="AG379" s="28"/>
      <c r="AH379" s="28"/>
      <c r="AI379" s="28"/>
      <c r="AJ379" s="225"/>
      <c r="AK379" s="28"/>
      <c r="AL379" s="28"/>
      <c r="AM379" s="225"/>
      <c r="AN379" s="28"/>
      <c r="AO379" s="28"/>
      <c r="AP379" s="225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5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5"/>
      <c r="AB380" s="28"/>
      <c r="AC380" s="28"/>
      <c r="AD380" s="225"/>
      <c r="AE380" s="28"/>
      <c r="AF380" s="28"/>
      <c r="AG380" s="28"/>
      <c r="AH380" s="28"/>
      <c r="AI380" s="28"/>
      <c r="AJ380" s="225"/>
      <c r="AK380" s="28"/>
      <c r="AL380" s="28"/>
      <c r="AM380" s="225"/>
      <c r="AN380" s="28"/>
      <c r="AO380" s="28"/>
      <c r="AP380" s="225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5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5"/>
      <c r="AB381" s="28"/>
      <c r="AC381" s="28"/>
      <c r="AD381" s="225"/>
      <c r="AE381" s="28"/>
      <c r="AF381" s="28"/>
      <c r="AG381" s="28"/>
      <c r="AH381" s="28"/>
      <c r="AI381" s="28"/>
      <c r="AJ381" s="225"/>
      <c r="AK381" s="28"/>
      <c r="AL381" s="28"/>
      <c r="AM381" s="225"/>
      <c r="AN381" s="28"/>
      <c r="AO381" s="28"/>
      <c r="AP381" s="225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5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5"/>
      <c r="AB382" s="28"/>
      <c r="AC382" s="28"/>
      <c r="AD382" s="225"/>
      <c r="AE382" s="28"/>
      <c r="AF382" s="28"/>
      <c r="AG382" s="28"/>
      <c r="AH382" s="28"/>
      <c r="AI382" s="28"/>
      <c r="AJ382" s="225"/>
      <c r="AK382" s="28"/>
      <c r="AL382" s="28"/>
      <c r="AM382" s="225"/>
      <c r="AN382" s="28"/>
      <c r="AO382" s="28"/>
      <c r="AP382" s="225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5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5"/>
      <c r="AB383" s="28"/>
      <c r="AC383" s="28"/>
      <c r="AD383" s="225"/>
      <c r="AE383" s="28"/>
      <c r="AF383" s="28"/>
      <c r="AG383" s="28"/>
      <c r="AH383" s="28"/>
      <c r="AI383" s="28"/>
      <c r="AJ383" s="225"/>
      <c r="AK383" s="28"/>
      <c r="AL383" s="28"/>
      <c r="AM383" s="225"/>
      <c r="AN383" s="28"/>
      <c r="AO383" s="28"/>
      <c r="AP383" s="225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5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5"/>
      <c r="AB384" s="28"/>
      <c r="AC384" s="28"/>
      <c r="AD384" s="225"/>
      <c r="AE384" s="28"/>
      <c r="AF384" s="28"/>
      <c r="AG384" s="28"/>
      <c r="AH384" s="28"/>
      <c r="AI384" s="28"/>
      <c r="AJ384" s="225"/>
      <c r="AK384" s="28"/>
      <c r="AL384" s="28"/>
      <c r="AM384" s="225"/>
      <c r="AN384" s="28"/>
      <c r="AO384" s="28"/>
      <c r="AP384" s="225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5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5"/>
      <c r="AB385" s="28"/>
      <c r="AC385" s="28"/>
      <c r="AD385" s="225"/>
      <c r="AE385" s="28"/>
      <c r="AF385" s="28"/>
      <c r="AG385" s="28"/>
      <c r="AH385" s="28"/>
      <c r="AI385" s="28"/>
      <c r="AJ385" s="225"/>
      <c r="AK385" s="28"/>
      <c r="AL385" s="28"/>
      <c r="AM385" s="225"/>
      <c r="AN385" s="28"/>
      <c r="AO385" s="28"/>
      <c r="AP385" s="225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5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5"/>
      <c r="AB386" s="28"/>
      <c r="AC386" s="28"/>
      <c r="AD386" s="225"/>
      <c r="AE386" s="28"/>
      <c r="AF386" s="28"/>
      <c r="AG386" s="28"/>
      <c r="AH386" s="28"/>
      <c r="AI386" s="28"/>
      <c r="AJ386" s="225"/>
      <c r="AK386" s="28"/>
      <c r="AL386" s="28"/>
      <c r="AM386" s="225"/>
      <c r="AN386" s="28"/>
      <c r="AO386" s="28"/>
      <c r="AP386" s="225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5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5"/>
      <c r="AB387" s="28"/>
      <c r="AC387" s="28"/>
      <c r="AD387" s="225"/>
      <c r="AE387" s="28"/>
      <c r="AF387" s="28"/>
      <c r="AG387" s="28"/>
      <c r="AH387" s="28"/>
      <c r="AI387" s="28"/>
      <c r="AJ387" s="225"/>
      <c r="AK387" s="28"/>
      <c r="AL387" s="28"/>
      <c r="AM387" s="225"/>
      <c r="AN387" s="28"/>
      <c r="AO387" s="28"/>
      <c r="AP387" s="225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5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5"/>
      <c r="AB388" s="28"/>
      <c r="AC388" s="28"/>
      <c r="AD388" s="225"/>
      <c r="AE388" s="28"/>
      <c r="AF388" s="28"/>
      <c r="AG388" s="28"/>
      <c r="AH388" s="28"/>
      <c r="AI388" s="28"/>
      <c r="AJ388" s="225"/>
      <c r="AK388" s="28"/>
      <c r="AL388" s="28"/>
      <c r="AM388" s="225"/>
      <c r="AN388" s="28"/>
      <c r="AO388" s="28"/>
      <c r="AP388" s="225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5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5"/>
      <c r="AB389" s="28"/>
      <c r="AC389" s="28"/>
      <c r="AD389" s="225"/>
      <c r="AE389" s="28"/>
      <c r="AF389" s="28"/>
      <c r="AG389" s="28"/>
      <c r="AH389" s="28"/>
      <c r="AI389" s="28"/>
      <c r="AJ389" s="225"/>
      <c r="AK389" s="28"/>
      <c r="AL389" s="28"/>
      <c r="AM389" s="225"/>
      <c r="AN389" s="28"/>
      <c r="AO389" s="28"/>
      <c r="AP389" s="225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5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5"/>
      <c r="AB390" s="28"/>
      <c r="AC390" s="28"/>
      <c r="AD390" s="225"/>
      <c r="AE390" s="28"/>
      <c r="AF390" s="28"/>
      <c r="AG390" s="28"/>
      <c r="AH390" s="28"/>
      <c r="AI390" s="28"/>
      <c r="AJ390" s="225"/>
      <c r="AK390" s="28"/>
      <c r="AL390" s="28"/>
      <c r="AM390" s="225"/>
      <c r="AN390" s="28"/>
      <c r="AO390" s="28"/>
      <c r="AP390" s="225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5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5"/>
      <c r="AB391" s="28"/>
      <c r="AC391" s="28"/>
      <c r="AD391" s="225"/>
      <c r="AE391" s="28"/>
      <c r="AF391" s="28"/>
      <c r="AG391" s="28"/>
      <c r="AH391" s="28"/>
      <c r="AI391" s="28"/>
      <c r="AJ391" s="225"/>
      <c r="AK391" s="28"/>
      <c r="AL391" s="28"/>
      <c r="AM391" s="225"/>
      <c r="AN391" s="28"/>
      <c r="AO391" s="28"/>
      <c r="AP391" s="225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5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5"/>
      <c r="AB392" s="28"/>
      <c r="AC392" s="28"/>
      <c r="AD392" s="225"/>
      <c r="AE392" s="28"/>
      <c r="AF392" s="28"/>
      <c r="AG392" s="28"/>
      <c r="AH392" s="28"/>
      <c r="AI392" s="28"/>
      <c r="AJ392" s="225"/>
      <c r="AK392" s="28"/>
      <c r="AL392" s="28"/>
      <c r="AM392" s="225"/>
      <c r="AN392" s="28"/>
      <c r="AO392" s="28"/>
      <c r="AP392" s="225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5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5"/>
      <c r="AB393" s="28"/>
      <c r="AC393" s="28"/>
      <c r="AD393" s="225"/>
      <c r="AE393" s="28"/>
      <c r="AF393" s="28"/>
      <c r="AG393" s="28"/>
      <c r="AH393" s="28"/>
      <c r="AI393" s="28"/>
      <c r="AJ393" s="225"/>
      <c r="AK393" s="28"/>
      <c r="AL393" s="28"/>
      <c r="AM393" s="225"/>
      <c r="AN393" s="28"/>
      <c r="AO393" s="28"/>
      <c r="AP393" s="225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5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5"/>
      <c r="AB394" s="28"/>
      <c r="AC394" s="28"/>
      <c r="AD394" s="225"/>
      <c r="AE394" s="28"/>
      <c r="AF394" s="28"/>
      <c r="AG394" s="28"/>
      <c r="AH394" s="28"/>
      <c r="AI394" s="28"/>
      <c r="AJ394" s="225"/>
      <c r="AK394" s="28"/>
      <c r="AL394" s="28"/>
      <c r="AM394" s="225"/>
      <c r="AN394" s="28"/>
      <c r="AO394" s="28"/>
      <c r="AP394" s="225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5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5"/>
      <c r="AB395" s="28"/>
      <c r="AC395" s="28"/>
      <c r="AD395" s="225"/>
      <c r="AE395" s="28"/>
      <c r="AF395" s="28"/>
      <c r="AG395" s="28"/>
      <c r="AH395" s="28"/>
      <c r="AI395" s="28"/>
      <c r="AJ395" s="225"/>
      <c r="AK395" s="28"/>
      <c r="AL395" s="28"/>
      <c r="AM395" s="225"/>
      <c r="AN395" s="28"/>
      <c r="AO395" s="28"/>
      <c r="AP395" s="225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5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5"/>
      <c r="AB396" s="28"/>
      <c r="AC396" s="28"/>
      <c r="AD396" s="225"/>
      <c r="AE396" s="28"/>
      <c r="AF396" s="28"/>
      <c r="AG396" s="28"/>
      <c r="AH396" s="28"/>
      <c r="AI396" s="28"/>
      <c r="AJ396" s="225"/>
      <c r="AK396" s="28"/>
      <c r="AL396" s="28"/>
      <c r="AM396" s="225"/>
      <c r="AN396" s="28"/>
      <c r="AO396" s="28"/>
      <c r="AP396" s="225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5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5"/>
      <c r="AB397" s="28"/>
      <c r="AC397" s="28"/>
      <c r="AD397" s="225"/>
      <c r="AE397" s="28"/>
      <c r="AF397" s="28"/>
      <c r="AG397" s="28"/>
      <c r="AH397" s="28"/>
      <c r="AI397" s="28"/>
      <c r="AJ397" s="225"/>
      <c r="AK397" s="28"/>
      <c r="AL397" s="28"/>
      <c r="AM397" s="225"/>
      <c r="AN397" s="28"/>
      <c r="AO397" s="28"/>
      <c r="AP397" s="225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5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5"/>
      <c r="AB398" s="28"/>
      <c r="AC398" s="28"/>
      <c r="AD398" s="225"/>
      <c r="AE398" s="28"/>
      <c r="AF398" s="28"/>
      <c r="AG398" s="28"/>
      <c r="AH398" s="28"/>
      <c r="AI398" s="28"/>
      <c r="AJ398" s="225"/>
      <c r="AK398" s="28"/>
      <c r="AL398" s="28"/>
      <c r="AM398" s="225"/>
      <c r="AN398" s="28"/>
      <c r="AO398" s="28"/>
      <c r="AP398" s="225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5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5"/>
      <c r="AB399" s="28"/>
      <c r="AC399" s="28"/>
      <c r="AD399" s="225"/>
      <c r="AE399" s="28"/>
      <c r="AF399" s="28"/>
      <c r="AG399" s="28"/>
      <c r="AH399" s="28"/>
      <c r="AI399" s="28"/>
      <c r="AJ399" s="225"/>
      <c r="AK399" s="28"/>
      <c r="AL399" s="28"/>
      <c r="AM399" s="225"/>
      <c r="AN399" s="28"/>
      <c r="AO399" s="28"/>
      <c r="AP399" s="225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5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5"/>
      <c r="AB400" s="28"/>
      <c r="AC400" s="28"/>
      <c r="AD400" s="225"/>
      <c r="AE400" s="28"/>
      <c r="AF400" s="28"/>
      <c r="AG400" s="28"/>
      <c r="AH400" s="28"/>
      <c r="AI400" s="28"/>
      <c r="AJ400" s="225"/>
      <c r="AK400" s="28"/>
      <c r="AL400" s="28"/>
      <c r="AM400" s="225"/>
      <c r="AN400" s="28"/>
      <c r="AO400" s="28"/>
      <c r="AP400" s="225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5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5"/>
      <c r="AB401" s="28"/>
      <c r="AC401" s="28"/>
      <c r="AD401" s="225"/>
      <c r="AE401" s="28"/>
      <c r="AF401" s="28"/>
      <c r="AG401" s="28"/>
      <c r="AH401" s="28"/>
      <c r="AI401" s="28"/>
      <c r="AJ401" s="225"/>
      <c r="AK401" s="28"/>
      <c r="AL401" s="28"/>
      <c r="AM401" s="225"/>
      <c r="AN401" s="28"/>
      <c r="AO401" s="28"/>
      <c r="AP401" s="225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5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5"/>
      <c r="AB402" s="28"/>
      <c r="AC402" s="28"/>
      <c r="AD402" s="225"/>
      <c r="AE402" s="28"/>
      <c r="AF402" s="28"/>
      <c r="AG402" s="28"/>
      <c r="AH402" s="28"/>
      <c r="AI402" s="28"/>
      <c r="AJ402" s="225"/>
      <c r="AK402" s="28"/>
      <c r="AL402" s="28"/>
      <c r="AM402" s="225"/>
      <c r="AN402" s="28"/>
      <c r="AO402" s="28"/>
      <c r="AP402" s="225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5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5"/>
      <c r="AB403" s="28"/>
      <c r="AC403" s="28"/>
      <c r="AD403" s="225"/>
      <c r="AE403" s="28"/>
      <c r="AF403" s="28"/>
      <c r="AG403" s="28"/>
      <c r="AH403" s="28"/>
      <c r="AI403" s="28"/>
      <c r="AJ403" s="225"/>
      <c r="AK403" s="28"/>
      <c r="AL403" s="28"/>
      <c r="AM403" s="225"/>
      <c r="AN403" s="28"/>
      <c r="AO403" s="28"/>
      <c r="AP403" s="225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5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5"/>
      <c r="AB404" s="28"/>
      <c r="AC404" s="28"/>
      <c r="AD404" s="225"/>
      <c r="AE404" s="28"/>
      <c r="AF404" s="28"/>
      <c r="AG404" s="28"/>
      <c r="AH404" s="28"/>
      <c r="AI404" s="28"/>
      <c r="AJ404" s="225"/>
      <c r="AK404" s="28"/>
      <c r="AL404" s="28"/>
      <c r="AM404" s="225"/>
      <c r="AN404" s="28"/>
      <c r="AO404" s="28"/>
      <c r="AP404" s="225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5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5"/>
      <c r="AB405" s="28"/>
      <c r="AC405" s="28"/>
      <c r="AD405" s="225"/>
      <c r="AE405" s="28"/>
      <c r="AF405" s="28"/>
      <c r="AG405" s="28"/>
      <c r="AH405" s="28"/>
      <c r="AI405" s="28"/>
      <c r="AJ405" s="225"/>
      <c r="AK405" s="28"/>
      <c r="AL405" s="28"/>
      <c r="AM405" s="225"/>
      <c r="AN405" s="28"/>
      <c r="AO405" s="28"/>
      <c r="AP405" s="225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5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5"/>
      <c r="AB406" s="28"/>
      <c r="AC406" s="28"/>
      <c r="AD406" s="225"/>
      <c r="AE406" s="28"/>
      <c r="AF406" s="28"/>
      <c r="AG406" s="28"/>
      <c r="AH406" s="28"/>
      <c r="AI406" s="28"/>
      <c r="AJ406" s="225"/>
      <c r="AK406" s="28"/>
      <c r="AL406" s="28"/>
      <c r="AM406" s="225"/>
      <c r="AN406" s="28"/>
      <c r="AO406" s="28"/>
      <c r="AP406" s="225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5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5"/>
      <c r="AB407" s="28"/>
      <c r="AC407" s="28"/>
      <c r="AD407" s="225"/>
      <c r="AE407" s="28"/>
      <c r="AF407" s="28"/>
      <c r="AG407" s="28"/>
      <c r="AH407" s="28"/>
      <c r="AI407" s="28"/>
      <c r="AJ407" s="225"/>
      <c r="AK407" s="28"/>
      <c r="AL407" s="28"/>
      <c r="AM407" s="225"/>
      <c r="AN407" s="28"/>
      <c r="AO407" s="28"/>
      <c r="AP407" s="225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5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5"/>
      <c r="AB408" s="28"/>
      <c r="AC408" s="28"/>
      <c r="AD408" s="225"/>
      <c r="AE408" s="28"/>
      <c r="AF408" s="28"/>
      <c r="AG408" s="28"/>
      <c r="AH408" s="28"/>
      <c r="AI408" s="28"/>
      <c r="AJ408" s="225"/>
      <c r="AK408" s="28"/>
      <c r="AL408" s="28"/>
      <c r="AM408" s="225"/>
      <c r="AN408" s="28"/>
      <c r="AO408" s="28"/>
      <c r="AP408" s="225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5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5"/>
      <c r="AB409" s="28"/>
      <c r="AC409" s="28"/>
      <c r="AD409" s="225"/>
      <c r="AE409" s="28"/>
      <c r="AF409" s="28"/>
      <c r="AG409" s="28"/>
      <c r="AH409" s="28"/>
      <c r="AI409" s="28"/>
      <c r="AJ409" s="225"/>
      <c r="AK409" s="28"/>
      <c r="AL409" s="28"/>
      <c r="AM409" s="225"/>
      <c r="AN409" s="28"/>
      <c r="AO409" s="28"/>
      <c r="AP409" s="225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5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5"/>
      <c r="AB410" s="28"/>
      <c r="AC410" s="28"/>
      <c r="AD410" s="225"/>
      <c r="AE410" s="28"/>
      <c r="AF410" s="28"/>
      <c r="AG410" s="28"/>
      <c r="AH410" s="28"/>
      <c r="AI410" s="28"/>
      <c r="AJ410" s="225"/>
      <c r="AK410" s="28"/>
      <c r="AL410" s="28"/>
      <c r="AM410" s="225"/>
      <c r="AN410" s="28"/>
      <c r="AO410" s="28"/>
      <c r="AP410" s="225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5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5"/>
      <c r="AB411" s="28"/>
      <c r="AC411" s="28"/>
      <c r="AD411" s="225"/>
      <c r="AE411" s="28"/>
      <c r="AF411" s="28"/>
      <c r="AG411" s="28"/>
      <c r="AH411" s="28"/>
      <c r="AI411" s="28"/>
      <c r="AJ411" s="225"/>
      <c r="AK411" s="28"/>
      <c r="AL411" s="28"/>
      <c r="AM411" s="225"/>
      <c r="AN411" s="28"/>
      <c r="AO411" s="28"/>
      <c r="AP411" s="225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5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5"/>
      <c r="AB412" s="28"/>
      <c r="AC412" s="28"/>
      <c r="AD412" s="225"/>
      <c r="AE412" s="28"/>
      <c r="AF412" s="28"/>
      <c r="AG412" s="28"/>
      <c r="AH412" s="28"/>
      <c r="AI412" s="28"/>
      <c r="AJ412" s="225"/>
      <c r="AK412" s="28"/>
      <c r="AL412" s="28"/>
      <c r="AM412" s="225"/>
      <c r="AN412" s="28"/>
      <c r="AO412" s="28"/>
      <c r="AP412" s="225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5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5"/>
      <c r="AB413" s="28"/>
      <c r="AC413" s="28"/>
      <c r="AD413" s="225"/>
      <c r="AE413" s="28"/>
      <c r="AF413" s="28"/>
      <c r="AG413" s="28"/>
      <c r="AH413" s="28"/>
      <c r="AI413" s="28"/>
      <c r="AJ413" s="225"/>
      <c r="AK413" s="28"/>
      <c r="AL413" s="28"/>
      <c r="AM413" s="225"/>
      <c r="AN413" s="28"/>
      <c r="AO413" s="28"/>
      <c r="AP413" s="225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5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5"/>
      <c r="AB414" s="28"/>
      <c r="AC414" s="28"/>
      <c r="AD414" s="225"/>
      <c r="AE414" s="28"/>
      <c r="AF414" s="28"/>
      <c r="AG414" s="28"/>
      <c r="AH414" s="28"/>
      <c r="AI414" s="28"/>
      <c r="AJ414" s="225"/>
      <c r="AK414" s="28"/>
      <c r="AL414" s="28"/>
      <c r="AM414" s="225"/>
      <c r="AN414" s="28"/>
      <c r="AO414" s="28"/>
      <c r="AP414" s="225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5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5"/>
      <c r="AB415" s="28"/>
      <c r="AC415" s="28"/>
      <c r="AD415" s="225"/>
      <c r="AE415" s="28"/>
      <c r="AF415" s="28"/>
      <c r="AG415" s="28"/>
      <c r="AH415" s="28"/>
      <c r="AI415" s="28"/>
      <c r="AJ415" s="225"/>
      <c r="AK415" s="28"/>
      <c r="AL415" s="28"/>
      <c r="AM415" s="225"/>
      <c r="AN415" s="28"/>
      <c r="AO415" s="28"/>
      <c r="AP415" s="225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5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5"/>
      <c r="AB416" s="28"/>
      <c r="AC416" s="28"/>
      <c r="AD416" s="225"/>
      <c r="AE416" s="28"/>
      <c r="AF416" s="28"/>
      <c r="AG416" s="28"/>
      <c r="AH416" s="28"/>
      <c r="AI416" s="28"/>
      <c r="AJ416" s="225"/>
      <c r="AK416" s="28"/>
      <c r="AL416" s="28"/>
      <c r="AM416" s="225"/>
      <c r="AN416" s="28"/>
      <c r="AO416" s="28"/>
      <c r="AP416" s="225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5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5"/>
      <c r="AB417" s="28"/>
      <c r="AC417" s="28"/>
      <c r="AD417" s="225"/>
      <c r="AE417" s="28"/>
      <c r="AF417" s="28"/>
      <c r="AG417" s="28"/>
      <c r="AH417" s="28"/>
      <c r="AI417" s="28"/>
      <c r="AJ417" s="225"/>
      <c r="AK417" s="28"/>
      <c r="AL417" s="28"/>
      <c r="AM417" s="225"/>
      <c r="AN417" s="28"/>
      <c r="AO417" s="28"/>
      <c r="AP417" s="225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5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5"/>
      <c r="AB418" s="28"/>
      <c r="AC418" s="28"/>
      <c r="AD418" s="225"/>
      <c r="AE418" s="28"/>
      <c r="AF418" s="28"/>
      <c r="AG418" s="28"/>
      <c r="AH418" s="28"/>
      <c r="AI418" s="28"/>
      <c r="AJ418" s="225"/>
      <c r="AK418" s="28"/>
      <c r="AL418" s="28"/>
      <c r="AM418" s="225"/>
      <c r="AN418" s="28"/>
      <c r="AO418" s="28"/>
      <c r="AP418" s="225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5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5"/>
      <c r="AB419" s="28"/>
      <c r="AC419" s="28"/>
      <c r="AD419" s="225"/>
      <c r="AE419" s="28"/>
      <c r="AF419" s="28"/>
      <c r="AG419" s="28"/>
      <c r="AH419" s="28"/>
      <c r="AI419" s="28"/>
      <c r="AJ419" s="225"/>
      <c r="AK419" s="28"/>
      <c r="AL419" s="28"/>
      <c r="AM419" s="225"/>
      <c r="AN419" s="28"/>
      <c r="AO419" s="28"/>
      <c r="AP419" s="225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5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5"/>
      <c r="AB420" s="28"/>
      <c r="AC420" s="28"/>
      <c r="AD420" s="225"/>
      <c r="AE420" s="28"/>
      <c r="AF420" s="28"/>
      <c r="AG420" s="28"/>
      <c r="AH420" s="28"/>
      <c r="AI420" s="28"/>
      <c r="AJ420" s="225"/>
      <c r="AK420" s="28"/>
      <c r="AL420" s="28"/>
      <c r="AM420" s="225"/>
      <c r="AN420" s="28"/>
      <c r="AO420" s="28"/>
      <c r="AP420" s="225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5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5"/>
      <c r="AB421" s="28"/>
      <c r="AC421" s="28"/>
      <c r="AD421" s="225"/>
      <c r="AE421" s="28"/>
      <c r="AF421" s="28"/>
      <c r="AG421" s="28"/>
      <c r="AH421" s="28"/>
      <c r="AI421" s="28"/>
      <c r="AJ421" s="225"/>
      <c r="AK421" s="28"/>
      <c r="AL421" s="28"/>
      <c r="AM421" s="225"/>
      <c r="AN421" s="28"/>
      <c r="AO421" s="28"/>
      <c r="AP421" s="225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5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5"/>
      <c r="AB422" s="28"/>
      <c r="AC422" s="28"/>
      <c r="AD422" s="225"/>
      <c r="AE422" s="28"/>
      <c r="AF422" s="28"/>
      <c r="AG422" s="28"/>
      <c r="AH422" s="28"/>
      <c r="AI422" s="28"/>
      <c r="AJ422" s="225"/>
      <c r="AK422" s="28"/>
      <c r="AL422" s="28"/>
      <c r="AM422" s="225"/>
      <c r="AN422" s="28"/>
      <c r="AO422" s="28"/>
      <c r="AP422" s="225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5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5"/>
      <c r="AB423" s="28"/>
      <c r="AC423" s="28"/>
      <c r="AD423" s="225"/>
      <c r="AE423" s="28"/>
      <c r="AF423" s="28"/>
      <c r="AG423" s="28"/>
      <c r="AH423" s="28"/>
      <c r="AI423" s="28"/>
      <c r="AJ423" s="225"/>
      <c r="AK423" s="28"/>
      <c r="AL423" s="28"/>
      <c r="AM423" s="225"/>
      <c r="AN423" s="28"/>
      <c r="AO423" s="28"/>
      <c r="AP423" s="225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5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5"/>
      <c r="AB424" s="28"/>
      <c r="AC424" s="28"/>
      <c r="AD424" s="225"/>
      <c r="AE424" s="28"/>
      <c r="AF424" s="28"/>
      <c r="AG424" s="28"/>
      <c r="AH424" s="28"/>
      <c r="AI424" s="28"/>
      <c r="AJ424" s="225"/>
      <c r="AK424" s="28"/>
      <c r="AL424" s="28"/>
      <c r="AM424" s="225"/>
      <c r="AN424" s="28"/>
      <c r="AO424" s="28"/>
      <c r="AP424" s="225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5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5"/>
      <c r="AB425" s="28"/>
      <c r="AC425" s="28"/>
      <c r="AD425" s="225"/>
      <c r="AE425" s="28"/>
      <c r="AF425" s="28"/>
      <c r="AG425" s="28"/>
      <c r="AH425" s="28"/>
      <c r="AI425" s="28"/>
      <c r="AJ425" s="225"/>
      <c r="AK425" s="28"/>
      <c r="AL425" s="28"/>
      <c r="AM425" s="225"/>
      <c r="AN425" s="28"/>
      <c r="AO425" s="28"/>
      <c r="AP425" s="225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5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5"/>
      <c r="AB426" s="28"/>
      <c r="AC426" s="28"/>
      <c r="AD426" s="225"/>
      <c r="AE426" s="28"/>
      <c r="AF426" s="28"/>
      <c r="AG426" s="28"/>
      <c r="AH426" s="28"/>
      <c r="AI426" s="28"/>
      <c r="AJ426" s="225"/>
      <c r="AK426" s="28"/>
      <c r="AL426" s="28"/>
      <c r="AM426" s="225"/>
      <c r="AN426" s="28"/>
      <c r="AO426" s="28"/>
      <c r="AP426" s="225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5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5"/>
      <c r="AB427" s="28"/>
      <c r="AC427" s="28"/>
      <c r="AD427" s="225"/>
      <c r="AE427" s="28"/>
      <c r="AF427" s="28"/>
      <c r="AG427" s="28"/>
      <c r="AH427" s="28"/>
      <c r="AI427" s="28"/>
      <c r="AJ427" s="225"/>
      <c r="AK427" s="28"/>
      <c r="AL427" s="28"/>
      <c r="AM427" s="225"/>
      <c r="AN427" s="28"/>
      <c r="AO427" s="28"/>
      <c r="AP427" s="225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5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5"/>
      <c r="AB428" s="28"/>
      <c r="AC428" s="28"/>
      <c r="AD428" s="225"/>
      <c r="AE428" s="28"/>
      <c r="AF428" s="28"/>
      <c r="AG428" s="28"/>
      <c r="AH428" s="28"/>
      <c r="AI428" s="28"/>
      <c r="AJ428" s="225"/>
      <c r="AK428" s="28"/>
      <c r="AL428" s="28"/>
      <c r="AM428" s="225"/>
      <c r="AN428" s="28"/>
      <c r="AO428" s="28"/>
      <c r="AP428" s="225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5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5"/>
      <c r="AB429" s="28"/>
      <c r="AC429" s="28"/>
      <c r="AD429" s="225"/>
      <c r="AE429" s="28"/>
      <c r="AF429" s="28"/>
      <c r="AG429" s="28"/>
      <c r="AH429" s="28"/>
      <c r="AI429" s="28"/>
      <c r="AJ429" s="225"/>
      <c r="AK429" s="28"/>
      <c r="AL429" s="28"/>
      <c r="AM429" s="225"/>
      <c r="AN429" s="28"/>
      <c r="AO429" s="28"/>
      <c r="AP429" s="225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5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5"/>
      <c r="AB430" s="28"/>
      <c r="AC430" s="28"/>
      <c r="AD430" s="225"/>
      <c r="AE430" s="28"/>
      <c r="AF430" s="28"/>
      <c r="AG430" s="28"/>
      <c r="AH430" s="28"/>
      <c r="AI430" s="28"/>
      <c r="AJ430" s="225"/>
      <c r="AK430" s="28"/>
      <c r="AL430" s="28"/>
      <c r="AM430" s="225"/>
      <c r="AN430" s="28"/>
      <c r="AO430" s="28"/>
      <c r="AP430" s="225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5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5"/>
      <c r="AB431" s="28"/>
      <c r="AC431" s="28"/>
      <c r="AD431" s="225"/>
      <c r="AE431" s="28"/>
      <c r="AF431" s="28"/>
      <c r="AG431" s="28"/>
      <c r="AH431" s="28"/>
      <c r="AI431" s="28"/>
      <c r="AJ431" s="225"/>
      <c r="AK431" s="28"/>
      <c r="AL431" s="28"/>
      <c r="AM431" s="225"/>
      <c r="AN431" s="28"/>
      <c r="AO431" s="28"/>
      <c r="AP431" s="225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5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5"/>
      <c r="AB432" s="28"/>
      <c r="AC432" s="28"/>
      <c r="AD432" s="225"/>
      <c r="AE432" s="28"/>
      <c r="AF432" s="28"/>
      <c r="AG432" s="28"/>
      <c r="AH432" s="28"/>
      <c r="AI432" s="28"/>
      <c r="AJ432" s="225"/>
      <c r="AK432" s="28"/>
      <c r="AL432" s="28"/>
      <c r="AM432" s="225"/>
      <c r="AN432" s="28"/>
      <c r="AO432" s="28"/>
      <c r="AP432" s="225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5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5"/>
      <c r="AB433" s="28"/>
      <c r="AC433" s="28"/>
      <c r="AD433" s="225"/>
      <c r="AE433" s="28"/>
      <c r="AF433" s="28"/>
      <c r="AG433" s="28"/>
      <c r="AH433" s="28"/>
      <c r="AI433" s="28"/>
      <c r="AJ433" s="225"/>
      <c r="AK433" s="28"/>
      <c r="AL433" s="28"/>
      <c r="AM433" s="225"/>
      <c r="AN433" s="28"/>
      <c r="AO433" s="28"/>
      <c r="AP433" s="225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5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5"/>
      <c r="AB434" s="28"/>
      <c r="AC434" s="28"/>
      <c r="AD434" s="225"/>
      <c r="AE434" s="28"/>
      <c r="AF434" s="28"/>
      <c r="AG434" s="28"/>
      <c r="AH434" s="28"/>
      <c r="AI434" s="28"/>
      <c r="AJ434" s="225"/>
      <c r="AK434" s="28"/>
      <c r="AL434" s="28"/>
      <c r="AM434" s="225"/>
      <c r="AN434" s="28"/>
      <c r="AO434" s="28"/>
      <c r="AP434" s="225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5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5"/>
      <c r="AB435" s="28"/>
      <c r="AC435" s="28"/>
      <c r="AD435" s="225"/>
      <c r="AE435" s="28"/>
      <c r="AF435" s="28"/>
      <c r="AG435" s="28"/>
      <c r="AH435" s="28"/>
      <c r="AI435" s="28"/>
      <c r="AJ435" s="225"/>
      <c r="AK435" s="28"/>
      <c r="AL435" s="28"/>
      <c r="AM435" s="225"/>
      <c r="AN435" s="28"/>
      <c r="AO435" s="28"/>
      <c r="AP435" s="225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5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5"/>
      <c r="AB436" s="28"/>
      <c r="AC436" s="28"/>
      <c r="AD436" s="225"/>
      <c r="AE436" s="28"/>
      <c r="AF436" s="28"/>
      <c r="AG436" s="28"/>
      <c r="AH436" s="28"/>
      <c r="AI436" s="28"/>
      <c r="AJ436" s="225"/>
      <c r="AK436" s="28"/>
      <c r="AL436" s="28"/>
      <c r="AM436" s="225"/>
      <c r="AN436" s="28"/>
      <c r="AO436" s="28"/>
      <c r="AP436" s="225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5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5"/>
      <c r="AB437" s="28"/>
      <c r="AC437" s="28"/>
      <c r="AD437" s="225"/>
      <c r="AE437" s="28"/>
      <c r="AF437" s="28"/>
      <c r="AG437" s="28"/>
      <c r="AH437" s="28"/>
      <c r="AI437" s="28"/>
      <c r="AJ437" s="225"/>
      <c r="AK437" s="28"/>
      <c r="AL437" s="28"/>
      <c r="AM437" s="225"/>
      <c r="AN437" s="28"/>
      <c r="AO437" s="28"/>
      <c r="AP437" s="225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5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5"/>
      <c r="AB438" s="28"/>
      <c r="AC438" s="28"/>
      <c r="AD438" s="225"/>
      <c r="AE438" s="28"/>
      <c r="AF438" s="28"/>
      <c r="AG438" s="28"/>
      <c r="AH438" s="28"/>
      <c r="AI438" s="28"/>
      <c r="AJ438" s="225"/>
      <c r="AK438" s="28"/>
      <c r="AL438" s="28"/>
      <c r="AM438" s="225"/>
      <c r="AN438" s="28"/>
      <c r="AO438" s="28"/>
      <c r="AP438" s="225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5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5"/>
      <c r="AB439" s="28"/>
      <c r="AC439" s="28"/>
      <c r="AD439" s="225"/>
      <c r="AE439" s="28"/>
      <c r="AF439" s="28"/>
      <c r="AG439" s="28"/>
      <c r="AH439" s="28"/>
      <c r="AI439" s="28"/>
      <c r="AJ439" s="225"/>
      <c r="AK439" s="28"/>
      <c r="AL439" s="28"/>
      <c r="AM439" s="225"/>
      <c r="AN439" s="28"/>
      <c r="AO439" s="28"/>
      <c r="AP439" s="225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5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5"/>
      <c r="AB440" s="28"/>
      <c r="AC440" s="28"/>
      <c r="AD440" s="225"/>
      <c r="AE440" s="28"/>
      <c r="AF440" s="28"/>
      <c r="AG440" s="28"/>
      <c r="AH440" s="28"/>
      <c r="AI440" s="28"/>
      <c r="AJ440" s="225"/>
      <c r="AK440" s="28"/>
      <c r="AL440" s="28"/>
      <c r="AM440" s="225"/>
      <c r="AN440" s="28"/>
      <c r="AO440" s="28"/>
      <c r="AP440" s="225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5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5"/>
      <c r="AB441" s="28"/>
      <c r="AC441" s="28"/>
      <c r="AD441" s="225"/>
      <c r="AE441" s="28"/>
      <c r="AF441" s="28"/>
      <c r="AG441" s="28"/>
      <c r="AH441" s="28"/>
      <c r="AI441" s="28"/>
      <c r="AJ441" s="225"/>
      <c r="AK441" s="28"/>
      <c r="AL441" s="28"/>
      <c r="AM441" s="225"/>
      <c r="AN441" s="28"/>
      <c r="AO441" s="28"/>
      <c r="AP441" s="225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5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5"/>
      <c r="AB442" s="28"/>
      <c r="AC442" s="28"/>
      <c r="AD442" s="225"/>
      <c r="AE442" s="28"/>
      <c r="AF442" s="28"/>
      <c r="AG442" s="28"/>
      <c r="AH442" s="28"/>
      <c r="AI442" s="28"/>
      <c r="AJ442" s="225"/>
      <c r="AK442" s="28"/>
      <c r="AL442" s="28"/>
      <c r="AM442" s="225"/>
      <c r="AN442" s="28"/>
      <c r="AO442" s="28"/>
      <c r="AP442" s="225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5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5"/>
      <c r="AB443" s="28"/>
      <c r="AC443" s="28"/>
      <c r="AD443" s="225"/>
      <c r="AE443" s="28"/>
      <c r="AF443" s="28"/>
      <c r="AG443" s="28"/>
      <c r="AH443" s="28"/>
      <c r="AI443" s="28"/>
      <c r="AJ443" s="225"/>
      <c r="AK443" s="28"/>
      <c r="AL443" s="28"/>
      <c r="AM443" s="225"/>
      <c r="AN443" s="28"/>
      <c r="AO443" s="28"/>
      <c r="AP443" s="225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5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5"/>
      <c r="AB444" s="28"/>
      <c r="AC444" s="28"/>
      <c r="AD444" s="225"/>
      <c r="AE444" s="28"/>
      <c r="AF444" s="28"/>
      <c r="AG444" s="28"/>
      <c r="AH444" s="28"/>
      <c r="AI444" s="28"/>
      <c r="AJ444" s="225"/>
      <c r="AK444" s="28"/>
      <c r="AL444" s="28"/>
      <c r="AM444" s="225"/>
      <c r="AN444" s="28"/>
      <c r="AO444" s="28"/>
      <c r="AP444" s="225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5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5"/>
      <c r="AB445" s="28"/>
      <c r="AC445" s="28"/>
      <c r="AD445" s="225"/>
      <c r="AE445" s="28"/>
      <c r="AF445" s="28"/>
      <c r="AG445" s="28"/>
      <c r="AH445" s="28"/>
      <c r="AI445" s="28"/>
      <c r="AJ445" s="225"/>
      <c r="AK445" s="28"/>
      <c r="AL445" s="28"/>
      <c r="AM445" s="225"/>
      <c r="AN445" s="28"/>
      <c r="AO445" s="28"/>
      <c r="AP445" s="225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5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5"/>
      <c r="AB446" s="28"/>
      <c r="AC446" s="28"/>
      <c r="AD446" s="225"/>
      <c r="AE446" s="28"/>
      <c r="AF446" s="28"/>
      <c r="AG446" s="28"/>
      <c r="AH446" s="28"/>
      <c r="AI446" s="28"/>
      <c r="AJ446" s="225"/>
      <c r="AK446" s="28"/>
      <c r="AL446" s="28"/>
      <c r="AM446" s="225"/>
      <c r="AN446" s="28"/>
      <c r="AO446" s="28"/>
      <c r="AP446" s="225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5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5"/>
      <c r="AB447" s="28"/>
      <c r="AC447" s="28"/>
      <c r="AD447" s="225"/>
      <c r="AE447" s="28"/>
      <c r="AF447" s="28"/>
      <c r="AG447" s="28"/>
      <c r="AH447" s="28"/>
      <c r="AI447" s="28"/>
      <c r="AJ447" s="225"/>
      <c r="AK447" s="28"/>
      <c r="AL447" s="28"/>
      <c r="AM447" s="225"/>
      <c r="AN447" s="28"/>
      <c r="AO447" s="28"/>
      <c r="AP447" s="225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5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5"/>
      <c r="AB448" s="28"/>
      <c r="AC448" s="28"/>
      <c r="AD448" s="225"/>
      <c r="AE448" s="28"/>
      <c r="AF448" s="28"/>
      <c r="AG448" s="28"/>
      <c r="AH448" s="28"/>
      <c r="AI448" s="28"/>
      <c r="AJ448" s="225"/>
      <c r="AK448" s="28"/>
      <c r="AL448" s="28"/>
      <c r="AM448" s="225"/>
      <c r="AN448" s="28"/>
      <c r="AO448" s="28"/>
      <c r="AP448" s="225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5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5"/>
      <c r="AB449" s="28"/>
      <c r="AC449" s="28"/>
      <c r="AD449" s="225"/>
      <c r="AE449" s="28"/>
      <c r="AF449" s="28"/>
      <c r="AG449" s="28"/>
      <c r="AH449" s="28"/>
      <c r="AI449" s="28"/>
      <c r="AJ449" s="225"/>
      <c r="AK449" s="28"/>
      <c r="AL449" s="28"/>
      <c r="AM449" s="225"/>
      <c r="AN449" s="28"/>
      <c r="AO449" s="28"/>
      <c r="AP449" s="225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5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5"/>
      <c r="AB450" s="28"/>
      <c r="AC450" s="28"/>
      <c r="AD450" s="225"/>
      <c r="AE450" s="28"/>
      <c r="AF450" s="28"/>
      <c r="AG450" s="28"/>
      <c r="AH450" s="28"/>
      <c r="AI450" s="28"/>
      <c r="AJ450" s="225"/>
      <c r="AK450" s="28"/>
      <c r="AL450" s="28"/>
      <c r="AM450" s="225"/>
      <c r="AN450" s="28"/>
      <c r="AO450" s="28"/>
      <c r="AP450" s="225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5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5"/>
      <c r="AB451" s="28"/>
      <c r="AC451" s="28"/>
      <c r="AD451" s="225"/>
      <c r="AE451" s="28"/>
      <c r="AF451" s="28"/>
      <c r="AG451" s="28"/>
      <c r="AH451" s="28"/>
      <c r="AI451" s="28"/>
      <c r="AJ451" s="225"/>
      <c r="AK451" s="28"/>
      <c r="AL451" s="28"/>
      <c r="AM451" s="225"/>
      <c r="AN451" s="28"/>
      <c r="AO451" s="28"/>
      <c r="AP451" s="225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5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5"/>
      <c r="AB452" s="28"/>
      <c r="AC452" s="28"/>
      <c r="AD452" s="225"/>
      <c r="AE452" s="28"/>
      <c r="AF452" s="28"/>
      <c r="AG452" s="28"/>
      <c r="AH452" s="28"/>
      <c r="AI452" s="28"/>
      <c r="AJ452" s="225"/>
      <c r="AK452" s="28"/>
      <c r="AL452" s="28"/>
      <c r="AM452" s="225"/>
      <c r="AN452" s="28"/>
      <c r="AO452" s="28"/>
      <c r="AP452" s="225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5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5"/>
      <c r="AB453" s="28"/>
      <c r="AC453" s="28"/>
      <c r="AD453" s="225"/>
      <c r="AE453" s="28"/>
      <c r="AF453" s="28"/>
      <c r="AG453" s="28"/>
      <c r="AH453" s="28"/>
      <c r="AI453" s="28"/>
      <c r="AJ453" s="225"/>
      <c r="AK453" s="28"/>
      <c r="AL453" s="28"/>
      <c r="AM453" s="225"/>
      <c r="AN453" s="28"/>
      <c r="AO453" s="28"/>
      <c r="AP453" s="225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5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5"/>
      <c r="AB454" s="28"/>
      <c r="AC454" s="28"/>
      <c r="AD454" s="225"/>
      <c r="AE454" s="28"/>
      <c r="AF454" s="28"/>
      <c r="AG454" s="28"/>
      <c r="AH454" s="28"/>
      <c r="AI454" s="28"/>
      <c r="AJ454" s="225"/>
      <c r="AK454" s="28"/>
      <c r="AL454" s="28"/>
      <c r="AM454" s="225"/>
      <c r="AN454" s="28"/>
      <c r="AO454" s="28"/>
      <c r="AP454" s="225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5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5"/>
      <c r="AB455" s="28"/>
      <c r="AC455" s="28"/>
      <c r="AD455" s="225"/>
      <c r="AE455" s="28"/>
      <c r="AF455" s="28"/>
      <c r="AG455" s="28"/>
      <c r="AH455" s="28"/>
      <c r="AI455" s="28"/>
      <c r="AJ455" s="225"/>
      <c r="AK455" s="28"/>
      <c r="AL455" s="28"/>
      <c r="AM455" s="225"/>
      <c r="AN455" s="28"/>
      <c r="AO455" s="28"/>
      <c r="AP455" s="225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5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5"/>
      <c r="AB456" s="28"/>
      <c r="AC456" s="28"/>
      <c r="AD456" s="225"/>
      <c r="AE456" s="28"/>
      <c r="AF456" s="28"/>
      <c r="AG456" s="28"/>
      <c r="AH456" s="28"/>
      <c r="AI456" s="28"/>
      <c r="AJ456" s="225"/>
      <c r="AK456" s="28"/>
      <c r="AL456" s="28"/>
      <c r="AM456" s="225"/>
      <c r="AN456" s="28"/>
      <c r="AO456" s="28"/>
      <c r="AP456" s="225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5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5"/>
      <c r="AB457" s="28"/>
      <c r="AC457" s="28"/>
      <c r="AD457" s="225"/>
      <c r="AE457" s="28"/>
      <c r="AF457" s="28"/>
      <c r="AG457" s="28"/>
      <c r="AH457" s="28"/>
      <c r="AI457" s="28"/>
      <c r="AJ457" s="225"/>
      <c r="AK457" s="28"/>
      <c r="AL457" s="28"/>
      <c r="AM457" s="225"/>
      <c r="AN457" s="28"/>
      <c r="AO457" s="28"/>
      <c r="AP457" s="225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5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5"/>
      <c r="AB458" s="28"/>
      <c r="AC458" s="28"/>
      <c r="AD458" s="225"/>
      <c r="AE458" s="28"/>
      <c r="AF458" s="28"/>
      <c r="AG458" s="28"/>
      <c r="AH458" s="28"/>
      <c r="AI458" s="28"/>
      <c r="AJ458" s="225"/>
      <c r="AK458" s="28"/>
      <c r="AL458" s="28"/>
      <c r="AM458" s="225"/>
      <c r="AN458" s="28"/>
      <c r="AO458" s="28"/>
      <c r="AP458" s="225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5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5"/>
      <c r="AB459" s="28"/>
      <c r="AC459" s="28"/>
      <c r="AD459" s="225"/>
      <c r="AE459" s="28"/>
      <c r="AF459" s="28"/>
      <c r="AG459" s="28"/>
      <c r="AH459" s="28"/>
      <c r="AI459" s="28"/>
      <c r="AJ459" s="225"/>
      <c r="AK459" s="28"/>
      <c r="AL459" s="28"/>
      <c r="AM459" s="225"/>
      <c r="AN459" s="28"/>
      <c r="AO459" s="28"/>
      <c r="AP459" s="225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C35" sqref="C35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3" x14ac:dyDescent="0.2">
      <c r="C1" s="39" t="s">
        <v>0</v>
      </c>
      <c r="D1" s="40"/>
      <c r="E1" s="39"/>
      <c r="F1" s="39"/>
    </row>
    <row r="2" spans="1:53" x14ac:dyDescent="0.2">
      <c r="C2" s="37" t="s">
        <v>163</v>
      </c>
      <c r="D2" s="40"/>
      <c r="E2" s="39"/>
      <c r="F2" s="39"/>
    </row>
    <row r="3" spans="1:53" x14ac:dyDescent="0.2">
      <c r="C3" s="9" t="s">
        <v>65</v>
      </c>
      <c r="T3" s="9">
        <v>1000000</v>
      </c>
    </row>
    <row r="4" spans="1:53" ht="12" thickBot="1" x14ac:dyDescent="0.25"/>
    <row r="5" spans="1:53" s="45" customFormat="1" ht="15.75" customHeight="1" thickTop="1" x14ac:dyDescent="0.25">
      <c r="A5" s="399" t="s">
        <v>1</v>
      </c>
      <c r="B5" s="401" t="s">
        <v>2</v>
      </c>
      <c r="C5" s="387" t="s">
        <v>3</v>
      </c>
      <c r="D5" s="387" t="s">
        <v>4</v>
      </c>
      <c r="E5" s="387" t="s">
        <v>5</v>
      </c>
      <c r="F5" s="403" t="s">
        <v>6</v>
      </c>
      <c r="G5" s="403"/>
      <c r="H5" s="387" t="s">
        <v>10</v>
      </c>
      <c r="I5" s="387" t="s">
        <v>27</v>
      </c>
      <c r="J5" s="405" t="s">
        <v>26</v>
      </c>
      <c r="K5" s="406"/>
      <c r="L5" s="407"/>
      <c r="M5" s="396" t="s">
        <v>9</v>
      </c>
      <c r="N5" s="397"/>
      <c r="O5" s="398"/>
      <c r="P5" s="396" t="s">
        <v>14</v>
      </c>
      <c r="Q5" s="397"/>
      <c r="R5" s="398"/>
      <c r="S5" s="396" t="s">
        <v>15</v>
      </c>
      <c r="T5" s="397"/>
      <c r="U5" s="398"/>
      <c r="V5" s="396" t="s">
        <v>16</v>
      </c>
      <c r="W5" s="397"/>
      <c r="X5" s="398"/>
      <c r="Y5" s="396" t="s">
        <v>17</v>
      </c>
      <c r="Z5" s="397"/>
      <c r="AA5" s="398"/>
      <c r="AB5" s="396" t="s">
        <v>18</v>
      </c>
      <c r="AC5" s="397"/>
      <c r="AD5" s="398"/>
      <c r="AE5" s="396" t="s">
        <v>19</v>
      </c>
      <c r="AF5" s="397"/>
      <c r="AG5" s="398"/>
      <c r="AH5" s="396" t="s">
        <v>20</v>
      </c>
      <c r="AI5" s="397"/>
      <c r="AJ5" s="398"/>
      <c r="AK5" s="396" t="s">
        <v>21</v>
      </c>
      <c r="AL5" s="397"/>
      <c r="AM5" s="398"/>
      <c r="AN5" s="396" t="s">
        <v>22</v>
      </c>
      <c r="AO5" s="397"/>
      <c r="AP5" s="398"/>
      <c r="AQ5" s="396" t="s">
        <v>23</v>
      </c>
      <c r="AR5" s="397"/>
      <c r="AS5" s="398"/>
      <c r="AT5" s="396" t="s">
        <v>24</v>
      </c>
      <c r="AU5" s="397"/>
      <c r="AV5" s="398"/>
      <c r="AW5" s="396" t="s">
        <v>25</v>
      </c>
      <c r="AX5" s="397"/>
      <c r="AY5" s="398"/>
      <c r="AZ5" s="77" t="s">
        <v>62</v>
      </c>
      <c r="BA5" s="45" t="s">
        <v>31</v>
      </c>
    </row>
    <row r="6" spans="1:53" s="46" customFormat="1" ht="12" thickBot="1" x14ac:dyDescent="0.25">
      <c r="A6" s="400"/>
      <c r="B6" s="402"/>
      <c r="C6" s="388"/>
      <c r="D6" s="388"/>
      <c r="E6" s="388"/>
      <c r="F6" s="78" t="s">
        <v>7</v>
      </c>
      <c r="G6" s="79" t="s">
        <v>8</v>
      </c>
      <c r="H6" s="404"/>
      <c r="I6" s="388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3" s="338" customFormat="1" ht="12.75" customHeight="1" thickTop="1" x14ac:dyDescent="0.2">
      <c r="A7" s="362">
        <v>1</v>
      </c>
      <c r="B7" s="363"/>
      <c r="C7" s="364" t="s">
        <v>165</v>
      </c>
      <c r="D7" s="365" t="s">
        <v>61</v>
      </c>
      <c r="E7" s="366">
        <v>18000000</v>
      </c>
      <c r="F7" s="366"/>
      <c r="G7" s="366"/>
      <c r="H7" s="366">
        <v>12500000</v>
      </c>
      <c r="I7" s="366">
        <v>2000000</v>
      </c>
      <c r="J7" s="366">
        <v>3000000</v>
      </c>
      <c r="K7" s="366"/>
      <c r="L7" s="366">
        <f>+J7-K7</f>
        <v>3000000</v>
      </c>
      <c r="M7" s="366">
        <v>750000</v>
      </c>
      <c r="N7" s="366"/>
      <c r="O7" s="366">
        <f>+M7-N7</f>
        <v>750000</v>
      </c>
      <c r="P7" s="366">
        <v>750000</v>
      </c>
      <c r="Q7" s="366"/>
      <c r="R7" s="366">
        <f t="shared" ref="R7:R70" si="0">+P7-Q7</f>
        <v>750000</v>
      </c>
      <c r="S7" s="366">
        <v>750000</v>
      </c>
      <c r="T7" s="366"/>
      <c r="U7" s="366">
        <f t="shared" ref="U7:U8" si="1">+S7-T7</f>
        <v>750000</v>
      </c>
      <c r="V7" s="366">
        <v>750000</v>
      </c>
      <c r="W7" s="366"/>
      <c r="X7" s="366">
        <f t="shared" ref="X7:X8" si="2">+V7-W7</f>
        <v>750000</v>
      </c>
      <c r="Y7" s="366">
        <v>750000</v>
      </c>
      <c r="Z7" s="366"/>
      <c r="AA7" s="366">
        <f t="shared" ref="AA7:AA8" si="3">+Y7-Z7</f>
        <v>750000</v>
      </c>
      <c r="AB7" s="366">
        <v>750000</v>
      </c>
      <c r="AC7" s="366"/>
      <c r="AD7" s="366">
        <f t="shared" ref="AD7:AD8" si="4">+AB7-AC7</f>
        <v>750000</v>
      </c>
      <c r="AE7" s="366">
        <v>750000</v>
      </c>
      <c r="AF7" s="366"/>
      <c r="AG7" s="366">
        <f t="shared" ref="AG7:AG8" si="5">+AE7-AF7</f>
        <v>750000</v>
      </c>
      <c r="AH7" s="366">
        <v>750000</v>
      </c>
      <c r="AI7" s="366"/>
      <c r="AJ7" s="366">
        <f t="shared" ref="AJ7:AJ8" si="6">+AH7-AI7</f>
        <v>750000</v>
      </c>
      <c r="AK7" s="366">
        <v>750000</v>
      </c>
      <c r="AL7" s="366"/>
      <c r="AM7" s="366">
        <f t="shared" ref="AM7:AM8" si="7">+AK7-AL7</f>
        <v>750000</v>
      </c>
      <c r="AN7" s="366">
        <v>750000</v>
      </c>
      <c r="AO7" s="366"/>
      <c r="AP7" s="366">
        <f t="shared" ref="AP7:AP8" si="8">+AN7-AO7</f>
        <v>750000</v>
      </c>
      <c r="AQ7" s="366"/>
      <c r="AR7" s="366"/>
      <c r="AS7" s="367"/>
      <c r="AT7" s="366"/>
      <c r="AU7" s="366"/>
      <c r="AV7" s="366"/>
      <c r="AW7" s="366"/>
      <c r="AX7" s="366"/>
      <c r="AY7" s="366"/>
      <c r="AZ7" s="368"/>
    </row>
    <row r="8" spans="1:53" ht="12.75" x14ac:dyDescent="0.2">
      <c r="A8" s="362">
        <v>2</v>
      </c>
      <c r="B8" s="145"/>
      <c r="C8" s="361" t="s">
        <v>177</v>
      </c>
      <c r="D8" s="365" t="s">
        <v>61</v>
      </c>
      <c r="E8" s="12"/>
      <c r="F8" s="12"/>
      <c r="G8" s="12"/>
      <c r="H8" s="366">
        <v>12500000</v>
      </c>
      <c r="I8" s="366">
        <v>2000000</v>
      </c>
      <c r="J8" s="12">
        <v>3000000</v>
      </c>
      <c r="K8" s="12"/>
      <c r="L8" s="366">
        <f t="shared" ref="L8:L71" si="9">+J8-K8</f>
        <v>3000000</v>
      </c>
      <c r="M8" s="12">
        <v>625000</v>
      </c>
      <c r="N8" s="12"/>
      <c r="O8" s="366">
        <f t="shared" ref="O8:O71" si="10">+M8-N8</f>
        <v>625000</v>
      </c>
      <c r="P8" s="12">
        <v>625000</v>
      </c>
      <c r="Q8" s="12"/>
      <c r="R8" s="366">
        <f t="shared" si="0"/>
        <v>625000</v>
      </c>
      <c r="S8" s="12">
        <v>625000</v>
      </c>
      <c r="T8" s="12"/>
      <c r="U8" s="366">
        <f t="shared" si="1"/>
        <v>625000</v>
      </c>
      <c r="V8" s="12">
        <v>625000</v>
      </c>
      <c r="W8" s="12"/>
      <c r="X8" s="366">
        <f t="shared" si="2"/>
        <v>625000</v>
      </c>
      <c r="Y8" s="12">
        <v>625000</v>
      </c>
      <c r="Z8" s="12"/>
      <c r="AA8" s="366">
        <f t="shared" si="3"/>
        <v>625000</v>
      </c>
      <c r="AB8" s="12">
        <v>625000</v>
      </c>
      <c r="AC8" s="12"/>
      <c r="AD8" s="366">
        <f t="shared" si="4"/>
        <v>625000</v>
      </c>
      <c r="AE8" s="12">
        <v>625000</v>
      </c>
      <c r="AF8" s="12"/>
      <c r="AG8" s="366">
        <f t="shared" si="5"/>
        <v>625000</v>
      </c>
      <c r="AH8" s="12">
        <v>625000</v>
      </c>
      <c r="AI8" s="12"/>
      <c r="AJ8" s="366">
        <f t="shared" si="6"/>
        <v>625000</v>
      </c>
      <c r="AK8" s="12">
        <v>625000</v>
      </c>
      <c r="AL8" s="12"/>
      <c r="AM8" s="366">
        <f t="shared" si="7"/>
        <v>625000</v>
      </c>
      <c r="AN8" s="12">
        <v>625000</v>
      </c>
      <c r="AO8" s="12"/>
      <c r="AP8" s="366">
        <f t="shared" si="8"/>
        <v>625000</v>
      </c>
      <c r="AQ8" s="12">
        <v>625000</v>
      </c>
      <c r="AR8" s="12"/>
      <c r="AS8" s="366">
        <f t="shared" ref="AS8" si="11">+AQ8-AR8</f>
        <v>625000</v>
      </c>
      <c r="AT8" s="12">
        <v>625000</v>
      </c>
      <c r="AU8" s="12"/>
      <c r="AV8" s="366">
        <f t="shared" ref="AV8" si="12">+AT8-AU8</f>
        <v>625000</v>
      </c>
      <c r="AW8" s="12"/>
      <c r="AX8" s="12"/>
      <c r="AY8" s="12"/>
      <c r="AZ8" s="32"/>
    </row>
    <row r="9" spans="1:53" ht="12.75" x14ac:dyDescent="0.2">
      <c r="A9" s="362">
        <v>3</v>
      </c>
      <c r="B9" s="145"/>
      <c r="C9" s="361" t="s">
        <v>178</v>
      </c>
      <c r="D9" s="365" t="s">
        <v>61</v>
      </c>
      <c r="E9" s="12"/>
      <c r="F9" s="12"/>
      <c r="G9" s="12"/>
      <c r="H9" s="366">
        <v>12500000</v>
      </c>
      <c r="I9" s="12">
        <v>5000000</v>
      </c>
      <c r="J9" s="12"/>
      <c r="K9" s="12"/>
      <c r="L9" s="366">
        <f t="shared" si="9"/>
        <v>0</v>
      </c>
      <c r="M9" s="12">
        <v>750000</v>
      </c>
      <c r="N9" s="12"/>
      <c r="O9" s="366">
        <f t="shared" si="10"/>
        <v>750000</v>
      </c>
      <c r="P9" s="12">
        <v>750000</v>
      </c>
      <c r="Q9" s="12"/>
      <c r="R9" s="366">
        <f t="shared" si="0"/>
        <v>750000</v>
      </c>
      <c r="S9" s="12">
        <v>750000</v>
      </c>
      <c r="T9" s="12"/>
      <c r="U9" s="366">
        <f t="shared" ref="U9" si="13">+S9-T9</f>
        <v>750000</v>
      </c>
      <c r="V9" s="12">
        <v>750000</v>
      </c>
      <c r="W9" s="12"/>
      <c r="X9" s="366">
        <f t="shared" ref="X9" si="14">+V9-W9</f>
        <v>750000</v>
      </c>
      <c r="Y9" s="12">
        <v>750000</v>
      </c>
      <c r="Z9" s="12"/>
      <c r="AA9" s="366">
        <f t="shared" ref="AA9" si="15">+Y9-Z9</f>
        <v>750000</v>
      </c>
      <c r="AB9" s="12">
        <v>750000</v>
      </c>
      <c r="AC9" s="12"/>
      <c r="AD9" s="366">
        <f t="shared" ref="AD9" si="16">+AB9-AC9</f>
        <v>750000</v>
      </c>
      <c r="AE9" s="12">
        <v>750000</v>
      </c>
      <c r="AF9" s="12"/>
      <c r="AG9" s="366">
        <f t="shared" ref="AG9" si="17">+AE9-AF9</f>
        <v>750000</v>
      </c>
      <c r="AH9" s="12">
        <v>750000</v>
      </c>
      <c r="AI9" s="12"/>
      <c r="AJ9" s="366">
        <f t="shared" ref="AJ9" si="18">+AH9-AI9</f>
        <v>750000</v>
      </c>
      <c r="AK9" s="12">
        <v>750000</v>
      </c>
      <c r="AL9" s="12"/>
      <c r="AM9" s="366">
        <f t="shared" ref="AM9" si="19">+AK9-AL9</f>
        <v>750000</v>
      </c>
      <c r="AN9" s="12">
        <v>750000</v>
      </c>
      <c r="AO9" s="12"/>
      <c r="AP9" s="366">
        <f t="shared" ref="AP9" si="20">+AN9-AO9</f>
        <v>750000</v>
      </c>
      <c r="AQ9" s="12"/>
      <c r="AR9" s="12"/>
      <c r="AS9" s="41"/>
      <c r="AT9" s="12"/>
      <c r="AU9" s="12"/>
      <c r="AV9" s="12"/>
      <c r="AW9" s="12"/>
      <c r="AX9" s="12"/>
      <c r="AY9" s="12"/>
      <c r="AZ9" s="32"/>
    </row>
    <row r="10" spans="1:53" x14ac:dyDescent="0.2">
      <c r="A10" s="362">
        <v>4</v>
      </c>
      <c r="B10" s="145"/>
      <c r="C10" s="138"/>
      <c r="D10" s="144"/>
      <c r="E10" s="12"/>
      <c r="F10" s="12"/>
      <c r="G10" s="12"/>
      <c r="H10" s="12"/>
      <c r="I10" s="12"/>
      <c r="J10" s="12"/>
      <c r="K10" s="12"/>
      <c r="L10" s="366">
        <f t="shared" si="9"/>
        <v>0</v>
      </c>
      <c r="M10" s="12"/>
      <c r="N10" s="12"/>
      <c r="O10" s="366">
        <f t="shared" si="10"/>
        <v>0</v>
      </c>
      <c r="P10" s="12"/>
      <c r="Q10" s="12"/>
      <c r="R10" s="366">
        <f t="shared" si="0"/>
        <v>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41"/>
      <c r="AT10" s="12"/>
      <c r="AU10" s="12"/>
      <c r="AV10" s="12"/>
      <c r="AW10" s="12"/>
      <c r="AX10" s="12"/>
      <c r="AY10" s="12"/>
      <c r="AZ10" s="32"/>
    </row>
    <row r="11" spans="1:53" x14ac:dyDescent="0.2">
      <c r="A11" s="362">
        <v>5</v>
      </c>
      <c r="B11" s="145"/>
      <c r="C11" s="138"/>
      <c r="D11" s="144"/>
      <c r="E11" s="12"/>
      <c r="F11" s="12"/>
      <c r="G11" s="12"/>
      <c r="H11" s="12"/>
      <c r="I11" s="12"/>
      <c r="J11" s="12"/>
      <c r="K11" s="12"/>
      <c r="L11" s="366">
        <f t="shared" si="9"/>
        <v>0</v>
      </c>
      <c r="M11" s="12"/>
      <c r="N11" s="12"/>
      <c r="O11" s="366">
        <f t="shared" si="10"/>
        <v>0</v>
      </c>
      <c r="P11" s="12"/>
      <c r="Q11" s="12"/>
      <c r="R11" s="366">
        <f t="shared" si="0"/>
        <v>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41"/>
      <c r="AT11" s="12"/>
      <c r="AU11" s="12"/>
      <c r="AV11" s="12"/>
      <c r="AW11" s="12"/>
      <c r="AX11" s="12"/>
      <c r="AY11" s="12"/>
      <c r="AZ11" s="32"/>
    </row>
    <row r="12" spans="1:53" x14ac:dyDescent="0.2">
      <c r="A12" s="362">
        <v>6</v>
      </c>
      <c r="B12" s="145"/>
      <c r="C12" s="138"/>
      <c r="D12" s="144"/>
      <c r="E12" s="12"/>
      <c r="F12" s="12"/>
      <c r="G12" s="12"/>
      <c r="H12" s="12"/>
      <c r="I12" s="12"/>
      <c r="J12" s="12"/>
      <c r="K12" s="12"/>
      <c r="L12" s="366">
        <f t="shared" si="9"/>
        <v>0</v>
      </c>
      <c r="M12" s="12"/>
      <c r="N12" s="12"/>
      <c r="O12" s="366">
        <f t="shared" si="10"/>
        <v>0</v>
      </c>
      <c r="P12" s="12"/>
      <c r="Q12" s="12"/>
      <c r="R12" s="366">
        <f t="shared" si="0"/>
        <v>0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41"/>
      <c r="AT12" s="12"/>
      <c r="AU12" s="12"/>
      <c r="AV12" s="12"/>
      <c r="AW12" s="12"/>
      <c r="AX12" s="12"/>
      <c r="AY12" s="12"/>
      <c r="AZ12" s="32"/>
    </row>
    <row r="13" spans="1:53" x14ac:dyDescent="0.2">
      <c r="A13" s="362">
        <v>7</v>
      </c>
      <c r="B13" s="204"/>
      <c r="C13" s="138"/>
      <c r="D13" s="144"/>
      <c r="E13" s="12"/>
      <c r="F13" s="12"/>
      <c r="G13" s="12"/>
      <c r="H13" s="12"/>
      <c r="I13" s="12"/>
      <c r="J13" s="12"/>
      <c r="K13" s="12"/>
      <c r="L13" s="366">
        <f t="shared" si="9"/>
        <v>0</v>
      </c>
      <c r="M13" s="12"/>
      <c r="N13" s="12"/>
      <c r="O13" s="366">
        <f t="shared" si="10"/>
        <v>0</v>
      </c>
      <c r="P13" s="12"/>
      <c r="Q13" s="12"/>
      <c r="R13" s="366">
        <f t="shared" si="0"/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41"/>
      <c r="AT13" s="12"/>
      <c r="AU13" s="12"/>
      <c r="AV13" s="12"/>
      <c r="AW13" s="12"/>
      <c r="AX13" s="12"/>
      <c r="AY13" s="12"/>
      <c r="AZ13" s="32"/>
    </row>
    <row r="14" spans="1:53" x14ac:dyDescent="0.2">
      <c r="A14" s="362">
        <v>8</v>
      </c>
      <c r="B14" s="145"/>
      <c r="C14" s="138"/>
      <c r="D14" s="144"/>
      <c r="E14" s="12"/>
      <c r="F14" s="12"/>
      <c r="G14" s="12"/>
      <c r="H14" s="12"/>
      <c r="I14" s="12"/>
      <c r="J14" s="12"/>
      <c r="K14" s="12"/>
      <c r="L14" s="366">
        <f t="shared" si="9"/>
        <v>0</v>
      </c>
      <c r="M14" s="12"/>
      <c r="N14" s="12"/>
      <c r="O14" s="366">
        <f t="shared" si="10"/>
        <v>0</v>
      </c>
      <c r="P14" s="12"/>
      <c r="Q14" s="12"/>
      <c r="R14" s="366">
        <f t="shared" si="0"/>
        <v>0</v>
      </c>
      <c r="S14" s="12"/>
      <c r="T14" s="12"/>
      <c r="U14" s="41"/>
      <c r="V14" s="12"/>
      <c r="W14" s="12"/>
      <c r="X14" s="41"/>
      <c r="Y14" s="12"/>
      <c r="Z14" s="12"/>
      <c r="AA14" s="41"/>
      <c r="AB14" s="12"/>
      <c r="AC14" s="12"/>
      <c r="AD14" s="41"/>
      <c r="AE14" s="12"/>
      <c r="AF14" s="12"/>
      <c r="AG14" s="41"/>
      <c r="AH14" s="12"/>
      <c r="AI14" s="12"/>
      <c r="AJ14" s="41"/>
      <c r="AK14" s="12"/>
      <c r="AL14" s="12"/>
      <c r="AM14" s="41"/>
      <c r="AN14" s="12"/>
      <c r="AO14" s="12"/>
      <c r="AP14" s="41"/>
      <c r="AQ14" s="12"/>
      <c r="AR14" s="12"/>
      <c r="AS14" s="41"/>
      <c r="AT14" s="12"/>
      <c r="AU14" s="12"/>
      <c r="AV14" s="12"/>
      <c r="AW14" s="12"/>
      <c r="AX14" s="12"/>
      <c r="AY14" s="12"/>
      <c r="AZ14" s="32"/>
    </row>
    <row r="15" spans="1:53" x14ac:dyDescent="0.2">
      <c r="A15" s="362">
        <v>9</v>
      </c>
      <c r="B15" s="145"/>
      <c r="C15" s="138"/>
      <c r="D15" s="144"/>
      <c r="E15" s="12"/>
      <c r="F15" s="12"/>
      <c r="G15" s="12"/>
      <c r="H15" s="12"/>
      <c r="I15" s="12"/>
      <c r="J15" s="12"/>
      <c r="K15" s="12"/>
      <c r="L15" s="366">
        <f t="shared" si="9"/>
        <v>0</v>
      </c>
      <c r="M15" s="12"/>
      <c r="N15" s="12"/>
      <c r="O15" s="366">
        <f t="shared" si="10"/>
        <v>0</v>
      </c>
      <c r="P15" s="12"/>
      <c r="Q15" s="12"/>
      <c r="R15" s="366">
        <f t="shared" si="0"/>
        <v>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41"/>
      <c r="AE15" s="12"/>
      <c r="AF15" s="12"/>
      <c r="AG15" s="41"/>
      <c r="AH15" s="12"/>
      <c r="AI15" s="12"/>
      <c r="AJ15" s="41"/>
      <c r="AK15" s="12"/>
      <c r="AL15" s="12"/>
      <c r="AM15" s="41"/>
      <c r="AN15" s="12"/>
      <c r="AO15" s="12"/>
      <c r="AP15" s="41"/>
      <c r="AQ15" s="12"/>
      <c r="AR15" s="12"/>
      <c r="AS15" s="41"/>
      <c r="AT15" s="12"/>
      <c r="AU15" s="12"/>
      <c r="AV15" s="12"/>
      <c r="AW15" s="12"/>
      <c r="AX15" s="12"/>
      <c r="AY15" s="12"/>
      <c r="AZ15" s="32"/>
    </row>
    <row r="16" spans="1:53" x14ac:dyDescent="0.2">
      <c r="A16" s="362">
        <v>10</v>
      </c>
      <c r="B16" s="145"/>
      <c r="C16" s="138"/>
      <c r="D16" s="144"/>
      <c r="E16" s="12"/>
      <c r="F16" s="12"/>
      <c r="G16" s="12"/>
      <c r="H16" s="12"/>
      <c r="I16" s="12"/>
      <c r="J16" s="12"/>
      <c r="K16" s="12"/>
      <c r="L16" s="366">
        <f t="shared" si="9"/>
        <v>0</v>
      </c>
      <c r="M16" s="12"/>
      <c r="N16" s="12"/>
      <c r="O16" s="366">
        <f t="shared" si="10"/>
        <v>0</v>
      </c>
      <c r="P16" s="12"/>
      <c r="Q16" s="12"/>
      <c r="R16" s="366">
        <f t="shared" si="0"/>
        <v>0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32"/>
    </row>
    <row r="17" spans="1:56" x14ac:dyDescent="0.2">
      <c r="A17" s="362">
        <v>11</v>
      </c>
      <c r="B17" s="145"/>
      <c r="C17" s="138"/>
      <c r="D17" s="144"/>
      <c r="E17" s="12"/>
      <c r="F17" s="12"/>
      <c r="G17" s="12"/>
      <c r="H17" s="12"/>
      <c r="I17" s="12"/>
      <c r="J17" s="12"/>
      <c r="K17" s="12"/>
      <c r="L17" s="366">
        <f t="shared" si="9"/>
        <v>0</v>
      </c>
      <c r="M17" s="12"/>
      <c r="N17" s="12"/>
      <c r="O17" s="366">
        <f t="shared" si="10"/>
        <v>0</v>
      </c>
      <c r="P17" s="12"/>
      <c r="Q17" s="12"/>
      <c r="R17" s="366">
        <f t="shared" si="0"/>
        <v>0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41"/>
      <c r="AT17" s="12"/>
      <c r="AU17" s="12"/>
      <c r="AV17" s="12"/>
      <c r="AW17" s="12"/>
      <c r="AX17" s="12"/>
      <c r="AY17" s="12"/>
      <c r="AZ17" s="32"/>
    </row>
    <row r="18" spans="1:56" x14ac:dyDescent="0.2">
      <c r="A18" s="362">
        <v>12</v>
      </c>
      <c r="B18" s="142"/>
      <c r="C18" s="138"/>
      <c r="D18" s="144"/>
      <c r="E18" s="12"/>
      <c r="F18" s="12"/>
      <c r="G18" s="12"/>
      <c r="H18" s="12"/>
      <c r="I18" s="12"/>
      <c r="J18" s="12"/>
      <c r="K18" s="12"/>
      <c r="L18" s="366">
        <f t="shared" si="9"/>
        <v>0</v>
      </c>
      <c r="M18" s="12"/>
      <c r="N18" s="12"/>
      <c r="O18" s="366">
        <f t="shared" si="10"/>
        <v>0</v>
      </c>
      <c r="P18" s="12"/>
      <c r="Q18" s="12"/>
      <c r="R18" s="366">
        <f t="shared" si="0"/>
        <v>0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41"/>
      <c r="AT18" s="12"/>
      <c r="AU18" s="12"/>
      <c r="AV18" s="12"/>
      <c r="AW18" s="12"/>
      <c r="AX18" s="12"/>
      <c r="AY18" s="12"/>
      <c r="AZ18" s="32"/>
    </row>
    <row r="19" spans="1:56" s="64" customFormat="1" x14ac:dyDescent="0.2">
      <c r="A19" s="362">
        <v>13</v>
      </c>
      <c r="B19" s="137"/>
      <c r="C19" s="138"/>
      <c r="D19" s="139"/>
      <c r="E19" s="140"/>
      <c r="F19" s="140"/>
      <c r="G19" s="140"/>
      <c r="H19" s="12"/>
      <c r="I19" s="140"/>
      <c r="J19" s="140"/>
      <c r="K19" s="140"/>
      <c r="L19" s="366">
        <f t="shared" si="9"/>
        <v>0</v>
      </c>
      <c r="M19" s="140"/>
      <c r="N19" s="140"/>
      <c r="O19" s="366">
        <f t="shared" si="10"/>
        <v>0</v>
      </c>
      <c r="P19" s="140"/>
      <c r="Q19" s="140"/>
      <c r="R19" s="366">
        <f t="shared" si="0"/>
        <v>0</v>
      </c>
      <c r="S19" s="140"/>
      <c r="T19" s="140"/>
      <c r="U19" s="12"/>
      <c r="V19" s="140"/>
      <c r="W19" s="140"/>
      <c r="X19" s="12"/>
      <c r="Y19" s="140"/>
      <c r="Z19" s="140"/>
      <c r="AA19" s="12"/>
      <c r="AB19" s="140"/>
      <c r="AC19" s="140"/>
      <c r="AD19" s="12"/>
      <c r="AE19" s="140"/>
      <c r="AF19" s="140"/>
      <c r="AG19" s="12"/>
      <c r="AH19" s="140"/>
      <c r="AI19" s="140"/>
      <c r="AJ19" s="12"/>
      <c r="AK19" s="140"/>
      <c r="AL19" s="140"/>
      <c r="AM19" s="12"/>
      <c r="AN19" s="140"/>
      <c r="AO19" s="140"/>
      <c r="AP19" s="12"/>
      <c r="AQ19" s="140"/>
      <c r="AR19" s="140"/>
      <c r="AS19" s="41"/>
      <c r="AT19" s="140"/>
      <c r="AU19" s="140"/>
      <c r="AV19" s="12"/>
      <c r="AW19" s="140"/>
      <c r="AX19" s="140"/>
      <c r="AY19" s="140"/>
      <c r="AZ19" s="32"/>
      <c r="BA19" s="9"/>
      <c r="BB19" s="9"/>
      <c r="BC19" s="9"/>
      <c r="BD19" s="9"/>
    </row>
    <row r="20" spans="1:56" s="64" customFormat="1" x14ac:dyDescent="0.2">
      <c r="A20" s="362">
        <v>14</v>
      </c>
      <c r="B20" s="137"/>
      <c r="C20" s="138"/>
      <c r="D20" s="144"/>
      <c r="E20" s="140"/>
      <c r="F20" s="140"/>
      <c r="G20" s="140"/>
      <c r="H20" s="12"/>
      <c r="I20" s="140"/>
      <c r="J20" s="140"/>
      <c r="K20" s="140"/>
      <c r="L20" s="366">
        <f t="shared" si="9"/>
        <v>0</v>
      </c>
      <c r="M20" s="140"/>
      <c r="N20" s="140"/>
      <c r="O20" s="366">
        <f t="shared" si="10"/>
        <v>0</v>
      </c>
      <c r="P20" s="140"/>
      <c r="Q20" s="140"/>
      <c r="R20" s="366">
        <f t="shared" si="0"/>
        <v>0</v>
      </c>
      <c r="S20" s="140"/>
      <c r="T20" s="140"/>
      <c r="U20" s="12"/>
      <c r="V20" s="140"/>
      <c r="W20" s="140"/>
      <c r="X20" s="12"/>
      <c r="Y20" s="140"/>
      <c r="Z20" s="140"/>
      <c r="AA20" s="12"/>
      <c r="AB20" s="140"/>
      <c r="AC20" s="140"/>
      <c r="AD20" s="12"/>
      <c r="AE20" s="140"/>
      <c r="AF20" s="140"/>
      <c r="AG20" s="12"/>
      <c r="AH20" s="140"/>
      <c r="AI20" s="140"/>
      <c r="AJ20" s="12"/>
      <c r="AK20" s="140"/>
      <c r="AL20" s="140"/>
      <c r="AM20" s="12"/>
      <c r="AN20" s="140"/>
      <c r="AO20" s="140"/>
      <c r="AP20" s="12"/>
      <c r="AQ20" s="140"/>
      <c r="AR20" s="140"/>
      <c r="AS20" s="41"/>
      <c r="AT20" s="12"/>
      <c r="AU20" s="12"/>
      <c r="AV20" s="12"/>
      <c r="AW20" s="12"/>
      <c r="AX20" s="12"/>
      <c r="AY20" s="12"/>
      <c r="AZ20" s="32"/>
      <c r="BA20" s="9"/>
      <c r="BB20" s="9"/>
      <c r="BC20" s="9"/>
      <c r="BD20" s="9"/>
    </row>
    <row r="21" spans="1:56" x14ac:dyDescent="0.2">
      <c r="A21" s="362">
        <v>15</v>
      </c>
      <c r="B21" s="142"/>
      <c r="C21" s="138"/>
      <c r="D21" s="144"/>
      <c r="E21" s="12"/>
      <c r="F21" s="12"/>
      <c r="G21" s="12"/>
      <c r="H21" s="12"/>
      <c r="I21" s="12"/>
      <c r="J21" s="12"/>
      <c r="K21" s="12"/>
      <c r="L21" s="366">
        <f t="shared" si="9"/>
        <v>0</v>
      </c>
      <c r="M21" s="12"/>
      <c r="N21" s="12"/>
      <c r="O21" s="366">
        <f t="shared" si="10"/>
        <v>0</v>
      </c>
      <c r="P21" s="12"/>
      <c r="Q21" s="12"/>
      <c r="R21" s="366">
        <f t="shared" si="0"/>
        <v>0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41"/>
      <c r="AT21" s="140"/>
      <c r="AU21" s="140"/>
      <c r="AV21" s="12"/>
      <c r="AW21" s="140"/>
      <c r="AX21" s="140"/>
      <c r="AY21" s="140"/>
      <c r="AZ21" s="32"/>
    </row>
    <row r="22" spans="1:56" x14ac:dyDescent="0.2">
      <c r="A22" s="362">
        <v>16</v>
      </c>
      <c r="B22" s="151"/>
      <c r="C22" s="108"/>
      <c r="D22" s="10"/>
      <c r="E22" s="12"/>
      <c r="F22" s="12"/>
      <c r="G22" s="12"/>
      <c r="H22" s="12"/>
      <c r="I22" s="12"/>
      <c r="J22" s="12"/>
      <c r="K22" s="12"/>
      <c r="L22" s="366">
        <f t="shared" si="9"/>
        <v>0</v>
      </c>
      <c r="M22" s="42"/>
      <c r="N22" s="42"/>
      <c r="O22" s="366">
        <f t="shared" si="10"/>
        <v>0</v>
      </c>
      <c r="P22" s="42"/>
      <c r="Q22" s="42"/>
      <c r="R22" s="366">
        <f t="shared" si="0"/>
        <v>0</v>
      </c>
      <c r="S22" s="42"/>
      <c r="T22" s="42"/>
      <c r="U22" s="54"/>
      <c r="V22" s="42"/>
      <c r="W22" s="42"/>
      <c r="X22" s="54"/>
      <c r="Y22" s="42"/>
      <c r="Z22" s="42"/>
      <c r="AA22" s="54"/>
      <c r="AB22" s="42"/>
      <c r="AC22" s="42"/>
      <c r="AD22" s="54"/>
      <c r="AE22" s="42"/>
      <c r="AF22" s="42"/>
      <c r="AG22" s="54"/>
      <c r="AH22" s="42"/>
      <c r="AI22" s="42"/>
      <c r="AJ22" s="54"/>
      <c r="AK22" s="42"/>
      <c r="AL22" s="42"/>
      <c r="AM22" s="54"/>
      <c r="AN22" s="42"/>
      <c r="AO22" s="42"/>
      <c r="AP22" s="54"/>
      <c r="AQ22" s="44"/>
      <c r="AR22" s="12"/>
      <c r="AS22" s="41"/>
      <c r="AT22" s="12"/>
      <c r="AU22" s="12"/>
      <c r="AV22" s="12"/>
      <c r="AW22" s="12"/>
      <c r="AX22" s="12"/>
      <c r="AY22" s="12"/>
      <c r="AZ22" s="32"/>
    </row>
    <row r="23" spans="1:56" x14ac:dyDescent="0.2">
      <c r="A23" s="362">
        <v>17</v>
      </c>
      <c r="B23" s="142"/>
      <c r="C23" s="138"/>
      <c r="D23" s="144"/>
      <c r="E23" s="12"/>
      <c r="F23" s="12"/>
      <c r="G23" s="12"/>
      <c r="H23" s="12"/>
      <c r="I23" s="12"/>
      <c r="J23" s="12"/>
      <c r="K23" s="12"/>
      <c r="L23" s="366">
        <f t="shared" si="9"/>
        <v>0</v>
      </c>
      <c r="M23" s="42"/>
      <c r="N23" s="42"/>
      <c r="O23" s="366">
        <f t="shared" si="10"/>
        <v>0</v>
      </c>
      <c r="P23" s="42"/>
      <c r="Q23" s="42"/>
      <c r="R23" s="366">
        <f t="shared" si="0"/>
        <v>0</v>
      </c>
      <c r="S23" s="42"/>
      <c r="T23" s="42"/>
      <c r="U23" s="54"/>
      <c r="V23" s="42"/>
      <c r="W23" s="42"/>
      <c r="X23" s="54"/>
      <c r="Y23" s="42"/>
      <c r="Z23" s="42"/>
      <c r="AA23" s="54"/>
      <c r="AB23" s="42"/>
      <c r="AC23" s="42"/>
      <c r="AD23" s="54"/>
      <c r="AE23" s="42"/>
      <c r="AF23" s="42"/>
      <c r="AG23" s="54"/>
      <c r="AH23" s="42"/>
      <c r="AI23" s="42"/>
      <c r="AJ23" s="54"/>
      <c r="AK23" s="42"/>
      <c r="AL23" s="42"/>
      <c r="AM23" s="54"/>
      <c r="AN23" s="42"/>
      <c r="AO23" s="42"/>
      <c r="AP23" s="54"/>
      <c r="AQ23" s="12"/>
      <c r="AR23" s="12"/>
      <c r="AS23" s="41"/>
      <c r="AT23" s="12"/>
      <c r="AU23" s="12"/>
      <c r="AV23" s="12"/>
      <c r="AW23" s="12"/>
      <c r="AX23" s="12"/>
      <c r="AY23" s="12"/>
      <c r="AZ23" s="32"/>
    </row>
    <row r="24" spans="1:56" x14ac:dyDescent="0.2">
      <c r="A24" s="362">
        <v>18</v>
      </c>
      <c r="B24" s="142"/>
      <c r="C24" s="138"/>
      <c r="D24" s="144"/>
      <c r="E24" s="12"/>
      <c r="F24" s="12"/>
      <c r="G24" s="12"/>
      <c r="H24" s="12"/>
      <c r="I24" s="12"/>
      <c r="J24" s="12"/>
      <c r="K24" s="12"/>
      <c r="L24" s="366">
        <f t="shared" si="9"/>
        <v>0</v>
      </c>
      <c r="M24" s="12"/>
      <c r="N24" s="12"/>
      <c r="O24" s="366">
        <f t="shared" si="10"/>
        <v>0</v>
      </c>
      <c r="P24" s="12"/>
      <c r="Q24" s="12"/>
      <c r="R24" s="366">
        <f t="shared" si="0"/>
        <v>0</v>
      </c>
      <c r="S24" s="12"/>
      <c r="T24" s="12"/>
      <c r="U24" s="54"/>
      <c r="V24" s="12"/>
      <c r="W24" s="12"/>
      <c r="X24" s="54"/>
      <c r="Y24" s="12"/>
      <c r="Z24" s="12"/>
      <c r="AA24" s="54"/>
      <c r="AB24" s="12"/>
      <c r="AC24" s="12"/>
      <c r="AD24" s="54"/>
      <c r="AE24" s="12"/>
      <c r="AF24" s="12"/>
      <c r="AG24" s="54"/>
      <c r="AH24" s="12"/>
      <c r="AI24" s="12"/>
      <c r="AJ24" s="54"/>
      <c r="AK24" s="12"/>
      <c r="AL24" s="12"/>
      <c r="AM24" s="54"/>
      <c r="AN24" s="12"/>
      <c r="AO24" s="12"/>
      <c r="AP24" s="54"/>
      <c r="AQ24" s="12"/>
      <c r="AR24" s="12"/>
      <c r="AS24" s="41"/>
      <c r="AT24" s="12"/>
      <c r="AU24" s="12"/>
      <c r="AV24" s="12"/>
      <c r="AW24" s="12"/>
      <c r="AX24" s="12"/>
      <c r="AY24" s="12"/>
      <c r="AZ24" s="32"/>
    </row>
    <row r="25" spans="1:56" x14ac:dyDescent="0.2">
      <c r="A25" s="362">
        <v>19</v>
      </c>
      <c r="B25" s="142"/>
      <c r="C25" s="138"/>
      <c r="D25" s="144"/>
      <c r="E25" s="12"/>
      <c r="F25" s="12"/>
      <c r="G25" s="12"/>
      <c r="H25" s="12"/>
      <c r="I25" s="12"/>
      <c r="J25" s="12"/>
      <c r="K25" s="12"/>
      <c r="L25" s="366">
        <f t="shared" si="9"/>
        <v>0</v>
      </c>
      <c r="M25" s="12"/>
      <c r="N25" s="12"/>
      <c r="O25" s="366">
        <f t="shared" si="10"/>
        <v>0</v>
      </c>
      <c r="P25" s="12"/>
      <c r="Q25" s="12"/>
      <c r="R25" s="366">
        <f t="shared" si="0"/>
        <v>0</v>
      </c>
      <c r="S25" s="12"/>
      <c r="T25" s="12"/>
      <c r="U25" s="54"/>
      <c r="V25" s="12"/>
      <c r="W25" s="12"/>
      <c r="X25" s="54"/>
      <c r="Y25" s="12"/>
      <c r="Z25" s="12"/>
      <c r="AA25" s="54"/>
      <c r="AB25" s="12"/>
      <c r="AC25" s="12"/>
      <c r="AD25" s="54"/>
      <c r="AE25" s="12"/>
      <c r="AF25" s="12"/>
      <c r="AG25" s="54"/>
      <c r="AH25" s="12"/>
      <c r="AI25" s="12"/>
      <c r="AJ25" s="54"/>
      <c r="AK25" s="12"/>
      <c r="AL25" s="12"/>
      <c r="AM25" s="54"/>
      <c r="AN25" s="12"/>
      <c r="AO25" s="12"/>
      <c r="AP25" s="54"/>
      <c r="AQ25" s="12"/>
      <c r="AR25" s="12"/>
      <c r="AS25" s="41"/>
      <c r="AT25" s="12"/>
      <c r="AU25" s="12"/>
      <c r="AV25" s="12"/>
      <c r="AW25" s="12"/>
      <c r="AX25" s="12"/>
      <c r="AY25" s="12"/>
      <c r="AZ25" s="32"/>
    </row>
    <row r="26" spans="1:56" x14ac:dyDescent="0.2">
      <c r="A26" s="362">
        <v>20</v>
      </c>
      <c r="B26" s="142"/>
      <c r="C26" s="138"/>
      <c r="D26" s="144"/>
      <c r="E26" s="12"/>
      <c r="F26" s="12"/>
      <c r="G26" s="12"/>
      <c r="H26" s="12"/>
      <c r="I26" s="12"/>
      <c r="J26" s="12"/>
      <c r="K26" s="12"/>
      <c r="L26" s="366">
        <f t="shared" si="9"/>
        <v>0</v>
      </c>
      <c r="M26" s="12"/>
      <c r="N26" s="12"/>
      <c r="O26" s="366">
        <f t="shared" si="10"/>
        <v>0</v>
      </c>
      <c r="P26" s="12"/>
      <c r="Q26" s="12"/>
      <c r="R26" s="366">
        <f t="shared" si="0"/>
        <v>0</v>
      </c>
      <c r="S26" s="12"/>
      <c r="T26" s="12"/>
      <c r="U26" s="54"/>
      <c r="V26" s="12"/>
      <c r="W26" s="12"/>
      <c r="X26" s="54"/>
      <c r="Y26" s="12"/>
      <c r="Z26" s="12"/>
      <c r="AA26" s="54"/>
      <c r="AB26" s="12"/>
      <c r="AC26" s="12"/>
      <c r="AD26" s="54"/>
      <c r="AE26" s="12"/>
      <c r="AF26" s="12"/>
      <c r="AG26" s="54"/>
      <c r="AH26" s="12"/>
      <c r="AI26" s="12"/>
      <c r="AJ26" s="54"/>
      <c r="AK26" s="12"/>
      <c r="AL26" s="12"/>
      <c r="AM26" s="54"/>
      <c r="AN26" s="12"/>
      <c r="AO26" s="12"/>
      <c r="AP26" s="54"/>
      <c r="AQ26" s="12"/>
      <c r="AR26" s="12"/>
      <c r="AS26" s="54"/>
      <c r="AT26" s="12"/>
      <c r="AU26" s="12"/>
      <c r="AV26" s="12"/>
      <c r="AW26" s="12"/>
      <c r="AX26" s="12"/>
      <c r="AY26" s="12"/>
      <c r="AZ26" s="32"/>
    </row>
    <row r="27" spans="1:56" x14ac:dyDescent="0.2">
      <c r="A27" s="362">
        <v>21</v>
      </c>
      <c r="B27" s="142"/>
      <c r="C27" s="138"/>
      <c r="D27" s="144"/>
      <c r="E27" s="12"/>
      <c r="F27" s="12"/>
      <c r="G27" s="12"/>
      <c r="H27" s="12"/>
      <c r="I27" s="12"/>
      <c r="J27" s="12"/>
      <c r="K27" s="12"/>
      <c r="L27" s="366">
        <f t="shared" si="9"/>
        <v>0</v>
      </c>
      <c r="M27" s="12"/>
      <c r="N27" s="12"/>
      <c r="O27" s="366">
        <f t="shared" si="10"/>
        <v>0</v>
      </c>
      <c r="P27" s="12"/>
      <c r="Q27" s="12"/>
      <c r="R27" s="366">
        <f t="shared" si="0"/>
        <v>0</v>
      </c>
      <c r="S27" s="12"/>
      <c r="T27" s="12"/>
      <c r="U27" s="54"/>
      <c r="V27" s="12"/>
      <c r="W27" s="12"/>
      <c r="X27" s="54"/>
      <c r="Y27" s="12"/>
      <c r="Z27" s="12"/>
      <c r="AA27" s="54"/>
      <c r="AB27" s="12"/>
      <c r="AC27" s="12"/>
      <c r="AD27" s="54"/>
      <c r="AE27" s="12"/>
      <c r="AF27" s="12"/>
      <c r="AG27" s="54"/>
      <c r="AH27" s="12"/>
      <c r="AI27" s="12"/>
      <c r="AJ27" s="54"/>
      <c r="AK27" s="12"/>
      <c r="AL27" s="12"/>
      <c r="AM27" s="54"/>
      <c r="AN27" s="12"/>
      <c r="AO27" s="12"/>
      <c r="AP27" s="54"/>
      <c r="AQ27" s="12"/>
      <c r="AR27" s="12"/>
      <c r="AS27" s="41"/>
      <c r="AT27" s="12"/>
      <c r="AU27" s="12"/>
      <c r="AV27" s="12"/>
      <c r="AW27" s="12"/>
      <c r="AX27" s="12"/>
      <c r="AY27" s="12"/>
      <c r="AZ27" s="32"/>
    </row>
    <row r="28" spans="1:56" x14ac:dyDescent="0.2">
      <c r="A28" s="362">
        <v>22</v>
      </c>
      <c r="B28" s="145"/>
      <c r="C28" s="109"/>
      <c r="D28" s="144"/>
      <c r="E28" s="42"/>
      <c r="F28" s="42"/>
      <c r="G28" s="42"/>
      <c r="H28" s="12"/>
      <c r="I28" s="42"/>
      <c r="J28" s="42"/>
      <c r="K28" s="42"/>
      <c r="L28" s="366">
        <f t="shared" si="9"/>
        <v>0</v>
      </c>
      <c r="M28" s="42"/>
      <c r="N28" s="42"/>
      <c r="O28" s="366">
        <f t="shared" si="10"/>
        <v>0</v>
      </c>
      <c r="P28" s="42"/>
      <c r="Q28" s="42"/>
      <c r="R28" s="366">
        <f t="shared" si="0"/>
        <v>0</v>
      </c>
      <c r="S28" s="42"/>
      <c r="T28" s="42"/>
      <c r="U28" s="54"/>
      <c r="V28" s="42"/>
      <c r="W28" s="42"/>
      <c r="X28" s="54"/>
      <c r="Y28" s="42"/>
      <c r="Z28" s="42"/>
      <c r="AA28" s="54"/>
      <c r="AB28" s="42"/>
      <c r="AC28" s="42"/>
      <c r="AD28" s="54"/>
      <c r="AE28" s="42"/>
      <c r="AF28" s="42"/>
      <c r="AG28" s="54"/>
      <c r="AH28" s="42"/>
      <c r="AI28" s="42"/>
      <c r="AJ28" s="54"/>
      <c r="AK28" s="42"/>
      <c r="AL28" s="42"/>
      <c r="AM28" s="54"/>
      <c r="AN28" s="42"/>
      <c r="AO28" s="42"/>
      <c r="AP28" s="54"/>
      <c r="AQ28" s="42"/>
      <c r="AR28" s="42"/>
      <c r="AS28" s="41"/>
      <c r="AT28" s="42"/>
      <c r="AU28" s="42"/>
      <c r="AV28" s="12"/>
      <c r="AW28" s="42"/>
      <c r="AX28" s="42"/>
      <c r="AY28" s="42"/>
      <c r="AZ28" s="32"/>
    </row>
    <row r="29" spans="1:56" x14ac:dyDescent="0.2">
      <c r="A29" s="362">
        <v>23</v>
      </c>
      <c r="B29" s="142"/>
      <c r="C29" s="138"/>
      <c r="D29" s="144"/>
      <c r="E29" s="12"/>
      <c r="F29" s="12"/>
      <c r="G29" s="12"/>
      <c r="H29" s="12"/>
      <c r="I29" s="12"/>
      <c r="J29" s="12"/>
      <c r="K29" s="12"/>
      <c r="L29" s="366">
        <f t="shared" si="9"/>
        <v>0</v>
      </c>
      <c r="M29" s="42"/>
      <c r="N29" s="42"/>
      <c r="O29" s="366">
        <f t="shared" si="10"/>
        <v>0</v>
      </c>
      <c r="P29" s="42"/>
      <c r="Q29" s="42"/>
      <c r="R29" s="366">
        <f t="shared" si="0"/>
        <v>0</v>
      </c>
      <c r="S29" s="42"/>
      <c r="T29" s="42"/>
      <c r="U29" s="54"/>
      <c r="V29" s="42"/>
      <c r="W29" s="42"/>
      <c r="X29" s="54"/>
      <c r="Y29" s="42"/>
      <c r="Z29" s="42"/>
      <c r="AA29" s="54"/>
      <c r="AB29" s="42"/>
      <c r="AC29" s="42"/>
      <c r="AD29" s="54"/>
      <c r="AE29" s="42"/>
      <c r="AF29" s="42"/>
      <c r="AG29" s="54"/>
      <c r="AH29" s="42"/>
      <c r="AI29" s="42"/>
      <c r="AJ29" s="54"/>
      <c r="AK29" s="42"/>
      <c r="AL29" s="42"/>
      <c r="AM29" s="54"/>
      <c r="AN29" s="42"/>
      <c r="AO29" s="42"/>
      <c r="AP29" s="54"/>
      <c r="AQ29" s="12"/>
      <c r="AR29" s="12"/>
      <c r="AS29" s="41"/>
      <c r="AT29" s="12"/>
      <c r="AU29" s="12"/>
      <c r="AV29" s="12"/>
      <c r="AW29" s="12"/>
      <c r="AX29" s="12"/>
      <c r="AY29" s="12"/>
      <c r="AZ29" s="32"/>
    </row>
    <row r="30" spans="1:56" x14ac:dyDescent="0.2">
      <c r="A30" s="362">
        <v>24</v>
      </c>
      <c r="B30" s="142"/>
      <c r="C30" s="138"/>
      <c r="D30" s="144"/>
      <c r="E30" s="12"/>
      <c r="F30" s="12"/>
      <c r="G30" s="12"/>
      <c r="H30" s="12"/>
      <c r="I30" s="12"/>
      <c r="J30" s="12"/>
      <c r="K30" s="12"/>
      <c r="L30" s="366">
        <f t="shared" si="9"/>
        <v>0</v>
      </c>
      <c r="M30" s="42"/>
      <c r="N30" s="42"/>
      <c r="O30" s="366">
        <f t="shared" si="10"/>
        <v>0</v>
      </c>
      <c r="P30" s="42"/>
      <c r="Q30" s="42"/>
      <c r="R30" s="366">
        <f t="shared" si="0"/>
        <v>0</v>
      </c>
      <c r="S30" s="42"/>
      <c r="T30" s="42"/>
      <c r="U30" s="54"/>
      <c r="V30" s="42"/>
      <c r="W30" s="42"/>
      <c r="X30" s="54"/>
      <c r="Y30" s="42"/>
      <c r="Z30" s="42"/>
      <c r="AA30" s="54"/>
      <c r="AB30" s="42"/>
      <c r="AC30" s="42"/>
      <c r="AD30" s="54"/>
      <c r="AE30" s="42"/>
      <c r="AF30" s="42"/>
      <c r="AG30" s="54"/>
      <c r="AH30" s="42"/>
      <c r="AI30" s="42"/>
      <c r="AJ30" s="54"/>
      <c r="AK30" s="42"/>
      <c r="AL30" s="42"/>
      <c r="AM30" s="54"/>
      <c r="AN30" s="42"/>
      <c r="AO30" s="42"/>
      <c r="AP30" s="54"/>
      <c r="AQ30" s="12"/>
      <c r="AR30" s="12"/>
      <c r="AS30" s="41"/>
      <c r="AT30" s="12"/>
      <c r="AU30" s="12"/>
      <c r="AV30" s="12"/>
      <c r="AW30" s="12"/>
      <c r="AX30" s="12"/>
      <c r="AY30" s="12"/>
      <c r="AZ30" s="32"/>
    </row>
    <row r="31" spans="1:56" x14ac:dyDescent="0.2">
      <c r="A31" s="362">
        <v>25</v>
      </c>
      <c r="B31" s="142"/>
      <c r="C31" s="138"/>
      <c r="D31" s="144"/>
      <c r="E31" s="12"/>
      <c r="F31" s="12"/>
      <c r="G31" s="12"/>
      <c r="H31" s="12"/>
      <c r="I31" s="12"/>
      <c r="J31" s="12"/>
      <c r="K31" s="12"/>
      <c r="L31" s="366">
        <f t="shared" si="9"/>
        <v>0</v>
      </c>
      <c r="M31" s="42"/>
      <c r="N31" s="42"/>
      <c r="O31" s="366">
        <f t="shared" si="10"/>
        <v>0</v>
      </c>
      <c r="P31" s="42"/>
      <c r="Q31" s="42"/>
      <c r="R31" s="366">
        <f t="shared" si="0"/>
        <v>0</v>
      </c>
      <c r="S31" s="42"/>
      <c r="T31" s="42"/>
      <c r="U31" s="54"/>
      <c r="V31" s="42"/>
      <c r="W31" s="42"/>
      <c r="X31" s="54"/>
      <c r="Y31" s="42"/>
      <c r="Z31" s="42"/>
      <c r="AA31" s="54"/>
      <c r="AB31" s="42"/>
      <c r="AC31" s="42"/>
      <c r="AD31" s="54"/>
      <c r="AE31" s="42"/>
      <c r="AF31" s="42"/>
      <c r="AG31" s="54"/>
      <c r="AH31" s="42"/>
      <c r="AI31" s="42"/>
      <c r="AJ31" s="54"/>
      <c r="AK31" s="42"/>
      <c r="AL31" s="42"/>
      <c r="AM31" s="54"/>
      <c r="AN31" s="42"/>
      <c r="AO31" s="42"/>
      <c r="AP31" s="54"/>
      <c r="AQ31" s="12"/>
      <c r="AR31" s="12"/>
      <c r="AS31" s="41"/>
      <c r="AT31" s="12"/>
      <c r="AU31" s="12"/>
      <c r="AV31" s="12"/>
      <c r="AW31" s="12"/>
      <c r="AX31" s="12"/>
      <c r="AY31" s="12"/>
      <c r="AZ31" s="32"/>
    </row>
    <row r="32" spans="1:56" x14ac:dyDescent="0.2">
      <c r="A32" s="362">
        <v>26</v>
      </c>
      <c r="B32" s="142"/>
      <c r="C32" s="138"/>
      <c r="D32" s="144"/>
      <c r="E32" s="12"/>
      <c r="F32" s="12"/>
      <c r="G32" s="12"/>
      <c r="H32" s="12"/>
      <c r="I32" s="12"/>
      <c r="J32" s="12"/>
      <c r="K32" s="12"/>
      <c r="L32" s="366">
        <f t="shared" si="9"/>
        <v>0</v>
      </c>
      <c r="M32" s="12"/>
      <c r="N32" s="12"/>
      <c r="O32" s="366">
        <f t="shared" si="10"/>
        <v>0</v>
      </c>
      <c r="P32" s="12"/>
      <c r="Q32" s="12"/>
      <c r="R32" s="366">
        <f t="shared" si="0"/>
        <v>0</v>
      </c>
      <c r="S32" s="12"/>
      <c r="T32" s="12"/>
      <c r="U32" s="54"/>
      <c r="V32" s="12"/>
      <c r="W32" s="12"/>
      <c r="X32" s="54"/>
      <c r="Y32" s="12"/>
      <c r="Z32" s="12"/>
      <c r="AA32" s="54"/>
      <c r="AB32" s="12"/>
      <c r="AC32" s="12"/>
      <c r="AD32" s="54"/>
      <c r="AE32" s="12"/>
      <c r="AF32" s="12"/>
      <c r="AG32" s="54"/>
      <c r="AH32" s="12"/>
      <c r="AI32" s="12"/>
      <c r="AJ32" s="54"/>
      <c r="AK32" s="12"/>
      <c r="AL32" s="12"/>
      <c r="AM32" s="54"/>
      <c r="AN32" s="12"/>
      <c r="AO32" s="12"/>
      <c r="AP32" s="54"/>
      <c r="AQ32" s="12"/>
      <c r="AR32" s="12"/>
      <c r="AS32" s="41"/>
      <c r="AT32" s="12"/>
      <c r="AU32" s="12"/>
      <c r="AV32" s="12"/>
      <c r="AW32" s="12"/>
      <c r="AX32" s="12"/>
      <c r="AY32" s="12"/>
      <c r="AZ32" s="32"/>
    </row>
    <row r="33" spans="1:54" x14ac:dyDescent="0.2">
      <c r="A33" s="362">
        <v>27</v>
      </c>
      <c r="B33" s="142"/>
      <c r="C33" s="138"/>
      <c r="D33" s="144"/>
      <c r="E33" s="12"/>
      <c r="F33" s="12"/>
      <c r="G33" s="12"/>
      <c r="H33" s="12"/>
      <c r="I33" s="12"/>
      <c r="J33" s="12"/>
      <c r="K33" s="12"/>
      <c r="L33" s="366">
        <f t="shared" si="9"/>
        <v>0</v>
      </c>
      <c r="M33" s="12"/>
      <c r="N33" s="12"/>
      <c r="O33" s="366">
        <f t="shared" si="10"/>
        <v>0</v>
      </c>
      <c r="P33" s="12"/>
      <c r="Q33" s="12"/>
      <c r="R33" s="366">
        <f t="shared" si="0"/>
        <v>0</v>
      </c>
      <c r="S33" s="12"/>
      <c r="T33" s="12"/>
      <c r="U33" s="54"/>
      <c r="V33" s="12"/>
      <c r="W33" s="12"/>
      <c r="X33" s="54"/>
      <c r="Y33" s="12"/>
      <c r="Z33" s="12"/>
      <c r="AA33" s="54"/>
      <c r="AB33" s="12"/>
      <c r="AC33" s="12"/>
      <c r="AD33" s="54"/>
      <c r="AE33" s="12"/>
      <c r="AF33" s="12"/>
      <c r="AG33" s="54"/>
      <c r="AH33" s="12"/>
      <c r="AI33" s="12"/>
      <c r="AJ33" s="54"/>
      <c r="AK33" s="12"/>
      <c r="AL33" s="12"/>
      <c r="AM33" s="54"/>
      <c r="AN33" s="12"/>
      <c r="AO33" s="12"/>
      <c r="AP33" s="54"/>
      <c r="AQ33" s="12"/>
      <c r="AR33" s="12"/>
      <c r="AS33" s="41"/>
      <c r="AT33" s="12"/>
      <c r="AU33" s="12"/>
      <c r="AV33" s="12"/>
      <c r="AW33" s="12"/>
      <c r="AX33" s="12"/>
      <c r="AY33" s="12"/>
      <c r="AZ33" s="32"/>
    </row>
    <row r="34" spans="1:54" x14ac:dyDescent="0.2">
      <c r="A34" s="362">
        <v>28</v>
      </c>
      <c r="B34" s="142"/>
      <c r="C34" s="138"/>
      <c r="D34" s="144"/>
      <c r="E34" s="12"/>
      <c r="F34" s="12"/>
      <c r="G34" s="12"/>
      <c r="H34" s="12"/>
      <c r="I34" s="12"/>
      <c r="J34" s="12"/>
      <c r="K34" s="12"/>
      <c r="L34" s="366">
        <f t="shared" si="9"/>
        <v>0</v>
      </c>
      <c r="M34" s="12"/>
      <c r="N34" s="12"/>
      <c r="O34" s="366">
        <f t="shared" si="10"/>
        <v>0</v>
      </c>
      <c r="P34" s="12"/>
      <c r="Q34" s="12"/>
      <c r="R34" s="366">
        <f t="shared" si="0"/>
        <v>0</v>
      </c>
      <c r="S34" s="12"/>
      <c r="T34" s="12"/>
      <c r="U34" s="54"/>
      <c r="V34" s="12"/>
      <c r="W34" s="12"/>
      <c r="X34" s="54"/>
      <c r="Y34" s="12"/>
      <c r="Z34" s="12"/>
      <c r="AA34" s="54"/>
      <c r="AB34" s="12"/>
      <c r="AC34" s="12"/>
      <c r="AD34" s="54"/>
      <c r="AE34" s="12"/>
      <c r="AF34" s="12"/>
      <c r="AG34" s="54"/>
      <c r="AH34" s="12"/>
      <c r="AI34" s="12"/>
      <c r="AJ34" s="54"/>
      <c r="AK34" s="12"/>
      <c r="AL34" s="12"/>
      <c r="AM34" s="54"/>
      <c r="AN34" s="12"/>
      <c r="AO34" s="12"/>
      <c r="AP34" s="54"/>
      <c r="AQ34" s="12"/>
      <c r="AR34" s="12"/>
      <c r="AS34" s="41"/>
      <c r="AT34" s="12"/>
      <c r="AU34" s="12"/>
      <c r="AV34" s="12"/>
      <c r="AW34" s="12"/>
      <c r="AX34" s="12"/>
      <c r="AY34" s="12"/>
      <c r="AZ34" s="32"/>
    </row>
    <row r="35" spans="1:54" x14ac:dyDescent="0.2">
      <c r="A35" s="362">
        <v>29</v>
      </c>
      <c r="B35" s="142"/>
      <c r="C35" s="138"/>
      <c r="D35" s="144"/>
      <c r="E35" s="12"/>
      <c r="F35" s="12"/>
      <c r="G35" s="12"/>
      <c r="H35" s="12"/>
      <c r="I35" s="12"/>
      <c r="J35" s="12"/>
      <c r="K35" s="12"/>
      <c r="L35" s="366">
        <f t="shared" si="9"/>
        <v>0</v>
      </c>
      <c r="M35" s="12"/>
      <c r="N35" s="12"/>
      <c r="O35" s="366">
        <f t="shared" si="10"/>
        <v>0</v>
      </c>
      <c r="P35" s="12"/>
      <c r="Q35" s="12"/>
      <c r="R35" s="366">
        <f t="shared" si="0"/>
        <v>0</v>
      </c>
      <c r="S35" s="12"/>
      <c r="T35" s="12"/>
      <c r="U35" s="54"/>
      <c r="V35" s="12"/>
      <c r="W35" s="12"/>
      <c r="X35" s="54"/>
      <c r="Y35" s="12"/>
      <c r="Z35" s="12"/>
      <c r="AA35" s="54"/>
      <c r="AB35" s="12"/>
      <c r="AC35" s="12"/>
      <c r="AD35" s="54"/>
      <c r="AE35" s="12"/>
      <c r="AF35" s="12"/>
      <c r="AG35" s="54"/>
      <c r="AH35" s="12"/>
      <c r="AI35" s="12"/>
      <c r="AJ35" s="54"/>
      <c r="AK35" s="12"/>
      <c r="AL35" s="12"/>
      <c r="AM35" s="54"/>
      <c r="AN35" s="12"/>
      <c r="AO35" s="12"/>
      <c r="AP35" s="54"/>
      <c r="AQ35" s="12"/>
      <c r="AR35" s="12"/>
      <c r="AS35" s="41"/>
      <c r="AT35" s="12"/>
      <c r="AU35" s="12"/>
      <c r="AV35" s="12"/>
      <c r="AW35" s="12"/>
      <c r="AX35" s="12"/>
      <c r="AY35" s="12"/>
      <c r="AZ35" s="32"/>
    </row>
    <row r="36" spans="1:54" x14ac:dyDescent="0.2">
      <c r="A36" s="362">
        <v>30</v>
      </c>
      <c r="B36" s="142"/>
      <c r="C36" s="138"/>
      <c r="D36" s="144"/>
      <c r="E36" s="12"/>
      <c r="F36" s="12"/>
      <c r="G36" s="12"/>
      <c r="H36" s="12"/>
      <c r="I36" s="12"/>
      <c r="J36" s="12"/>
      <c r="K36" s="12"/>
      <c r="L36" s="366">
        <f t="shared" si="9"/>
        <v>0</v>
      </c>
      <c r="M36" s="12"/>
      <c r="N36" s="12"/>
      <c r="O36" s="366">
        <f t="shared" si="10"/>
        <v>0</v>
      </c>
      <c r="P36" s="12"/>
      <c r="Q36" s="12"/>
      <c r="R36" s="366">
        <f t="shared" si="0"/>
        <v>0</v>
      </c>
      <c r="S36" s="12"/>
      <c r="T36" s="12"/>
      <c r="U36" s="54"/>
      <c r="V36" s="12"/>
      <c r="W36" s="12"/>
      <c r="X36" s="54"/>
      <c r="Y36" s="12"/>
      <c r="Z36" s="12"/>
      <c r="AA36" s="54"/>
      <c r="AB36" s="12"/>
      <c r="AC36" s="12"/>
      <c r="AD36" s="54"/>
      <c r="AE36" s="12"/>
      <c r="AF36" s="12"/>
      <c r="AG36" s="54"/>
      <c r="AH36" s="12"/>
      <c r="AI36" s="12"/>
      <c r="AJ36" s="54"/>
      <c r="AK36" s="12"/>
      <c r="AL36" s="12"/>
      <c r="AM36" s="54"/>
      <c r="AN36" s="12"/>
      <c r="AO36" s="12"/>
      <c r="AP36" s="54"/>
      <c r="AQ36" s="12"/>
      <c r="AR36" s="12"/>
      <c r="AS36" s="41"/>
      <c r="AT36" s="12"/>
      <c r="AU36" s="12"/>
      <c r="AV36" s="12"/>
      <c r="AW36" s="12"/>
      <c r="AX36" s="12"/>
      <c r="AY36" s="12"/>
      <c r="AZ36" s="32"/>
    </row>
    <row r="37" spans="1:54" x14ac:dyDescent="0.2">
      <c r="A37" s="362">
        <v>31</v>
      </c>
      <c r="B37" s="142"/>
      <c r="C37" s="138"/>
      <c r="D37" s="144"/>
      <c r="E37" s="12"/>
      <c r="F37" s="12"/>
      <c r="G37" s="12"/>
      <c r="H37" s="12"/>
      <c r="I37" s="12"/>
      <c r="J37" s="12"/>
      <c r="K37" s="12"/>
      <c r="L37" s="366">
        <f t="shared" si="9"/>
        <v>0</v>
      </c>
      <c r="M37" s="12"/>
      <c r="N37" s="12"/>
      <c r="O37" s="366">
        <f t="shared" si="10"/>
        <v>0</v>
      </c>
      <c r="P37" s="12"/>
      <c r="Q37" s="12"/>
      <c r="R37" s="366">
        <f t="shared" si="0"/>
        <v>0</v>
      </c>
      <c r="S37" s="12"/>
      <c r="T37" s="12"/>
      <c r="U37" s="54"/>
      <c r="V37" s="12"/>
      <c r="W37" s="12"/>
      <c r="X37" s="54"/>
      <c r="Y37" s="12"/>
      <c r="Z37" s="12"/>
      <c r="AA37" s="54"/>
      <c r="AB37" s="12"/>
      <c r="AC37" s="12"/>
      <c r="AD37" s="54"/>
      <c r="AE37" s="12"/>
      <c r="AF37" s="12"/>
      <c r="AG37" s="54"/>
      <c r="AH37" s="12"/>
      <c r="AI37" s="12"/>
      <c r="AJ37" s="54"/>
      <c r="AK37" s="12"/>
      <c r="AL37" s="12"/>
      <c r="AM37" s="54"/>
      <c r="AN37" s="12"/>
      <c r="AO37" s="12"/>
      <c r="AP37" s="54"/>
      <c r="AQ37" s="12"/>
      <c r="AR37" s="12"/>
      <c r="AS37" s="41"/>
      <c r="AT37" s="12"/>
      <c r="AU37" s="12"/>
      <c r="AV37" s="12"/>
      <c r="AW37" s="12"/>
      <c r="AX37" s="12"/>
      <c r="AY37" s="12"/>
      <c r="AZ37" s="32"/>
    </row>
    <row r="38" spans="1:54" x14ac:dyDescent="0.2">
      <c r="A38" s="362">
        <v>32</v>
      </c>
      <c r="B38" s="142"/>
      <c r="C38" s="138"/>
      <c r="D38" s="144"/>
      <c r="E38" s="12"/>
      <c r="F38" s="12"/>
      <c r="G38" s="12"/>
      <c r="H38" s="12"/>
      <c r="I38" s="12"/>
      <c r="J38" s="12"/>
      <c r="K38" s="12"/>
      <c r="L38" s="366">
        <f t="shared" si="9"/>
        <v>0</v>
      </c>
      <c r="M38" s="12"/>
      <c r="N38" s="12"/>
      <c r="O38" s="366">
        <f t="shared" si="10"/>
        <v>0</v>
      </c>
      <c r="P38" s="12"/>
      <c r="Q38" s="12"/>
      <c r="R38" s="366">
        <f t="shared" si="0"/>
        <v>0</v>
      </c>
      <c r="S38" s="12"/>
      <c r="T38" s="12"/>
      <c r="U38" s="54"/>
      <c r="V38" s="12"/>
      <c r="W38" s="12"/>
      <c r="X38" s="54"/>
      <c r="Y38" s="12"/>
      <c r="Z38" s="12"/>
      <c r="AA38" s="54"/>
      <c r="AB38" s="12"/>
      <c r="AC38" s="12"/>
      <c r="AD38" s="54"/>
      <c r="AE38" s="12"/>
      <c r="AF38" s="12"/>
      <c r="AG38" s="54"/>
      <c r="AH38" s="12"/>
      <c r="AI38" s="12"/>
      <c r="AJ38" s="54"/>
      <c r="AK38" s="12"/>
      <c r="AL38" s="12"/>
      <c r="AM38" s="54"/>
      <c r="AN38" s="12"/>
      <c r="AO38" s="12"/>
      <c r="AP38" s="54"/>
      <c r="AQ38" s="12"/>
      <c r="AR38" s="12"/>
      <c r="AS38" s="41"/>
      <c r="AT38" s="12"/>
      <c r="AU38" s="12"/>
      <c r="AV38" s="12"/>
      <c r="AW38" s="12"/>
      <c r="AX38" s="12"/>
      <c r="AY38" s="12"/>
      <c r="AZ38" s="32"/>
    </row>
    <row r="39" spans="1:54" x14ac:dyDescent="0.2">
      <c r="A39" s="362">
        <v>33</v>
      </c>
      <c r="B39" s="142"/>
      <c r="C39" s="138"/>
      <c r="D39" s="144"/>
      <c r="E39" s="12"/>
      <c r="F39" s="12"/>
      <c r="G39" s="12"/>
      <c r="H39" s="12"/>
      <c r="I39" s="12"/>
      <c r="J39" s="12"/>
      <c r="K39" s="12"/>
      <c r="L39" s="366">
        <f t="shared" si="9"/>
        <v>0</v>
      </c>
      <c r="M39" s="12"/>
      <c r="N39" s="12"/>
      <c r="O39" s="366">
        <f t="shared" si="10"/>
        <v>0</v>
      </c>
      <c r="P39" s="12"/>
      <c r="Q39" s="12"/>
      <c r="R39" s="366">
        <f t="shared" si="0"/>
        <v>0</v>
      </c>
      <c r="S39" s="12"/>
      <c r="T39" s="12"/>
      <c r="U39" s="54"/>
      <c r="V39" s="12"/>
      <c r="W39" s="12"/>
      <c r="X39" s="54"/>
      <c r="Y39" s="12"/>
      <c r="Z39" s="12"/>
      <c r="AA39" s="54"/>
      <c r="AB39" s="12"/>
      <c r="AC39" s="12"/>
      <c r="AD39" s="54"/>
      <c r="AE39" s="12"/>
      <c r="AF39" s="12"/>
      <c r="AG39" s="54"/>
      <c r="AH39" s="12"/>
      <c r="AI39" s="12"/>
      <c r="AJ39" s="54"/>
      <c r="AK39" s="12"/>
      <c r="AL39" s="12"/>
      <c r="AM39" s="54"/>
      <c r="AN39" s="12"/>
      <c r="AO39" s="12"/>
      <c r="AP39" s="54"/>
      <c r="AQ39" s="12"/>
      <c r="AR39" s="12"/>
      <c r="AS39" s="41"/>
      <c r="AT39" s="12"/>
      <c r="AU39" s="12"/>
      <c r="AV39" s="12"/>
      <c r="AW39" s="12"/>
      <c r="AX39" s="12"/>
      <c r="AY39" s="12"/>
      <c r="AZ39" s="32"/>
    </row>
    <row r="40" spans="1:54" x14ac:dyDescent="0.2">
      <c r="A40" s="362">
        <v>34</v>
      </c>
      <c r="B40" s="142"/>
      <c r="C40" s="138"/>
      <c r="D40" s="144"/>
      <c r="E40" s="12"/>
      <c r="F40" s="12"/>
      <c r="G40" s="12"/>
      <c r="H40" s="12"/>
      <c r="I40" s="12"/>
      <c r="J40" s="12"/>
      <c r="K40" s="12"/>
      <c r="L40" s="366">
        <f t="shared" si="9"/>
        <v>0</v>
      </c>
      <c r="M40" s="12"/>
      <c r="N40" s="12"/>
      <c r="O40" s="366">
        <f t="shared" si="10"/>
        <v>0</v>
      </c>
      <c r="P40" s="12"/>
      <c r="Q40" s="12"/>
      <c r="R40" s="366">
        <f t="shared" si="0"/>
        <v>0</v>
      </c>
      <c r="S40" s="12"/>
      <c r="T40" s="12"/>
      <c r="U40" s="41"/>
      <c r="V40" s="12"/>
      <c r="W40" s="12"/>
      <c r="X40" s="41"/>
      <c r="Y40" s="12"/>
      <c r="Z40" s="12"/>
      <c r="AA40" s="41"/>
      <c r="AB40" s="12"/>
      <c r="AC40" s="12"/>
      <c r="AD40" s="41"/>
      <c r="AE40" s="12"/>
      <c r="AF40" s="12"/>
      <c r="AG40" s="41"/>
      <c r="AH40" s="12"/>
      <c r="AI40" s="12"/>
      <c r="AJ40" s="41"/>
      <c r="AK40" s="12"/>
      <c r="AL40" s="12"/>
      <c r="AM40" s="41"/>
      <c r="AN40" s="12"/>
      <c r="AO40" s="12"/>
      <c r="AP40" s="41"/>
      <c r="AQ40" s="12"/>
      <c r="AR40" s="12"/>
      <c r="AS40" s="41"/>
      <c r="AT40" s="12"/>
      <c r="AU40" s="12"/>
      <c r="AV40" s="12"/>
      <c r="AW40" s="12"/>
      <c r="AX40" s="12"/>
      <c r="AY40" s="12"/>
      <c r="AZ40" s="32"/>
    </row>
    <row r="41" spans="1:54" ht="13.5" customHeight="1" x14ac:dyDescent="0.2">
      <c r="A41" s="362">
        <v>35</v>
      </c>
      <c r="B41" s="142"/>
      <c r="C41" s="138"/>
      <c r="D41" s="144"/>
      <c r="E41" s="12"/>
      <c r="F41" s="12"/>
      <c r="G41" s="12"/>
      <c r="H41" s="12"/>
      <c r="I41" s="12"/>
      <c r="J41" s="12"/>
      <c r="K41" s="12"/>
      <c r="L41" s="366">
        <f t="shared" si="9"/>
        <v>0</v>
      </c>
      <c r="M41" s="12"/>
      <c r="N41" s="12"/>
      <c r="O41" s="366">
        <f t="shared" si="10"/>
        <v>0</v>
      </c>
      <c r="P41" s="12"/>
      <c r="Q41" s="12"/>
      <c r="R41" s="366">
        <f t="shared" si="0"/>
        <v>0</v>
      </c>
      <c r="S41" s="12"/>
      <c r="T41" s="12"/>
      <c r="U41" s="54"/>
      <c r="V41" s="12"/>
      <c r="W41" s="12"/>
      <c r="X41" s="54"/>
      <c r="Y41" s="12"/>
      <c r="Z41" s="12"/>
      <c r="AA41" s="54"/>
      <c r="AB41" s="12"/>
      <c r="AC41" s="12"/>
      <c r="AD41" s="54"/>
      <c r="AE41" s="12"/>
      <c r="AF41" s="12"/>
      <c r="AG41" s="54"/>
      <c r="AH41" s="12"/>
      <c r="AI41" s="12"/>
      <c r="AJ41" s="54"/>
      <c r="AK41" s="12"/>
      <c r="AL41" s="12"/>
      <c r="AM41" s="54"/>
      <c r="AN41" s="12"/>
      <c r="AO41" s="12"/>
      <c r="AP41" s="54"/>
      <c r="AQ41" s="12"/>
      <c r="AR41" s="12"/>
      <c r="AS41" s="41"/>
      <c r="AT41" s="12"/>
      <c r="AU41" s="12"/>
      <c r="AV41" s="12"/>
      <c r="AW41" s="12"/>
      <c r="AX41" s="12"/>
      <c r="AY41" s="12"/>
      <c r="AZ41" s="32"/>
    </row>
    <row r="42" spans="1:54" x14ac:dyDescent="0.2">
      <c r="A42" s="362">
        <v>36</v>
      </c>
      <c r="B42" s="142"/>
      <c r="C42" s="138"/>
      <c r="D42" s="144"/>
      <c r="E42" s="12"/>
      <c r="F42" s="12"/>
      <c r="G42" s="12"/>
      <c r="H42" s="12"/>
      <c r="I42" s="12"/>
      <c r="J42" s="12"/>
      <c r="K42" s="12"/>
      <c r="L42" s="366">
        <f t="shared" si="9"/>
        <v>0</v>
      </c>
      <c r="M42" s="12"/>
      <c r="N42" s="12"/>
      <c r="O42" s="366">
        <f t="shared" si="10"/>
        <v>0</v>
      </c>
      <c r="P42" s="12"/>
      <c r="Q42" s="12"/>
      <c r="R42" s="366">
        <f t="shared" si="0"/>
        <v>0</v>
      </c>
      <c r="S42" s="12"/>
      <c r="T42" s="12"/>
      <c r="U42" s="54"/>
      <c r="V42" s="12"/>
      <c r="W42" s="12"/>
      <c r="X42" s="54"/>
      <c r="Y42" s="12"/>
      <c r="Z42" s="12"/>
      <c r="AA42" s="54"/>
      <c r="AB42" s="12"/>
      <c r="AC42" s="12"/>
      <c r="AD42" s="54"/>
      <c r="AE42" s="12"/>
      <c r="AF42" s="12"/>
      <c r="AG42" s="54"/>
      <c r="AH42" s="12"/>
      <c r="AI42" s="12"/>
      <c r="AJ42" s="54"/>
      <c r="AK42" s="12"/>
      <c r="AL42" s="12"/>
      <c r="AM42" s="54"/>
      <c r="AN42" s="12"/>
      <c r="AO42" s="12"/>
      <c r="AP42" s="54"/>
      <c r="AQ42" s="12"/>
      <c r="AR42" s="12"/>
      <c r="AS42" s="41"/>
      <c r="AT42" s="12"/>
      <c r="AU42" s="12"/>
      <c r="AV42" s="12"/>
      <c r="AW42" s="12"/>
      <c r="AX42" s="12"/>
      <c r="AY42" s="12"/>
      <c r="AZ42" s="32"/>
    </row>
    <row r="43" spans="1:54" x14ac:dyDescent="0.2">
      <c r="A43" s="362">
        <v>37</v>
      </c>
      <c r="B43" s="201"/>
      <c r="C43" s="150"/>
      <c r="D43" s="103"/>
      <c r="E43" s="12"/>
      <c r="F43" s="42"/>
      <c r="G43" s="42"/>
      <c r="H43" s="12"/>
      <c r="I43" s="42"/>
      <c r="J43" s="12"/>
      <c r="K43" s="42"/>
      <c r="L43" s="366">
        <f t="shared" si="9"/>
        <v>0</v>
      </c>
      <c r="M43" s="12"/>
      <c r="N43" s="42"/>
      <c r="O43" s="366">
        <f t="shared" si="10"/>
        <v>0</v>
      </c>
      <c r="P43" s="12"/>
      <c r="Q43" s="42"/>
      <c r="R43" s="366">
        <f t="shared" si="0"/>
        <v>0</v>
      </c>
      <c r="S43" s="12"/>
      <c r="T43" s="42"/>
      <c r="U43" s="224"/>
      <c r="V43" s="12"/>
      <c r="W43" s="42"/>
      <c r="X43" s="224"/>
      <c r="Y43" s="12"/>
      <c r="Z43" s="42"/>
      <c r="AA43" s="224"/>
      <c r="AB43" s="12"/>
      <c r="AC43" s="42"/>
      <c r="AD43" s="224"/>
      <c r="AE43" s="12"/>
      <c r="AF43" s="42"/>
      <c r="AG43" s="224"/>
      <c r="AH43" s="12"/>
      <c r="AI43" s="42"/>
      <c r="AJ43" s="224"/>
      <c r="AK43" s="12"/>
      <c r="AL43" s="42"/>
      <c r="AM43" s="224"/>
      <c r="AN43" s="12"/>
      <c r="AO43" s="42"/>
      <c r="AP43" s="224"/>
      <c r="AQ43" s="12"/>
      <c r="AR43" s="42"/>
      <c r="AS43" s="41"/>
      <c r="AT43" s="42"/>
      <c r="AU43" s="42"/>
      <c r="AV43" s="12"/>
      <c r="AW43" s="42"/>
      <c r="AX43" s="42"/>
      <c r="AY43" s="42"/>
      <c r="AZ43" s="32"/>
    </row>
    <row r="44" spans="1:54" ht="11.25" customHeight="1" x14ac:dyDescent="0.2">
      <c r="A44" s="362">
        <v>38</v>
      </c>
      <c r="B44" s="6"/>
      <c r="C44" s="61"/>
      <c r="D44" s="10"/>
      <c r="E44" s="12"/>
      <c r="F44" s="12"/>
      <c r="G44" s="12"/>
      <c r="H44" s="12"/>
      <c r="I44" s="12"/>
      <c r="J44" s="12"/>
      <c r="K44" s="12"/>
      <c r="L44" s="366">
        <f t="shared" si="9"/>
        <v>0</v>
      </c>
      <c r="M44" s="12"/>
      <c r="N44" s="12"/>
      <c r="O44" s="366">
        <f t="shared" si="10"/>
        <v>0</v>
      </c>
      <c r="P44" s="12"/>
      <c r="Q44" s="12"/>
      <c r="R44" s="366">
        <f t="shared" si="0"/>
        <v>0</v>
      </c>
      <c r="S44" s="12"/>
      <c r="T44" s="12"/>
      <c r="U44" s="41"/>
      <c r="V44" s="12"/>
      <c r="W44" s="12"/>
      <c r="X44" s="41"/>
      <c r="Y44" s="12"/>
      <c r="Z44" s="12"/>
      <c r="AA44" s="41"/>
      <c r="AB44" s="12"/>
      <c r="AC44" s="12"/>
      <c r="AD44" s="41"/>
      <c r="AE44" s="12"/>
      <c r="AF44" s="12"/>
      <c r="AG44" s="41"/>
      <c r="AH44" s="12"/>
      <c r="AI44" s="12"/>
      <c r="AJ44" s="41"/>
      <c r="AK44" s="12"/>
      <c r="AL44" s="12"/>
      <c r="AM44" s="41"/>
      <c r="AN44" s="12"/>
      <c r="AO44" s="12"/>
      <c r="AP44" s="41"/>
      <c r="AQ44" s="12"/>
      <c r="AR44" s="12"/>
      <c r="AS44" s="41"/>
      <c r="AT44" s="12"/>
      <c r="AU44" s="12"/>
      <c r="AV44" s="12"/>
      <c r="AW44" s="12"/>
      <c r="AX44" s="12"/>
      <c r="AY44" s="12"/>
      <c r="AZ44" s="32"/>
    </row>
    <row r="45" spans="1:54" x14ac:dyDescent="0.2">
      <c r="A45" s="362">
        <v>39</v>
      </c>
      <c r="B45" s="142"/>
      <c r="C45" s="138"/>
      <c r="D45" s="144"/>
      <c r="E45" s="12"/>
      <c r="F45" s="12"/>
      <c r="G45" s="12"/>
      <c r="H45" s="12"/>
      <c r="I45" s="12"/>
      <c r="J45" s="12"/>
      <c r="K45" s="12"/>
      <c r="L45" s="366">
        <f t="shared" si="9"/>
        <v>0</v>
      </c>
      <c r="M45" s="12"/>
      <c r="N45" s="12"/>
      <c r="O45" s="366">
        <f t="shared" si="10"/>
        <v>0</v>
      </c>
      <c r="P45" s="12"/>
      <c r="Q45" s="12"/>
      <c r="R45" s="366">
        <f t="shared" si="0"/>
        <v>0</v>
      </c>
      <c r="S45" s="12"/>
      <c r="T45" s="12"/>
      <c r="U45" s="41"/>
      <c r="V45" s="12"/>
      <c r="W45" s="12"/>
      <c r="X45" s="41"/>
      <c r="Y45" s="12"/>
      <c r="Z45" s="12"/>
      <c r="AA45" s="41"/>
      <c r="AB45" s="12"/>
      <c r="AC45" s="12"/>
      <c r="AD45" s="41"/>
      <c r="AE45" s="12"/>
      <c r="AF45" s="12"/>
      <c r="AG45" s="41"/>
      <c r="AH45" s="12"/>
      <c r="AI45" s="12"/>
      <c r="AJ45" s="41"/>
      <c r="AK45" s="12"/>
      <c r="AL45" s="12"/>
      <c r="AM45" s="41"/>
      <c r="AN45" s="12"/>
      <c r="AO45" s="12"/>
      <c r="AP45" s="41"/>
      <c r="AQ45" s="12"/>
      <c r="AR45" s="12"/>
      <c r="AS45" s="41"/>
      <c r="AT45" s="12"/>
      <c r="AU45" s="12"/>
      <c r="AV45" s="12"/>
      <c r="AW45" s="12"/>
      <c r="AX45" s="12"/>
      <c r="AY45" s="12"/>
      <c r="AZ45" s="32"/>
    </row>
    <row r="46" spans="1:54" x14ac:dyDescent="0.2">
      <c r="A46" s="362">
        <v>40</v>
      </c>
      <c r="B46" s="142"/>
      <c r="C46" s="138"/>
      <c r="D46" s="144"/>
      <c r="E46" s="12"/>
      <c r="F46" s="12"/>
      <c r="G46" s="12"/>
      <c r="H46" s="12"/>
      <c r="I46" s="12"/>
      <c r="J46" s="12"/>
      <c r="K46" s="12"/>
      <c r="L46" s="366">
        <f t="shared" si="9"/>
        <v>0</v>
      </c>
      <c r="M46" s="12"/>
      <c r="N46" s="12"/>
      <c r="O46" s="366">
        <f t="shared" si="10"/>
        <v>0</v>
      </c>
      <c r="P46" s="12"/>
      <c r="Q46" s="12"/>
      <c r="R46" s="366">
        <f t="shared" si="0"/>
        <v>0</v>
      </c>
      <c r="S46" s="12"/>
      <c r="T46" s="12"/>
      <c r="U46" s="41"/>
      <c r="V46" s="12"/>
      <c r="W46" s="12"/>
      <c r="X46" s="41"/>
      <c r="Y46" s="12"/>
      <c r="Z46" s="12"/>
      <c r="AA46" s="41"/>
      <c r="AB46" s="12"/>
      <c r="AC46" s="12"/>
      <c r="AD46" s="41"/>
      <c r="AE46" s="12"/>
      <c r="AF46" s="12"/>
      <c r="AG46" s="41"/>
      <c r="AH46" s="12"/>
      <c r="AI46" s="12"/>
      <c r="AJ46" s="41"/>
      <c r="AK46" s="12"/>
      <c r="AL46" s="12"/>
      <c r="AM46" s="41"/>
      <c r="AN46" s="12"/>
      <c r="AO46" s="12"/>
      <c r="AP46" s="41"/>
      <c r="AQ46" s="12"/>
      <c r="AR46" s="12"/>
      <c r="AS46" s="41"/>
      <c r="AT46" s="12"/>
      <c r="AU46" s="12"/>
      <c r="AV46" s="12"/>
      <c r="AW46" s="12"/>
      <c r="AX46" s="12"/>
      <c r="AY46" s="12"/>
      <c r="AZ46" s="32"/>
    </row>
    <row r="47" spans="1:54" s="121" customFormat="1" x14ac:dyDescent="0.2">
      <c r="A47" s="339"/>
      <c r="B47" s="340"/>
      <c r="C47" s="346"/>
      <c r="D47" s="342"/>
      <c r="E47" s="274"/>
      <c r="F47" s="261"/>
      <c r="G47" s="261"/>
      <c r="H47" s="274"/>
      <c r="I47" s="261"/>
      <c r="J47" s="261"/>
      <c r="K47" s="261"/>
      <c r="L47" s="366">
        <f t="shared" si="9"/>
        <v>0</v>
      </c>
      <c r="M47" s="261"/>
      <c r="N47" s="261"/>
      <c r="O47" s="366">
        <f t="shared" si="10"/>
        <v>0</v>
      </c>
      <c r="P47" s="261"/>
      <c r="Q47" s="261"/>
      <c r="R47" s="366">
        <f t="shared" si="0"/>
        <v>0</v>
      </c>
      <c r="S47" s="261"/>
      <c r="T47" s="261"/>
      <c r="U47" s="292"/>
      <c r="V47" s="261"/>
      <c r="W47" s="261"/>
      <c r="X47" s="292"/>
      <c r="Y47" s="261"/>
      <c r="Z47" s="261"/>
      <c r="AA47" s="292"/>
      <c r="AB47" s="261"/>
      <c r="AC47" s="261"/>
      <c r="AD47" s="292"/>
      <c r="AE47" s="261"/>
      <c r="AF47" s="261"/>
      <c r="AG47" s="292"/>
      <c r="AH47" s="261"/>
      <c r="AI47" s="261"/>
      <c r="AJ47" s="292"/>
      <c r="AK47" s="261"/>
      <c r="AL47" s="261"/>
      <c r="AM47" s="292"/>
      <c r="AN47" s="261"/>
      <c r="AO47" s="261"/>
      <c r="AP47" s="292"/>
      <c r="AQ47" s="261"/>
      <c r="AR47" s="261"/>
      <c r="AS47" s="292"/>
      <c r="AT47" s="261"/>
      <c r="AU47" s="261"/>
      <c r="AV47" s="274"/>
      <c r="AW47" s="261"/>
      <c r="AX47" s="261"/>
      <c r="AY47" s="261"/>
      <c r="AZ47" s="120"/>
      <c r="BB47" s="9"/>
    </row>
    <row r="48" spans="1:54" x14ac:dyDescent="0.2">
      <c r="A48" s="136"/>
      <c r="B48" s="142"/>
      <c r="C48" s="138"/>
      <c r="D48" s="144"/>
      <c r="E48" s="12"/>
      <c r="F48" s="12"/>
      <c r="G48" s="12"/>
      <c r="H48" s="12"/>
      <c r="I48" s="12"/>
      <c r="J48" s="12"/>
      <c r="K48" s="12"/>
      <c r="L48" s="366">
        <f t="shared" si="9"/>
        <v>0</v>
      </c>
      <c r="M48" s="12"/>
      <c r="N48" s="12"/>
      <c r="O48" s="366">
        <f t="shared" si="10"/>
        <v>0</v>
      </c>
      <c r="P48" s="12"/>
      <c r="Q48" s="12"/>
      <c r="R48" s="366">
        <f t="shared" si="0"/>
        <v>0</v>
      </c>
      <c r="S48" s="12"/>
      <c r="T48" s="12"/>
      <c r="U48" s="41"/>
      <c r="V48" s="12"/>
      <c r="W48" s="12"/>
      <c r="X48" s="41"/>
      <c r="Y48" s="12"/>
      <c r="Z48" s="12"/>
      <c r="AA48" s="41"/>
      <c r="AB48" s="12"/>
      <c r="AC48" s="12"/>
      <c r="AD48" s="41"/>
      <c r="AE48" s="12"/>
      <c r="AF48" s="12"/>
      <c r="AG48" s="41"/>
      <c r="AH48" s="12"/>
      <c r="AI48" s="12"/>
      <c r="AJ48" s="41"/>
      <c r="AK48" s="12"/>
      <c r="AL48" s="12"/>
      <c r="AM48" s="41"/>
      <c r="AN48" s="12"/>
      <c r="AO48" s="12"/>
      <c r="AP48" s="41"/>
      <c r="AQ48" s="12"/>
      <c r="AR48" s="12"/>
      <c r="AS48" s="41"/>
      <c r="AT48" s="12"/>
      <c r="AU48" s="12"/>
      <c r="AV48" s="12"/>
      <c r="AW48" s="12"/>
      <c r="AX48" s="12"/>
      <c r="AY48" s="12"/>
      <c r="AZ48" s="32"/>
    </row>
    <row r="49" spans="1:54" s="121" customFormat="1" x14ac:dyDescent="0.2">
      <c r="A49" s="339"/>
      <c r="B49" s="355"/>
      <c r="C49" s="341"/>
      <c r="D49" s="342"/>
      <c r="E49" s="274"/>
      <c r="F49" s="274"/>
      <c r="G49" s="274"/>
      <c r="H49" s="274"/>
      <c r="I49" s="274"/>
      <c r="J49" s="274"/>
      <c r="K49" s="274"/>
      <c r="L49" s="366">
        <f t="shared" si="9"/>
        <v>0</v>
      </c>
      <c r="M49" s="274"/>
      <c r="N49" s="274"/>
      <c r="O49" s="366">
        <f t="shared" si="10"/>
        <v>0</v>
      </c>
      <c r="P49" s="274"/>
      <c r="Q49" s="274"/>
      <c r="R49" s="366">
        <f t="shared" si="0"/>
        <v>0</v>
      </c>
      <c r="S49" s="274"/>
      <c r="T49" s="274"/>
      <c r="U49" s="292"/>
      <c r="V49" s="274"/>
      <c r="W49" s="274"/>
      <c r="X49" s="292"/>
      <c r="Y49" s="274"/>
      <c r="Z49" s="274"/>
      <c r="AA49" s="292"/>
      <c r="AB49" s="274"/>
      <c r="AC49" s="274"/>
      <c r="AD49" s="292"/>
      <c r="AE49" s="274"/>
      <c r="AF49" s="274"/>
      <c r="AG49" s="292"/>
      <c r="AH49" s="274"/>
      <c r="AI49" s="274"/>
      <c r="AJ49" s="292"/>
      <c r="AK49" s="274"/>
      <c r="AL49" s="274"/>
      <c r="AM49" s="292"/>
      <c r="AN49" s="274"/>
      <c r="AO49" s="274"/>
      <c r="AP49" s="292"/>
      <c r="AQ49" s="274"/>
      <c r="AR49" s="274"/>
      <c r="AS49" s="292"/>
      <c r="AT49" s="274"/>
      <c r="AU49" s="274"/>
      <c r="AV49" s="274"/>
      <c r="AW49" s="274"/>
      <c r="AX49" s="274"/>
      <c r="AY49" s="274"/>
      <c r="AZ49" s="120"/>
      <c r="BB49" s="9"/>
    </row>
    <row r="50" spans="1:54" s="121" customFormat="1" x14ac:dyDescent="0.2">
      <c r="A50" s="339"/>
      <c r="B50" s="355"/>
      <c r="C50" s="341"/>
      <c r="D50" s="342"/>
      <c r="E50" s="274"/>
      <c r="F50" s="274"/>
      <c r="G50" s="274"/>
      <c r="H50" s="274"/>
      <c r="I50" s="274"/>
      <c r="J50" s="274"/>
      <c r="K50" s="274"/>
      <c r="L50" s="366">
        <f t="shared" si="9"/>
        <v>0</v>
      </c>
      <c r="M50" s="274"/>
      <c r="N50" s="274"/>
      <c r="O50" s="366">
        <f t="shared" si="10"/>
        <v>0</v>
      </c>
      <c r="P50" s="274"/>
      <c r="Q50" s="274"/>
      <c r="R50" s="366">
        <f t="shared" si="0"/>
        <v>0</v>
      </c>
      <c r="S50" s="274"/>
      <c r="T50" s="274"/>
      <c r="U50" s="292"/>
      <c r="V50" s="274"/>
      <c r="W50" s="274"/>
      <c r="X50" s="292"/>
      <c r="Y50" s="274"/>
      <c r="Z50" s="274"/>
      <c r="AA50" s="292"/>
      <c r="AB50" s="274"/>
      <c r="AC50" s="274"/>
      <c r="AD50" s="292"/>
      <c r="AE50" s="274"/>
      <c r="AF50" s="274"/>
      <c r="AG50" s="292"/>
      <c r="AH50" s="274"/>
      <c r="AI50" s="274"/>
      <c r="AJ50" s="292"/>
      <c r="AK50" s="274"/>
      <c r="AL50" s="274"/>
      <c r="AM50" s="292"/>
      <c r="AN50" s="274"/>
      <c r="AO50" s="274"/>
      <c r="AP50" s="292"/>
      <c r="AQ50" s="274"/>
      <c r="AR50" s="274"/>
      <c r="AS50" s="292"/>
      <c r="AT50" s="274"/>
      <c r="AU50" s="274"/>
      <c r="AV50" s="274"/>
      <c r="AW50" s="274"/>
      <c r="AX50" s="274"/>
      <c r="AY50" s="274"/>
      <c r="AZ50" s="120"/>
      <c r="BB50" s="9"/>
    </row>
    <row r="51" spans="1:54" x14ac:dyDescent="0.2">
      <c r="A51" s="136"/>
      <c r="B51" s="142"/>
      <c r="C51" s="138"/>
      <c r="D51" s="144"/>
      <c r="E51" s="12"/>
      <c r="F51" s="12"/>
      <c r="G51" s="12"/>
      <c r="H51" s="12"/>
      <c r="I51" s="12"/>
      <c r="J51" s="12"/>
      <c r="K51" s="12"/>
      <c r="L51" s="366">
        <f t="shared" si="9"/>
        <v>0</v>
      </c>
      <c r="M51" s="12"/>
      <c r="N51" s="12"/>
      <c r="O51" s="366">
        <f t="shared" si="10"/>
        <v>0</v>
      </c>
      <c r="P51" s="12"/>
      <c r="Q51" s="12"/>
      <c r="R51" s="366">
        <f t="shared" si="0"/>
        <v>0</v>
      </c>
      <c r="S51" s="12"/>
      <c r="T51" s="12"/>
      <c r="U51" s="229"/>
      <c r="V51" s="12"/>
      <c r="W51" s="12"/>
      <c r="X51" s="229"/>
      <c r="Y51" s="12"/>
      <c r="Z51" s="12"/>
      <c r="AA51" s="229"/>
      <c r="AB51" s="12"/>
      <c r="AC51" s="12"/>
      <c r="AD51" s="229"/>
      <c r="AE51" s="12"/>
      <c r="AF51" s="12"/>
      <c r="AG51" s="229"/>
      <c r="AH51" s="12"/>
      <c r="AI51" s="12"/>
      <c r="AJ51" s="229"/>
      <c r="AK51" s="12"/>
      <c r="AL51" s="12"/>
      <c r="AM51" s="229"/>
      <c r="AN51" s="12"/>
      <c r="AO51" s="12"/>
      <c r="AP51" s="229"/>
      <c r="AQ51" s="12"/>
      <c r="AR51" s="12"/>
      <c r="AS51" s="41"/>
      <c r="AT51" s="12"/>
      <c r="AU51" s="12"/>
      <c r="AV51" s="12"/>
      <c r="AW51" s="12"/>
      <c r="AX51" s="12"/>
      <c r="AY51" s="12"/>
      <c r="AZ51" s="32"/>
    </row>
    <row r="52" spans="1:54" x14ac:dyDescent="0.2">
      <c r="A52" s="136"/>
      <c r="B52" s="142"/>
      <c r="C52" s="138"/>
      <c r="D52" s="144"/>
      <c r="E52" s="12"/>
      <c r="F52" s="12"/>
      <c r="G52" s="12"/>
      <c r="H52" s="12"/>
      <c r="I52" s="12"/>
      <c r="J52" s="12"/>
      <c r="K52" s="12"/>
      <c r="L52" s="366">
        <f t="shared" si="9"/>
        <v>0</v>
      </c>
      <c r="M52" s="12"/>
      <c r="N52" s="12"/>
      <c r="O52" s="366">
        <f t="shared" si="10"/>
        <v>0</v>
      </c>
      <c r="P52" s="12"/>
      <c r="Q52" s="12"/>
      <c r="R52" s="366">
        <f t="shared" si="0"/>
        <v>0</v>
      </c>
      <c r="S52" s="12"/>
      <c r="T52" s="12"/>
      <c r="U52" s="41"/>
      <c r="V52" s="12"/>
      <c r="W52" s="12"/>
      <c r="X52" s="41"/>
      <c r="Y52" s="12"/>
      <c r="Z52" s="12"/>
      <c r="AA52" s="41"/>
      <c r="AB52" s="12"/>
      <c r="AC52" s="12"/>
      <c r="AD52" s="41"/>
      <c r="AE52" s="12"/>
      <c r="AF52" s="12"/>
      <c r="AG52" s="41"/>
      <c r="AH52" s="12"/>
      <c r="AI52" s="12"/>
      <c r="AJ52" s="41"/>
      <c r="AK52" s="12"/>
      <c r="AL52" s="12"/>
      <c r="AM52" s="41"/>
      <c r="AN52" s="12"/>
      <c r="AO52" s="12"/>
      <c r="AP52" s="41"/>
      <c r="AQ52" s="12"/>
      <c r="AR52" s="12"/>
      <c r="AS52" s="41"/>
      <c r="AT52" s="12"/>
      <c r="AU52" s="12"/>
      <c r="AV52" s="41"/>
      <c r="AW52" s="12"/>
      <c r="AX52" s="12"/>
      <c r="AY52" s="12"/>
      <c r="AZ52" s="32"/>
    </row>
    <row r="53" spans="1:54" x14ac:dyDescent="0.2">
      <c r="A53" s="136"/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366">
        <f t="shared" si="9"/>
        <v>0</v>
      </c>
      <c r="M53" s="12"/>
      <c r="N53" s="12"/>
      <c r="O53" s="366">
        <f t="shared" si="10"/>
        <v>0</v>
      </c>
      <c r="P53" s="12"/>
      <c r="Q53" s="12"/>
      <c r="R53" s="366">
        <f t="shared" si="0"/>
        <v>0</v>
      </c>
      <c r="S53" s="12"/>
      <c r="T53" s="12"/>
      <c r="U53" s="41"/>
      <c r="V53" s="12"/>
      <c r="W53" s="12"/>
      <c r="X53" s="41"/>
      <c r="Y53" s="12"/>
      <c r="Z53" s="12"/>
      <c r="AA53" s="41"/>
      <c r="AB53" s="12"/>
      <c r="AC53" s="12"/>
      <c r="AD53" s="41"/>
      <c r="AE53" s="12"/>
      <c r="AF53" s="12"/>
      <c r="AG53" s="41"/>
      <c r="AH53" s="12"/>
      <c r="AI53" s="12"/>
      <c r="AJ53" s="41"/>
      <c r="AK53" s="12"/>
      <c r="AL53" s="12"/>
      <c r="AM53" s="41"/>
      <c r="AN53" s="12"/>
      <c r="AO53" s="12"/>
      <c r="AP53" s="41"/>
      <c r="AQ53" s="12"/>
      <c r="AR53" s="12"/>
      <c r="AS53" s="41"/>
      <c r="AT53" s="12"/>
      <c r="AU53" s="12"/>
      <c r="AV53" s="12"/>
      <c r="AW53" s="12"/>
      <c r="AX53" s="12"/>
      <c r="AY53" s="12"/>
      <c r="AZ53" s="32"/>
    </row>
    <row r="54" spans="1:54" x14ac:dyDescent="0.2">
      <c r="A54" s="136"/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366">
        <f t="shared" si="9"/>
        <v>0</v>
      </c>
      <c r="M54" s="12"/>
      <c r="N54" s="12"/>
      <c r="O54" s="366">
        <f t="shared" si="10"/>
        <v>0</v>
      </c>
      <c r="P54" s="12"/>
      <c r="Q54" s="12"/>
      <c r="R54" s="366">
        <f t="shared" si="0"/>
        <v>0</v>
      </c>
      <c r="S54" s="12"/>
      <c r="T54" s="12"/>
      <c r="U54" s="41"/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/>
      <c r="AN54" s="12"/>
      <c r="AO54" s="12"/>
      <c r="AP54" s="41"/>
      <c r="AQ54" s="12"/>
      <c r="AR54" s="12"/>
      <c r="AS54" s="41"/>
      <c r="AT54" s="12"/>
      <c r="AU54" s="12"/>
      <c r="AV54" s="12"/>
      <c r="AW54" s="12"/>
      <c r="AX54" s="12"/>
      <c r="AY54" s="12"/>
      <c r="AZ54" s="32"/>
    </row>
    <row r="55" spans="1:54" x14ac:dyDescent="0.2">
      <c r="A55" s="136"/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366">
        <f t="shared" si="9"/>
        <v>0</v>
      </c>
      <c r="M55" s="12"/>
      <c r="N55" s="12"/>
      <c r="O55" s="366">
        <f t="shared" si="10"/>
        <v>0</v>
      </c>
      <c r="P55" s="12"/>
      <c r="Q55" s="12"/>
      <c r="R55" s="366">
        <f t="shared" si="0"/>
        <v>0</v>
      </c>
      <c r="S55" s="12"/>
      <c r="T55" s="12"/>
      <c r="U55" s="41"/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/>
      <c r="AN55" s="12"/>
      <c r="AO55" s="12"/>
      <c r="AP55" s="41"/>
      <c r="AQ55" s="12"/>
      <c r="AR55" s="12"/>
      <c r="AS55" s="41"/>
      <c r="AT55" s="12"/>
      <c r="AU55" s="12"/>
      <c r="AV55" s="12"/>
      <c r="AW55" s="12"/>
      <c r="AX55" s="12"/>
      <c r="AY55" s="12"/>
      <c r="AZ55" s="32"/>
    </row>
    <row r="56" spans="1:54" x14ac:dyDescent="0.2">
      <c r="A56" s="136"/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366">
        <f t="shared" si="9"/>
        <v>0</v>
      </c>
      <c r="M56" s="12"/>
      <c r="N56" s="12"/>
      <c r="O56" s="366">
        <f t="shared" si="10"/>
        <v>0</v>
      </c>
      <c r="P56" s="12"/>
      <c r="Q56" s="12"/>
      <c r="R56" s="366">
        <f t="shared" si="0"/>
        <v>0</v>
      </c>
      <c r="S56" s="12"/>
      <c r="T56" s="12"/>
      <c r="U56" s="41"/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/>
      <c r="AQ56" s="12"/>
      <c r="AR56" s="12"/>
      <c r="AS56" s="41"/>
      <c r="AT56" s="12"/>
      <c r="AU56" s="12"/>
      <c r="AV56" s="12"/>
      <c r="AW56" s="12"/>
      <c r="AX56" s="12"/>
      <c r="AY56" s="12"/>
      <c r="AZ56" s="32"/>
    </row>
    <row r="57" spans="1:54" x14ac:dyDescent="0.2">
      <c r="A57" s="136"/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366">
        <f t="shared" si="9"/>
        <v>0</v>
      </c>
      <c r="M57" s="12"/>
      <c r="N57" s="12"/>
      <c r="O57" s="366">
        <f t="shared" si="10"/>
        <v>0</v>
      </c>
      <c r="P57" s="12"/>
      <c r="Q57" s="12"/>
      <c r="R57" s="366">
        <f t="shared" si="0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/>
      <c r="AT57" s="12"/>
      <c r="AU57" s="12"/>
      <c r="AV57" s="12"/>
      <c r="AW57" s="12"/>
      <c r="AX57" s="12"/>
      <c r="AY57" s="12"/>
      <c r="AZ57" s="32"/>
    </row>
    <row r="58" spans="1:54" x14ac:dyDescent="0.2">
      <c r="A58" s="136"/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366">
        <f t="shared" si="9"/>
        <v>0</v>
      </c>
      <c r="M58" s="12"/>
      <c r="N58" s="12"/>
      <c r="O58" s="366">
        <f t="shared" si="10"/>
        <v>0</v>
      </c>
      <c r="P58" s="12"/>
      <c r="Q58" s="12"/>
      <c r="R58" s="366">
        <f t="shared" si="0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/>
      <c r="AT58" s="12"/>
      <c r="AU58" s="12"/>
      <c r="AV58" s="12"/>
      <c r="AW58" s="12"/>
      <c r="AX58" s="12"/>
      <c r="AY58" s="12"/>
      <c r="AZ58" s="32"/>
    </row>
    <row r="59" spans="1:54" x14ac:dyDescent="0.2">
      <c r="A59" s="136"/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366">
        <f t="shared" si="9"/>
        <v>0</v>
      </c>
      <c r="M59" s="12"/>
      <c r="N59" s="12"/>
      <c r="O59" s="366">
        <f t="shared" si="10"/>
        <v>0</v>
      </c>
      <c r="P59" s="12"/>
      <c r="Q59" s="12"/>
      <c r="R59" s="366">
        <f t="shared" si="0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/>
      <c r="AT59" s="12"/>
      <c r="AU59" s="12"/>
      <c r="AV59" s="12"/>
      <c r="AW59" s="12"/>
      <c r="AX59" s="12"/>
      <c r="AY59" s="12"/>
      <c r="AZ59" s="32"/>
    </row>
    <row r="60" spans="1:54" x14ac:dyDescent="0.2">
      <c r="A60" s="136"/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366">
        <f t="shared" si="9"/>
        <v>0</v>
      </c>
      <c r="M60" s="42"/>
      <c r="N60" s="42"/>
      <c r="O60" s="366">
        <f t="shared" si="10"/>
        <v>0</v>
      </c>
      <c r="P60" s="12"/>
      <c r="Q60" s="12"/>
      <c r="R60" s="366">
        <f t="shared" si="0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/>
      <c r="AT60" s="42"/>
      <c r="AU60" s="42"/>
      <c r="AV60" s="12"/>
      <c r="AW60" s="42"/>
      <c r="AX60" s="42"/>
      <c r="AY60" s="42"/>
      <c r="AZ60" s="32"/>
    </row>
    <row r="61" spans="1:54" x14ac:dyDescent="0.2">
      <c r="A61" s="136"/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366">
        <f t="shared" si="9"/>
        <v>0</v>
      </c>
      <c r="M61" s="42"/>
      <c r="N61" s="42"/>
      <c r="O61" s="366">
        <f t="shared" si="10"/>
        <v>0</v>
      </c>
      <c r="P61" s="42"/>
      <c r="Q61" s="42"/>
      <c r="R61" s="366">
        <f t="shared" si="0"/>
        <v>0</v>
      </c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/>
      <c r="AT61" s="42"/>
      <c r="AU61" s="42"/>
      <c r="AV61" s="12"/>
      <c r="AW61" s="42"/>
      <c r="AX61" s="42"/>
      <c r="AY61" s="42"/>
      <c r="AZ61" s="32"/>
    </row>
    <row r="62" spans="1:54" x14ac:dyDescent="0.2">
      <c r="A62" s="136"/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366">
        <f t="shared" si="9"/>
        <v>0</v>
      </c>
      <c r="M62" s="42"/>
      <c r="N62" s="42"/>
      <c r="O62" s="366">
        <f t="shared" si="10"/>
        <v>0</v>
      </c>
      <c r="P62" s="12"/>
      <c r="Q62" s="12"/>
      <c r="R62" s="366">
        <f t="shared" si="0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/>
      <c r="AT62" s="42"/>
      <c r="AU62" s="42"/>
      <c r="AV62" s="12"/>
      <c r="AW62" s="42"/>
      <c r="AX62" s="42"/>
      <c r="AY62" s="42"/>
      <c r="AZ62" s="32"/>
    </row>
    <row r="63" spans="1:54" x14ac:dyDescent="0.2">
      <c r="A63" s="136"/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366">
        <f t="shared" si="9"/>
        <v>0</v>
      </c>
      <c r="M63" s="42"/>
      <c r="N63" s="42"/>
      <c r="O63" s="366">
        <f t="shared" si="10"/>
        <v>0</v>
      </c>
      <c r="P63" s="12"/>
      <c r="Q63" s="12"/>
      <c r="R63" s="366">
        <f t="shared" si="0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/>
      <c r="AT63" s="42"/>
      <c r="AU63" s="42"/>
      <c r="AV63" s="12"/>
      <c r="AW63" s="42"/>
      <c r="AX63" s="42"/>
      <c r="AY63" s="42"/>
      <c r="AZ63" s="32"/>
    </row>
    <row r="64" spans="1:54" x14ac:dyDescent="0.2">
      <c r="A64" s="136"/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366">
        <f t="shared" si="9"/>
        <v>0</v>
      </c>
      <c r="M64" s="42"/>
      <c r="N64" s="42"/>
      <c r="O64" s="366">
        <f t="shared" si="10"/>
        <v>0</v>
      </c>
      <c r="P64" s="12"/>
      <c r="Q64" s="12"/>
      <c r="R64" s="366">
        <f t="shared" si="0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/>
      <c r="AT64" s="42"/>
      <c r="AU64" s="42"/>
      <c r="AV64" s="12"/>
      <c r="AW64" s="42"/>
      <c r="AX64" s="42"/>
      <c r="AY64" s="42"/>
      <c r="AZ64" s="32"/>
    </row>
    <row r="65" spans="1:55" x14ac:dyDescent="0.2">
      <c r="A65" s="136"/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366">
        <f t="shared" si="9"/>
        <v>0</v>
      </c>
      <c r="M65" s="42"/>
      <c r="N65" s="42"/>
      <c r="O65" s="366">
        <f t="shared" si="10"/>
        <v>0</v>
      </c>
      <c r="P65" s="12"/>
      <c r="Q65" s="12"/>
      <c r="R65" s="366">
        <f t="shared" si="0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/>
      <c r="AT65" s="42"/>
      <c r="AU65" s="42"/>
      <c r="AV65" s="12"/>
      <c r="AW65" s="42"/>
      <c r="AX65" s="42"/>
      <c r="AY65" s="42"/>
      <c r="AZ65" s="32"/>
    </row>
    <row r="66" spans="1:55" x14ac:dyDescent="0.2">
      <c r="A66" s="136"/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366">
        <f t="shared" si="9"/>
        <v>0</v>
      </c>
      <c r="M66" s="42"/>
      <c r="N66" s="42"/>
      <c r="O66" s="366">
        <f t="shared" si="10"/>
        <v>0</v>
      </c>
      <c r="P66" s="12"/>
      <c r="Q66" s="12"/>
      <c r="R66" s="366">
        <f t="shared" si="0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/>
      <c r="AT66" s="42"/>
      <c r="AU66" s="42"/>
      <c r="AV66" s="12"/>
      <c r="AW66" s="42"/>
      <c r="AX66" s="42"/>
      <c r="AY66" s="42"/>
      <c r="AZ66" s="32"/>
    </row>
    <row r="67" spans="1:55" x14ac:dyDescent="0.2">
      <c r="A67" s="136"/>
      <c r="B67" s="145"/>
      <c r="C67" s="205"/>
      <c r="D67" s="144"/>
      <c r="E67" s="42"/>
      <c r="F67" s="42"/>
      <c r="G67" s="42"/>
      <c r="H67" s="12"/>
      <c r="I67" s="42"/>
      <c r="J67" s="12"/>
      <c r="K67" s="42"/>
      <c r="L67" s="366">
        <f t="shared" si="9"/>
        <v>0</v>
      </c>
      <c r="M67" s="42"/>
      <c r="N67" s="42"/>
      <c r="O67" s="366">
        <f t="shared" si="10"/>
        <v>0</v>
      </c>
      <c r="P67" s="12"/>
      <c r="Q67" s="12"/>
      <c r="R67" s="366">
        <f t="shared" si="0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/>
      <c r="AT67" s="42"/>
      <c r="AU67" s="42"/>
      <c r="AV67" s="12"/>
      <c r="AW67" s="42"/>
      <c r="AX67" s="42"/>
      <c r="AY67" s="42"/>
      <c r="AZ67" s="32"/>
    </row>
    <row r="68" spans="1:55" x14ac:dyDescent="0.2">
      <c r="A68" s="136"/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366">
        <f t="shared" si="9"/>
        <v>0</v>
      </c>
      <c r="M68" s="42"/>
      <c r="N68" s="42"/>
      <c r="O68" s="366">
        <f t="shared" si="10"/>
        <v>0</v>
      </c>
      <c r="P68" s="12"/>
      <c r="Q68" s="42"/>
      <c r="R68" s="366">
        <f t="shared" si="0"/>
        <v>0</v>
      </c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/>
      <c r="AT68" s="42"/>
      <c r="AU68" s="42"/>
      <c r="AV68" s="12"/>
      <c r="AW68" s="42"/>
      <c r="AX68" s="42"/>
      <c r="AY68" s="42"/>
      <c r="AZ68" s="32"/>
    </row>
    <row r="69" spans="1:55" x14ac:dyDescent="0.2">
      <c r="A69" s="136"/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366">
        <f t="shared" si="9"/>
        <v>0</v>
      </c>
      <c r="M69" s="42"/>
      <c r="N69" s="42"/>
      <c r="O69" s="366">
        <f t="shared" si="10"/>
        <v>0</v>
      </c>
      <c r="P69" s="12"/>
      <c r="Q69" s="42"/>
      <c r="R69" s="366">
        <f t="shared" si="0"/>
        <v>0</v>
      </c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/>
      <c r="AT69" s="42"/>
      <c r="AU69" s="42"/>
      <c r="AV69" s="12"/>
      <c r="AW69" s="42"/>
      <c r="AX69" s="42"/>
      <c r="AY69" s="42"/>
      <c r="AZ69" s="32"/>
    </row>
    <row r="70" spans="1:55" x14ac:dyDescent="0.2">
      <c r="A70" s="136"/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366">
        <f t="shared" si="9"/>
        <v>0</v>
      </c>
      <c r="M70" s="42"/>
      <c r="N70" s="42"/>
      <c r="O70" s="366">
        <f t="shared" si="10"/>
        <v>0</v>
      </c>
      <c r="P70" s="12"/>
      <c r="Q70" s="42"/>
      <c r="R70" s="366">
        <f t="shared" si="0"/>
        <v>0</v>
      </c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/>
      <c r="AT70" s="42"/>
      <c r="AU70" s="42"/>
      <c r="AV70" s="12"/>
      <c r="AW70" s="42"/>
      <c r="AX70" s="42"/>
      <c r="AY70" s="42"/>
      <c r="AZ70" s="32"/>
    </row>
    <row r="71" spans="1:55" x14ac:dyDescent="0.2">
      <c r="A71" s="136"/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366">
        <f t="shared" si="9"/>
        <v>0</v>
      </c>
      <c r="M71" s="42"/>
      <c r="N71" s="42"/>
      <c r="O71" s="366">
        <f t="shared" si="10"/>
        <v>0</v>
      </c>
      <c r="P71" s="12"/>
      <c r="Q71" s="42"/>
      <c r="R71" s="366">
        <f t="shared" ref="R71:R109" si="21">+P71-Q71</f>
        <v>0</v>
      </c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/>
      <c r="AT71" s="42"/>
      <c r="AU71" s="42"/>
      <c r="AV71" s="12"/>
      <c r="AW71" s="42"/>
      <c r="AX71" s="42"/>
      <c r="AY71" s="42"/>
      <c r="AZ71" s="32"/>
    </row>
    <row r="72" spans="1:55" x14ac:dyDescent="0.2">
      <c r="A72" s="136"/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366">
        <f t="shared" ref="L72:L109" si="22">+J72-K72</f>
        <v>0</v>
      </c>
      <c r="M72" s="42"/>
      <c r="N72" s="42"/>
      <c r="O72" s="366">
        <f t="shared" ref="O72:O109" si="23">+M72-N72</f>
        <v>0</v>
      </c>
      <c r="P72" s="12"/>
      <c r="Q72" s="42"/>
      <c r="R72" s="366">
        <f t="shared" si="21"/>
        <v>0</v>
      </c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/>
      <c r="AT72" s="42"/>
      <c r="AU72" s="42"/>
      <c r="AV72" s="12"/>
      <c r="AW72" s="42"/>
      <c r="AX72" s="42"/>
      <c r="AY72" s="42"/>
      <c r="AZ72" s="32"/>
    </row>
    <row r="73" spans="1:55" x14ac:dyDescent="0.2">
      <c r="A73" s="136"/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366">
        <f t="shared" si="22"/>
        <v>0</v>
      </c>
      <c r="M73" s="42"/>
      <c r="N73" s="42"/>
      <c r="O73" s="366">
        <f t="shared" si="23"/>
        <v>0</v>
      </c>
      <c r="P73" s="12"/>
      <c r="Q73" s="42"/>
      <c r="R73" s="366">
        <f t="shared" si="21"/>
        <v>0</v>
      </c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/>
      <c r="AT73" s="42"/>
      <c r="AU73" s="42"/>
      <c r="AV73" s="12"/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366">
        <f t="shared" si="22"/>
        <v>0</v>
      </c>
      <c r="M74" s="42"/>
      <c r="N74" s="42"/>
      <c r="O74" s="366">
        <f t="shared" si="23"/>
        <v>0</v>
      </c>
      <c r="P74" s="12"/>
      <c r="Q74" s="42"/>
      <c r="R74" s="366">
        <f t="shared" si="21"/>
        <v>0</v>
      </c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/>
      <c r="AT74" s="42"/>
      <c r="AU74" s="42"/>
      <c r="AV74" s="12"/>
      <c r="AW74" s="42"/>
      <c r="AX74" s="42"/>
      <c r="AY74" s="42"/>
      <c r="AZ74" s="32"/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366">
        <f t="shared" si="22"/>
        <v>0</v>
      </c>
      <c r="M75" s="42"/>
      <c r="N75" s="42"/>
      <c r="O75" s="366">
        <f t="shared" si="23"/>
        <v>0</v>
      </c>
      <c r="P75" s="12"/>
      <c r="Q75" s="42"/>
      <c r="R75" s="366">
        <f t="shared" si="21"/>
        <v>0</v>
      </c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/>
      <c r="AT75" s="42"/>
      <c r="AU75" s="42"/>
      <c r="AV75" s="12"/>
      <c r="AW75" s="42"/>
      <c r="AX75" s="42"/>
      <c r="AY75" s="42"/>
      <c r="AZ75" s="32"/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366">
        <f t="shared" si="22"/>
        <v>0</v>
      </c>
      <c r="M76" s="42"/>
      <c r="N76" s="42"/>
      <c r="O76" s="366">
        <f t="shared" si="23"/>
        <v>0</v>
      </c>
      <c r="P76" s="12"/>
      <c r="Q76" s="42"/>
      <c r="R76" s="366">
        <f t="shared" si="21"/>
        <v>0</v>
      </c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/>
      <c r="AT76" s="42"/>
      <c r="AU76" s="42"/>
      <c r="AV76" s="12"/>
      <c r="AW76" s="42"/>
      <c r="AX76" s="42"/>
      <c r="AY76" s="42"/>
      <c r="AZ76" s="32"/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366">
        <f t="shared" si="22"/>
        <v>0</v>
      </c>
      <c r="M77" s="42"/>
      <c r="N77" s="42"/>
      <c r="O77" s="366">
        <f t="shared" si="23"/>
        <v>0</v>
      </c>
      <c r="P77" s="12"/>
      <c r="Q77" s="42"/>
      <c r="R77" s="366">
        <f t="shared" si="21"/>
        <v>0</v>
      </c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/>
      <c r="AT77" s="42"/>
      <c r="AU77" s="42"/>
      <c r="AV77" s="12"/>
      <c r="AW77" s="42"/>
      <c r="AX77" s="42"/>
      <c r="AY77" s="42"/>
      <c r="AZ77" s="32"/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366">
        <f t="shared" si="22"/>
        <v>0</v>
      </c>
      <c r="M78" s="42"/>
      <c r="N78" s="42"/>
      <c r="O78" s="366">
        <f t="shared" si="23"/>
        <v>0</v>
      </c>
      <c r="P78" s="12"/>
      <c r="Q78" s="42"/>
      <c r="R78" s="366">
        <f t="shared" si="21"/>
        <v>0</v>
      </c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/>
      <c r="AT78" s="42"/>
      <c r="AU78" s="42"/>
      <c r="AV78" s="12"/>
      <c r="AW78" s="42"/>
      <c r="AX78" s="42"/>
      <c r="AY78" s="42"/>
      <c r="AZ78" s="32"/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366">
        <f t="shared" si="22"/>
        <v>0</v>
      </c>
      <c r="M79" s="42"/>
      <c r="N79" s="42"/>
      <c r="O79" s="366">
        <f t="shared" si="23"/>
        <v>0</v>
      </c>
      <c r="P79" s="12"/>
      <c r="Q79" s="42"/>
      <c r="R79" s="366">
        <f t="shared" si="21"/>
        <v>0</v>
      </c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/>
      <c r="AT79" s="42"/>
      <c r="AU79" s="42"/>
      <c r="AV79" s="12"/>
      <c r="AW79" s="42"/>
      <c r="AX79" s="42"/>
      <c r="AY79" s="42"/>
      <c r="AZ79" s="120"/>
      <c r="BB79" s="9"/>
      <c r="BC79" s="9"/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366">
        <f t="shared" si="22"/>
        <v>0</v>
      </c>
      <c r="M80" s="42"/>
      <c r="N80" s="42"/>
      <c r="O80" s="366">
        <f t="shared" si="23"/>
        <v>0</v>
      </c>
      <c r="P80" s="12"/>
      <c r="Q80" s="42"/>
      <c r="R80" s="366">
        <f t="shared" si="21"/>
        <v>0</v>
      </c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/>
      <c r="AT80" s="42"/>
      <c r="AU80" s="42"/>
      <c r="AV80" s="12"/>
      <c r="AW80" s="42"/>
      <c r="AX80" s="42"/>
      <c r="AY80" s="42"/>
      <c r="AZ80" s="120"/>
      <c r="BC80" s="9"/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366">
        <f t="shared" si="22"/>
        <v>0</v>
      </c>
      <c r="M81" s="42"/>
      <c r="N81" s="42"/>
      <c r="O81" s="366">
        <f t="shared" si="23"/>
        <v>0</v>
      </c>
      <c r="P81" s="12"/>
      <c r="Q81" s="42"/>
      <c r="R81" s="366">
        <f t="shared" si="21"/>
        <v>0</v>
      </c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/>
      <c r="AT81" s="42"/>
      <c r="AU81" s="42"/>
      <c r="AV81" s="12"/>
      <c r="AW81" s="42"/>
      <c r="AX81" s="42"/>
      <c r="AY81" s="42"/>
      <c r="AZ81" s="116"/>
      <c r="BC81" s="9"/>
    </row>
    <row r="82" spans="1:55" s="123" customFormat="1" x14ac:dyDescent="0.2">
      <c r="A82" s="136"/>
      <c r="B82" s="206"/>
      <c r="C82" s="109"/>
      <c r="D82" s="144"/>
      <c r="E82" s="42"/>
      <c r="F82" s="42"/>
      <c r="G82" s="42"/>
      <c r="H82" s="12"/>
      <c r="I82" s="42"/>
      <c r="J82" s="42"/>
      <c r="K82" s="42"/>
      <c r="L82" s="366">
        <f t="shared" si="22"/>
        <v>0</v>
      </c>
      <c r="M82" s="42"/>
      <c r="N82" s="42"/>
      <c r="O82" s="366">
        <f t="shared" si="23"/>
        <v>0</v>
      </c>
      <c r="P82" s="12"/>
      <c r="Q82" s="42"/>
      <c r="R82" s="366">
        <f t="shared" si="21"/>
        <v>0</v>
      </c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/>
      <c r="AT82" s="42"/>
      <c r="AU82" s="42"/>
      <c r="AV82" s="12"/>
      <c r="AW82" s="42"/>
      <c r="AX82" s="42"/>
      <c r="AY82" s="42"/>
      <c r="AZ82" s="120"/>
      <c r="BC82" s="9"/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366">
        <f t="shared" si="22"/>
        <v>0</v>
      </c>
      <c r="M83" s="42"/>
      <c r="N83" s="42"/>
      <c r="O83" s="366">
        <f t="shared" si="23"/>
        <v>0</v>
      </c>
      <c r="P83" s="12"/>
      <c r="Q83" s="42"/>
      <c r="R83" s="366">
        <f t="shared" si="21"/>
        <v>0</v>
      </c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/>
      <c r="AT83" s="42"/>
      <c r="AU83" s="42"/>
      <c r="AV83" s="12"/>
      <c r="AW83" s="42"/>
      <c r="AX83" s="42"/>
      <c r="AY83" s="42"/>
      <c r="AZ83" s="120"/>
      <c r="BC83" s="9"/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366">
        <f t="shared" si="22"/>
        <v>0</v>
      </c>
      <c r="M84" s="12"/>
      <c r="N84" s="12"/>
      <c r="O84" s="366">
        <f t="shared" si="23"/>
        <v>0</v>
      </c>
      <c r="P84" s="12"/>
      <c r="Q84" s="12"/>
      <c r="R84" s="366">
        <f t="shared" si="21"/>
        <v>0</v>
      </c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/>
      <c r="AT84" s="12"/>
      <c r="AU84" s="12"/>
      <c r="AV84" s="12"/>
      <c r="AW84" s="12"/>
      <c r="AX84" s="12"/>
      <c r="AY84" s="12"/>
      <c r="AZ84" s="120"/>
      <c r="BC84" s="9"/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366">
        <f t="shared" si="22"/>
        <v>0</v>
      </c>
      <c r="M85" s="42"/>
      <c r="N85" s="42"/>
      <c r="O85" s="366">
        <f t="shared" si="23"/>
        <v>0</v>
      </c>
      <c r="P85" s="12"/>
      <c r="Q85" s="42"/>
      <c r="R85" s="366">
        <f t="shared" si="21"/>
        <v>0</v>
      </c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/>
      <c r="AT85" s="42"/>
      <c r="AU85" s="42"/>
      <c r="AV85" s="12"/>
      <c r="AW85" s="42"/>
      <c r="AX85" s="42"/>
      <c r="AY85" s="42"/>
      <c r="AZ85" s="120"/>
      <c r="BC85" s="9"/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366">
        <f t="shared" si="22"/>
        <v>0</v>
      </c>
      <c r="M86" s="12"/>
      <c r="N86" s="12"/>
      <c r="O86" s="366">
        <f t="shared" si="23"/>
        <v>0</v>
      </c>
      <c r="P86" s="12"/>
      <c r="Q86" s="12"/>
      <c r="R86" s="366">
        <f t="shared" si="21"/>
        <v>0</v>
      </c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/>
      <c r="AT86" s="12"/>
      <c r="AU86" s="12"/>
      <c r="AV86" s="12"/>
      <c r="AW86" s="12"/>
      <c r="AX86" s="12"/>
      <c r="AY86" s="12"/>
      <c r="AZ86" s="84"/>
      <c r="BC86" s="9"/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366">
        <f t="shared" si="22"/>
        <v>0</v>
      </c>
      <c r="M87" s="42"/>
      <c r="N87" s="42"/>
      <c r="O87" s="366">
        <f t="shared" si="23"/>
        <v>0</v>
      </c>
      <c r="P87" s="42"/>
      <c r="Q87" s="42"/>
      <c r="R87" s="366">
        <f t="shared" si="21"/>
        <v>0</v>
      </c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/>
      <c r="AT87" s="42"/>
      <c r="AU87" s="42"/>
      <c r="AV87" s="12"/>
      <c r="AW87" s="42"/>
      <c r="AX87" s="42"/>
      <c r="AY87" s="42"/>
      <c r="AZ87" s="120"/>
      <c r="BC87" s="9"/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366">
        <f t="shared" si="22"/>
        <v>0</v>
      </c>
      <c r="M88" s="12"/>
      <c r="N88" s="12"/>
      <c r="O88" s="366">
        <f t="shared" si="23"/>
        <v>0</v>
      </c>
      <c r="P88" s="12"/>
      <c r="Q88" s="12"/>
      <c r="R88" s="366">
        <f t="shared" si="21"/>
        <v>0</v>
      </c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/>
      <c r="AT88" s="12"/>
      <c r="AU88" s="12"/>
      <c r="AV88" s="12"/>
      <c r="AW88" s="12"/>
      <c r="AX88" s="12"/>
      <c r="AY88" s="12"/>
      <c r="AZ88" s="119"/>
      <c r="BC88" s="9"/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366">
        <f t="shared" si="22"/>
        <v>0</v>
      </c>
      <c r="M89" s="12"/>
      <c r="N89" s="12"/>
      <c r="O89" s="366">
        <f t="shared" si="23"/>
        <v>0</v>
      </c>
      <c r="P89" s="12"/>
      <c r="Q89" s="12"/>
      <c r="R89" s="366">
        <f t="shared" si="21"/>
        <v>0</v>
      </c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/>
      <c r="AT89" s="12"/>
      <c r="AU89" s="12"/>
      <c r="AV89" s="12"/>
      <c r="AW89" s="12"/>
      <c r="AX89" s="12"/>
      <c r="AY89" s="12"/>
      <c r="AZ89" s="120"/>
      <c r="BC89" s="9"/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366">
        <f t="shared" si="22"/>
        <v>0</v>
      </c>
      <c r="M90" s="42"/>
      <c r="N90" s="42"/>
      <c r="O90" s="366">
        <f t="shared" si="23"/>
        <v>0</v>
      </c>
      <c r="P90" s="12"/>
      <c r="Q90" s="42"/>
      <c r="R90" s="366">
        <f t="shared" si="21"/>
        <v>0</v>
      </c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/>
      <c r="AT90" s="42"/>
      <c r="AU90" s="42"/>
      <c r="AV90" s="12"/>
      <c r="AW90" s="42"/>
      <c r="AX90" s="42"/>
      <c r="AY90" s="42"/>
      <c r="AZ90" s="120"/>
      <c r="BC90" s="9"/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366">
        <f t="shared" si="22"/>
        <v>0</v>
      </c>
      <c r="M91" s="42"/>
      <c r="N91" s="42"/>
      <c r="O91" s="366">
        <f t="shared" si="23"/>
        <v>0</v>
      </c>
      <c r="P91" s="12"/>
      <c r="Q91" s="42"/>
      <c r="R91" s="366">
        <f t="shared" si="21"/>
        <v>0</v>
      </c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/>
      <c r="AT91" s="42"/>
      <c r="AU91" s="42"/>
      <c r="AV91" s="12"/>
      <c r="AW91" s="42"/>
      <c r="AX91" s="42"/>
      <c r="AY91" s="42"/>
      <c r="AZ91" s="119"/>
      <c r="BC91" s="9"/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366">
        <f t="shared" si="22"/>
        <v>0</v>
      </c>
      <c r="M92" s="42"/>
      <c r="N92" s="42"/>
      <c r="O92" s="366">
        <f t="shared" si="23"/>
        <v>0</v>
      </c>
      <c r="P92" s="42"/>
      <c r="Q92" s="42"/>
      <c r="R92" s="366">
        <f t="shared" si="21"/>
        <v>0</v>
      </c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/>
      <c r="AT92" s="42"/>
      <c r="AU92" s="42"/>
      <c r="AV92" s="12"/>
      <c r="AW92" s="42"/>
      <c r="AX92" s="42"/>
      <c r="AY92" s="42"/>
      <c r="AZ92" s="120"/>
      <c r="BC92" s="9"/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366">
        <f t="shared" si="22"/>
        <v>0</v>
      </c>
      <c r="M93" s="12"/>
      <c r="N93" s="12"/>
      <c r="O93" s="366">
        <f t="shared" si="23"/>
        <v>0</v>
      </c>
      <c r="P93" s="12"/>
      <c r="Q93" s="12"/>
      <c r="R93" s="366">
        <f t="shared" si="21"/>
        <v>0</v>
      </c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/>
      <c r="AT93" s="12"/>
      <c r="AU93" s="12"/>
      <c r="AV93" s="12"/>
      <c r="AW93" s="12"/>
      <c r="AX93" s="12"/>
      <c r="AY93" s="12"/>
      <c r="AZ93" s="84"/>
      <c r="BC93" s="9"/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366">
        <f t="shared" si="22"/>
        <v>0</v>
      </c>
      <c r="M94" s="42"/>
      <c r="N94" s="42"/>
      <c r="O94" s="366">
        <f t="shared" si="23"/>
        <v>0</v>
      </c>
      <c r="P94" s="12"/>
      <c r="Q94" s="42"/>
      <c r="R94" s="366">
        <f t="shared" si="21"/>
        <v>0</v>
      </c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/>
      <c r="AT94" s="42"/>
      <c r="AU94" s="42"/>
      <c r="AV94" s="12"/>
      <c r="AW94" s="42"/>
      <c r="AX94" s="42"/>
      <c r="AY94" s="42"/>
      <c r="AZ94" s="84"/>
      <c r="BC94" s="9"/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366">
        <f t="shared" si="22"/>
        <v>0</v>
      </c>
      <c r="M95" s="42"/>
      <c r="N95" s="42"/>
      <c r="O95" s="366">
        <f t="shared" si="23"/>
        <v>0</v>
      </c>
      <c r="P95" s="12"/>
      <c r="Q95" s="42"/>
      <c r="R95" s="366">
        <f t="shared" si="21"/>
        <v>0</v>
      </c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/>
      <c r="AT95" s="107"/>
      <c r="AU95" s="107"/>
      <c r="AV95" s="12"/>
      <c r="AW95" s="107"/>
      <c r="AX95" s="107"/>
      <c r="AY95" s="107"/>
      <c r="AZ95" s="124"/>
      <c r="BC95" s="9"/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366">
        <f t="shared" si="22"/>
        <v>0</v>
      </c>
      <c r="M96" s="42"/>
      <c r="N96" s="42"/>
      <c r="O96" s="366">
        <f t="shared" si="23"/>
        <v>0</v>
      </c>
      <c r="P96" s="12"/>
      <c r="Q96" s="42"/>
      <c r="R96" s="366">
        <f t="shared" si="21"/>
        <v>0</v>
      </c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/>
      <c r="AT96" s="42"/>
      <c r="AU96" s="42"/>
      <c r="AV96" s="12"/>
      <c r="AW96" s="42"/>
      <c r="AX96" s="42"/>
      <c r="AY96" s="42"/>
      <c r="AZ96" s="120"/>
      <c r="BC96" s="9"/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366">
        <f t="shared" si="22"/>
        <v>0</v>
      </c>
      <c r="M97" s="42"/>
      <c r="N97" s="42"/>
      <c r="O97" s="366">
        <f t="shared" si="23"/>
        <v>0</v>
      </c>
      <c r="P97" s="12"/>
      <c r="Q97" s="42"/>
      <c r="R97" s="366">
        <f t="shared" si="21"/>
        <v>0</v>
      </c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/>
      <c r="AT97" s="42"/>
      <c r="AU97" s="42"/>
      <c r="AV97" s="12"/>
      <c r="AW97" s="42"/>
      <c r="AX97" s="42"/>
      <c r="AY97" s="42"/>
      <c r="AZ97" s="120"/>
      <c r="BC97" s="9"/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366">
        <f t="shared" si="22"/>
        <v>0</v>
      </c>
      <c r="M98" s="42"/>
      <c r="N98" s="42"/>
      <c r="O98" s="366">
        <f t="shared" si="23"/>
        <v>0</v>
      </c>
      <c r="P98" s="12"/>
      <c r="Q98" s="42"/>
      <c r="R98" s="366">
        <f t="shared" si="21"/>
        <v>0</v>
      </c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/>
      <c r="AT98" s="42"/>
      <c r="AU98" s="42"/>
      <c r="AV98" s="12"/>
      <c r="AW98" s="42"/>
      <c r="AX98" s="42"/>
      <c r="AY98" s="42"/>
      <c r="AZ98" s="119"/>
      <c r="BC98" s="9"/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366">
        <f t="shared" si="22"/>
        <v>0</v>
      </c>
      <c r="M99" s="42"/>
      <c r="N99" s="42"/>
      <c r="O99" s="366">
        <f t="shared" si="23"/>
        <v>0</v>
      </c>
      <c r="P99" s="12"/>
      <c r="Q99" s="42"/>
      <c r="R99" s="366">
        <f t="shared" si="21"/>
        <v>0</v>
      </c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/>
      <c r="AT99" s="42"/>
      <c r="AU99" s="42"/>
      <c r="AV99" s="12"/>
      <c r="AW99" s="42"/>
      <c r="AX99" s="42"/>
      <c r="AY99" s="42"/>
      <c r="AZ99" s="120"/>
      <c r="BC99" s="9"/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366">
        <f t="shared" si="22"/>
        <v>0</v>
      </c>
      <c r="M100" s="42"/>
      <c r="N100" s="42"/>
      <c r="O100" s="366">
        <f t="shared" si="23"/>
        <v>0</v>
      </c>
      <c r="P100" s="42"/>
      <c r="Q100" s="42"/>
      <c r="R100" s="366">
        <f t="shared" si="21"/>
        <v>0</v>
      </c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/>
      <c r="AT100" s="42"/>
      <c r="AU100" s="42"/>
      <c r="AV100" s="12"/>
      <c r="AW100" s="42"/>
      <c r="AX100" s="42"/>
      <c r="AY100" s="42"/>
      <c r="AZ100" s="120"/>
      <c r="BC100" s="9"/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366">
        <f t="shared" si="22"/>
        <v>0</v>
      </c>
      <c r="M101" s="42"/>
      <c r="N101" s="42"/>
      <c r="O101" s="366">
        <f t="shared" si="23"/>
        <v>0</v>
      </c>
      <c r="P101" s="42"/>
      <c r="Q101" s="42"/>
      <c r="R101" s="366">
        <f t="shared" si="21"/>
        <v>0</v>
      </c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/>
      <c r="AT101" s="42"/>
      <c r="AU101" s="42"/>
      <c r="AV101" s="12"/>
      <c r="AW101" s="42"/>
      <c r="AX101" s="42"/>
      <c r="AY101" s="42"/>
      <c r="AZ101" s="120"/>
      <c r="BC101" s="9"/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366">
        <f t="shared" si="22"/>
        <v>0</v>
      </c>
      <c r="M102" s="42"/>
      <c r="N102" s="42"/>
      <c r="O102" s="366">
        <f t="shared" si="23"/>
        <v>0</v>
      </c>
      <c r="P102" s="42"/>
      <c r="Q102" s="42"/>
      <c r="R102" s="366">
        <f t="shared" si="21"/>
        <v>0</v>
      </c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/>
      <c r="AT102" s="42"/>
      <c r="AU102" s="42"/>
      <c r="AV102" s="12"/>
      <c r="AW102" s="42"/>
      <c r="AX102" s="42"/>
      <c r="AY102" s="42"/>
      <c r="AZ102" s="120"/>
      <c r="BC102" s="9"/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366">
        <f t="shared" si="22"/>
        <v>0</v>
      </c>
      <c r="M103" s="42"/>
      <c r="N103" s="42"/>
      <c r="O103" s="366">
        <f t="shared" si="23"/>
        <v>0</v>
      </c>
      <c r="P103" s="42"/>
      <c r="Q103" s="42"/>
      <c r="R103" s="366">
        <f t="shared" si="21"/>
        <v>0</v>
      </c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/>
      <c r="AT103" s="42"/>
      <c r="AU103" s="42"/>
      <c r="AV103" s="12"/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366">
        <f t="shared" si="22"/>
        <v>0</v>
      </c>
      <c r="M104" s="42"/>
      <c r="N104" s="42"/>
      <c r="O104" s="366">
        <f t="shared" si="23"/>
        <v>0</v>
      </c>
      <c r="P104" s="42"/>
      <c r="Q104" s="42"/>
      <c r="R104" s="366">
        <f t="shared" si="21"/>
        <v>0</v>
      </c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/>
      <c r="AT104" s="42"/>
      <c r="AU104" s="42"/>
      <c r="AV104" s="12"/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366">
        <f t="shared" si="22"/>
        <v>0</v>
      </c>
      <c r="M105" s="42"/>
      <c r="N105" s="42"/>
      <c r="O105" s="366">
        <f t="shared" si="23"/>
        <v>0</v>
      </c>
      <c r="P105" s="42"/>
      <c r="Q105" s="42"/>
      <c r="R105" s="366">
        <f t="shared" si="21"/>
        <v>0</v>
      </c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/>
      <c r="AT105" s="42"/>
      <c r="AU105" s="42"/>
      <c r="AV105" s="12"/>
      <c r="AW105" s="42"/>
      <c r="AX105" s="42"/>
      <c r="AY105" s="42"/>
      <c r="AZ105" s="120"/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366">
        <f t="shared" si="22"/>
        <v>0</v>
      </c>
      <c r="M106" s="42"/>
      <c r="N106" s="42"/>
      <c r="O106" s="366">
        <f t="shared" si="23"/>
        <v>0</v>
      </c>
      <c r="P106" s="42"/>
      <c r="Q106" s="42"/>
      <c r="R106" s="366">
        <f t="shared" si="21"/>
        <v>0</v>
      </c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/>
      <c r="AT106" s="42"/>
      <c r="AU106" s="42"/>
      <c r="AV106" s="12"/>
      <c r="AW106" s="42"/>
      <c r="AX106" s="42"/>
      <c r="AY106" s="42"/>
      <c r="AZ106" s="120"/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366">
        <f t="shared" si="22"/>
        <v>0</v>
      </c>
      <c r="M107" s="42"/>
      <c r="N107" s="42"/>
      <c r="O107" s="366">
        <f t="shared" si="23"/>
        <v>0</v>
      </c>
      <c r="P107" s="42"/>
      <c r="Q107" s="42"/>
      <c r="R107" s="366">
        <f t="shared" si="21"/>
        <v>0</v>
      </c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/>
      <c r="AT107" s="42"/>
      <c r="AU107" s="42"/>
      <c r="AV107" s="12"/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366">
        <f t="shared" si="22"/>
        <v>0</v>
      </c>
      <c r="M108" s="42"/>
      <c r="N108" s="42"/>
      <c r="O108" s="366">
        <f t="shared" si="23"/>
        <v>0</v>
      </c>
      <c r="P108" s="42"/>
      <c r="Q108" s="42"/>
      <c r="R108" s="366">
        <f t="shared" si="21"/>
        <v>0</v>
      </c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/>
      <c r="AT108" s="42"/>
      <c r="AU108" s="42"/>
      <c r="AV108" s="12"/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366">
        <f t="shared" si="22"/>
        <v>0</v>
      </c>
      <c r="M109" s="42"/>
      <c r="N109" s="42"/>
      <c r="O109" s="366">
        <f t="shared" si="23"/>
        <v>0</v>
      </c>
      <c r="P109" s="42"/>
      <c r="Q109" s="42"/>
      <c r="R109" s="366">
        <f t="shared" si="21"/>
        <v>0</v>
      </c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6" customFormat="1" ht="20.25" customHeight="1" thickTop="1" thickBot="1" x14ac:dyDescent="0.3">
      <c r="A110" s="394"/>
      <c r="B110" s="395"/>
      <c r="C110" s="395"/>
      <c r="D110" s="395"/>
      <c r="E110" s="234">
        <f t="shared" ref="E110:J110" si="24">SUM(E7:E109)</f>
        <v>18000000</v>
      </c>
      <c r="F110" s="234">
        <f t="shared" si="24"/>
        <v>0</v>
      </c>
      <c r="G110" s="234">
        <f t="shared" si="24"/>
        <v>0</v>
      </c>
      <c r="H110" s="234">
        <f t="shared" si="24"/>
        <v>37500000</v>
      </c>
      <c r="I110" s="234">
        <f t="shared" si="24"/>
        <v>9000000</v>
      </c>
      <c r="J110" s="234">
        <f t="shared" si="24"/>
        <v>6000000</v>
      </c>
      <c r="K110" s="234">
        <f>SUM(K7:K109)</f>
        <v>0</v>
      </c>
      <c r="L110" s="234">
        <f t="shared" ref="L110:AY110" si="25">SUM(L7:L109)</f>
        <v>6000000</v>
      </c>
      <c r="M110" s="234">
        <f t="shared" si="25"/>
        <v>2125000</v>
      </c>
      <c r="N110" s="234">
        <f t="shared" si="25"/>
        <v>0</v>
      </c>
      <c r="O110" s="234">
        <f t="shared" si="25"/>
        <v>2125000</v>
      </c>
      <c r="P110" s="234">
        <f t="shared" si="25"/>
        <v>2125000</v>
      </c>
      <c r="Q110" s="234">
        <f t="shared" si="25"/>
        <v>0</v>
      </c>
      <c r="R110" s="234">
        <f t="shared" si="25"/>
        <v>2125000</v>
      </c>
      <c r="S110" s="234">
        <f t="shared" si="25"/>
        <v>2125000</v>
      </c>
      <c r="T110" s="234">
        <f t="shared" si="25"/>
        <v>0</v>
      </c>
      <c r="U110" s="234">
        <f t="shared" si="25"/>
        <v>2125000</v>
      </c>
      <c r="V110" s="234">
        <f t="shared" si="25"/>
        <v>2125000</v>
      </c>
      <c r="W110" s="234">
        <f t="shared" si="25"/>
        <v>0</v>
      </c>
      <c r="X110" s="234">
        <f t="shared" si="25"/>
        <v>2125000</v>
      </c>
      <c r="Y110" s="234">
        <f t="shared" si="25"/>
        <v>2125000</v>
      </c>
      <c r="Z110" s="234">
        <f t="shared" si="25"/>
        <v>0</v>
      </c>
      <c r="AA110" s="234">
        <f t="shared" si="25"/>
        <v>2125000</v>
      </c>
      <c r="AB110" s="234">
        <f t="shared" si="25"/>
        <v>2125000</v>
      </c>
      <c r="AC110" s="234">
        <f t="shared" si="25"/>
        <v>0</v>
      </c>
      <c r="AD110" s="234">
        <f t="shared" si="25"/>
        <v>2125000</v>
      </c>
      <c r="AE110" s="234">
        <f t="shared" si="25"/>
        <v>2125000</v>
      </c>
      <c r="AF110" s="234">
        <f t="shared" si="25"/>
        <v>0</v>
      </c>
      <c r="AG110" s="234">
        <f t="shared" si="25"/>
        <v>2125000</v>
      </c>
      <c r="AH110" s="234">
        <f t="shared" si="25"/>
        <v>2125000</v>
      </c>
      <c r="AI110" s="234">
        <f t="shared" si="25"/>
        <v>0</v>
      </c>
      <c r="AJ110" s="234">
        <f t="shared" si="25"/>
        <v>2125000</v>
      </c>
      <c r="AK110" s="234">
        <f t="shared" si="25"/>
        <v>2125000</v>
      </c>
      <c r="AL110" s="234">
        <f t="shared" si="25"/>
        <v>0</v>
      </c>
      <c r="AM110" s="234">
        <f t="shared" si="25"/>
        <v>2125000</v>
      </c>
      <c r="AN110" s="234">
        <f t="shared" si="25"/>
        <v>2125000</v>
      </c>
      <c r="AO110" s="234">
        <f t="shared" si="25"/>
        <v>0</v>
      </c>
      <c r="AP110" s="234">
        <f t="shared" si="25"/>
        <v>2125000</v>
      </c>
      <c r="AQ110" s="234">
        <f t="shared" si="25"/>
        <v>625000</v>
      </c>
      <c r="AR110" s="234">
        <f t="shared" si="25"/>
        <v>0</v>
      </c>
      <c r="AS110" s="234">
        <f t="shared" si="25"/>
        <v>625000</v>
      </c>
      <c r="AT110" s="234">
        <f t="shared" si="25"/>
        <v>625000</v>
      </c>
      <c r="AU110" s="234">
        <f t="shared" si="25"/>
        <v>0</v>
      </c>
      <c r="AV110" s="234">
        <f t="shared" si="25"/>
        <v>625000</v>
      </c>
      <c r="AW110" s="234">
        <f t="shared" si="25"/>
        <v>0</v>
      </c>
      <c r="AX110" s="234">
        <f t="shared" si="25"/>
        <v>0</v>
      </c>
      <c r="AY110" s="234">
        <f t="shared" si="25"/>
        <v>0</v>
      </c>
      <c r="AZ110" s="235">
        <f>SUM(AZ7:AZ109)</f>
        <v>0</v>
      </c>
      <c r="BA110" s="235">
        <f>SUM(BA7:BA109)</f>
        <v>3500000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77" t="s">
        <v>125</v>
      </c>
      <c r="B113" s="377"/>
      <c r="C113" s="377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Reni Marliani</v>
      </c>
      <c r="D116" s="42" t="str">
        <f>+D7</f>
        <v>KA</v>
      </c>
      <c r="E116" s="261">
        <f>+L7+O7+R7+U7+X7+AA7+AD7+AG7+AJ7+AM7+AP7+AS7+AV7+AY7</f>
        <v>10500000</v>
      </c>
      <c r="G116" s="9">
        <f>REKAP!R7/96</f>
        <v>390625</v>
      </c>
      <c r="AL116" s="9">
        <f>REKAP!R7/'[1]jml mhs &amp; Do'!$J$12</f>
        <v>390625</v>
      </c>
    </row>
    <row r="117" spans="1:38" x14ac:dyDescent="0.2">
      <c r="A117" s="42">
        <v>2</v>
      </c>
      <c r="B117" s="42"/>
      <c r="C117" s="42" t="str">
        <f t="shared" ref="C117:D180" si="26">+C8</f>
        <v>Putri Wilanda Reihan</v>
      </c>
      <c r="D117" s="42" t="str">
        <f t="shared" si="26"/>
        <v>KA</v>
      </c>
      <c r="E117" s="261">
        <f t="shared" ref="E117:E159" si="27">+L8+O8+R8+U8+X8+AA8+AD8+AG8+AJ8+AM8+AP8+AS8+AV8+AY8</f>
        <v>10500000</v>
      </c>
    </row>
    <row r="118" spans="1:38" x14ac:dyDescent="0.2">
      <c r="A118" s="42">
        <v>3</v>
      </c>
      <c r="B118" s="42"/>
      <c r="C118" s="42" t="str">
        <f t="shared" si="26"/>
        <v>Rani Rahmawati</v>
      </c>
      <c r="D118" s="42" t="str">
        <f t="shared" si="26"/>
        <v>KA</v>
      </c>
      <c r="E118" s="261">
        <f t="shared" si="27"/>
        <v>7500000</v>
      </c>
    </row>
    <row r="119" spans="1:38" x14ac:dyDescent="0.2">
      <c r="A119" s="42">
        <v>4</v>
      </c>
      <c r="B119" s="42"/>
      <c r="C119" s="42">
        <f t="shared" si="26"/>
        <v>0</v>
      </c>
      <c r="D119" s="42">
        <f t="shared" si="26"/>
        <v>0</v>
      </c>
      <c r="E119" s="261">
        <f t="shared" si="27"/>
        <v>0</v>
      </c>
    </row>
    <row r="120" spans="1:38" x14ac:dyDescent="0.2">
      <c r="A120" s="42">
        <v>5</v>
      </c>
      <c r="B120" s="42"/>
      <c r="C120" s="42">
        <f t="shared" si="26"/>
        <v>0</v>
      </c>
      <c r="D120" s="42">
        <f t="shared" si="26"/>
        <v>0</v>
      </c>
      <c r="E120" s="261">
        <f t="shared" si="27"/>
        <v>0</v>
      </c>
    </row>
    <row r="121" spans="1:38" x14ac:dyDescent="0.2">
      <c r="A121" s="42">
        <v>6</v>
      </c>
      <c r="B121" s="42"/>
      <c r="C121" s="42">
        <f t="shared" si="26"/>
        <v>0</v>
      </c>
      <c r="D121" s="42">
        <f t="shared" si="26"/>
        <v>0</v>
      </c>
      <c r="E121" s="261">
        <f t="shared" si="27"/>
        <v>0</v>
      </c>
    </row>
    <row r="122" spans="1:38" x14ac:dyDescent="0.2">
      <c r="A122" s="42">
        <v>7</v>
      </c>
      <c r="B122" s="42"/>
      <c r="C122" s="42">
        <f t="shared" si="26"/>
        <v>0</v>
      </c>
      <c r="D122" s="42">
        <f t="shared" si="26"/>
        <v>0</v>
      </c>
      <c r="E122" s="261">
        <f t="shared" si="27"/>
        <v>0</v>
      </c>
    </row>
    <row r="123" spans="1:38" x14ac:dyDescent="0.2">
      <c r="A123" s="42">
        <v>8</v>
      </c>
      <c r="B123" s="42"/>
      <c r="C123" s="42">
        <f t="shared" si="26"/>
        <v>0</v>
      </c>
      <c r="D123" s="42">
        <f t="shared" si="26"/>
        <v>0</v>
      </c>
      <c r="E123" s="261">
        <f t="shared" si="27"/>
        <v>0</v>
      </c>
    </row>
    <row r="124" spans="1:38" x14ac:dyDescent="0.2">
      <c r="A124" s="42">
        <v>9</v>
      </c>
      <c r="B124" s="42"/>
      <c r="C124" s="42">
        <f t="shared" si="26"/>
        <v>0</v>
      </c>
      <c r="D124" s="42">
        <f t="shared" si="26"/>
        <v>0</v>
      </c>
      <c r="E124" s="261">
        <f t="shared" si="27"/>
        <v>0</v>
      </c>
    </row>
    <row r="125" spans="1:38" x14ac:dyDescent="0.2">
      <c r="A125" s="42">
        <v>10</v>
      </c>
      <c r="B125" s="42"/>
      <c r="C125" s="42">
        <f t="shared" si="26"/>
        <v>0</v>
      </c>
      <c r="D125" s="42">
        <f t="shared" si="26"/>
        <v>0</v>
      </c>
      <c r="E125" s="261">
        <f t="shared" si="27"/>
        <v>0</v>
      </c>
    </row>
    <row r="126" spans="1:38" x14ac:dyDescent="0.2">
      <c r="A126" s="42">
        <v>11</v>
      </c>
      <c r="B126" s="42"/>
      <c r="C126" s="42">
        <f t="shared" si="26"/>
        <v>0</v>
      </c>
      <c r="D126" s="42">
        <f t="shared" si="26"/>
        <v>0</v>
      </c>
      <c r="E126" s="261">
        <f t="shared" si="27"/>
        <v>0</v>
      </c>
    </row>
    <row r="127" spans="1:38" x14ac:dyDescent="0.2">
      <c r="A127" s="42">
        <v>12</v>
      </c>
      <c r="B127" s="42"/>
      <c r="C127" s="42">
        <f t="shared" si="26"/>
        <v>0</v>
      </c>
      <c r="D127" s="42">
        <f t="shared" si="26"/>
        <v>0</v>
      </c>
      <c r="E127" s="261">
        <f t="shared" si="27"/>
        <v>0</v>
      </c>
    </row>
    <row r="128" spans="1:38" x14ac:dyDescent="0.2">
      <c r="A128" s="42">
        <v>13</v>
      </c>
      <c r="B128" s="42"/>
      <c r="C128" s="42">
        <f t="shared" si="26"/>
        <v>0</v>
      </c>
      <c r="D128" s="42">
        <f t="shared" si="26"/>
        <v>0</v>
      </c>
      <c r="E128" s="261">
        <f t="shared" si="27"/>
        <v>0</v>
      </c>
    </row>
    <row r="129" spans="1:5" x14ac:dyDescent="0.2">
      <c r="A129" s="42">
        <v>14</v>
      </c>
      <c r="B129" s="42"/>
      <c r="C129" s="42">
        <f t="shared" si="26"/>
        <v>0</v>
      </c>
      <c r="D129" s="42">
        <f t="shared" si="26"/>
        <v>0</v>
      </c>
      <c r="E129" s="261">
        <f t="shared" si="27"/>
        <v>0</v>
      </c>
    </row>
    <row r="130" spans="1:5" x14ac:dyDescent="0.2">
      <c r="A130" s="42">
        <v>15</v>
      </c>
      <c r="B130" s="42"/>
      <c r="C130" s="42">
        <f t="shared" si="26"/>
        <v>0</v>
      </c>
      <c r="D130" s="42">
        <f t="shared" si="26"/>
        <v>0</v>
      </c>
      <c r="E130" s="261">
        <f t="shared" si="27"/>
        <v>0</v>
      </c>
    </row>
    <row r="131" spans="1:5" x14ac:dyDescent="0.2">
      <c r="A131" s="42">
        <v>16</v>
      </c>
      <c r="B131" s="42"/>
      <c r="C131" s="42">
        <f t="shared" si="26"/>
        <v>0</v>
      </c>
      <c r="D131" s="42">
        <f t="shared" si="26"/>
        <v>0</v>
      </c>
      <c r="E131" s="261">
        <f t="shared" si="27"/>
        <v>0</v>
      </c>
    </row>
    <row r="132" spans="1:5" s="338" customFormat="1" x14ac:dyDescent="0.2">
      <c r="A132" s="337">
        <v>17</v>
      </c>
      <c r="B132" s="337"/>
      <c r="C132" s="337">
        <f t="shared" si="26"/>
        <v>0</v>
      </c>
      <c r="D132" s="337">
        <f t="shared" si="26"/>
        <v>0</v>
      </c>
      <c r="E132" s="261">
        <f t="shared" si="27"/>
        <v>0</v>
      </c>
    </row>
    <row r="133" spans="1:5" x14ac:dyDescent="0.2">
      <c r="A133" s="42">
        <v>18</v>
      </c>
      <c r="B133" s="42"/>
      <c r="C133" s="42">
        <f t="shared" si="26"/>
        <v>0</v>
      </c>
      <c r="D133" s="42">
        <f t="shared" si="26"/>
        <v>0</v>
      </c>
      <c r="E133" s="261">
        <f t="shared" si="27"/>
        <v>0</v>
      </c>
    </row>
    <row r="134" spans="1:5" x14ac:dyDescent="0.2">
      <c r="A134" s="42">
        <v>19</v>
      </c>
      <c r="B134" s="42"/>
      <c r="C134" s="42">
        <f t="shared" si="26"/>
        <v>0</v>
      </c>
      <c r="D134" s="42">
        <f t="shared" si="26"/>
        <v>0</v>
      </c>
      <c r="E134" s="261">
        <f t="shared" si="27"/>
        <v>0</v>
      </c>
    </row>
    <row r="135" spans="1:5" x14ac:dyDescent="0.2">
      <c r="A135" s="42">
        <v>20</v>
      </c>
      <c r="B135" s="42"/>
      <c r="C135" s="42">
        <f t="shared" si="26"/>
        <v>0</v>
      </c>
      <c r="D135" s="42">
        <f t="shared" si="26"/>
        <v>0</v>
      </c>
      <c r="E135" s="261">
        <f t="shared" si="27"/>
        <v>0</v>
      </c>
    </row>
    <row r="136" spans="1:5" x14ac:dyDescent="0.2">
      <c r="A136" s="42">
        <v>21</v>
      </c>
      <c r="B136" s="42"/>
      <c r="C136" s="42">
        <f t="shared" si="26"/>
        <v>0</v>
      </c>
      <c r="D136" s="42">
        <f t="shared" si="26"/>
        <v>0</v>
      </c>
      <c r="E136" s="261">
        <f t="shared" si="27"/>
        <v>0</v>
      </c>
    </row>
    <row r="137" spans="1:5" x14ac:dyDescent="0.2">
      <c r="A137" s="42">
        <v>22</v>
      </c>
      <c r="B137" s="42"/>
      <c r="C137" s="42">
        <f t="shared" si="26"/>
        <v>0</v>
      </c>
      <c r="D137" s="42">
        <f t="shared" si="26"/>
        <v>0</v>
      </c>
      <c r="E137" s="261">
        <f t="shared" si="27"/>
        <v>0</v>
      </c>
    </row>
    <row r="138" spans="1:5" x14ac:dyDescent="0.2">
      <c r="A138" s="42">
        <v>23</v>
      </c>
      <c r="B138" s="42"/>
      <c r="C138" s="42">
        <f t="shared" si="26"/>
        <v>0</v>
      </c>
      <c r="D138" s="42">
        <f t="shared" si="26"/>
        <v>0</v>
      </c>
      <c r="E138" s="261">
        <f t="shared" si="27"/>
        <v>0</v>
      </c>
    </row>
    <row r="139" spans="1:5" x14ac:dyDescent="0.2">
      <c r="A139" s="42">
        <v>24</v>
      </c>
      <c r="B139" s="42"/>
      <c r="C139" s="42">
        <f t="shared" si="26"/>
        <v>0</v>
      </c>
      <c r="D139" s="42">
        <f t="shared" si="26"/>
        <v>0</v>
      </c>
      <c r="E139" s="261">
        <f t="shared" si="27"/>
        <v>0</v>
      </c>
    </row>
    <row r="140" spans="1:5" x14ac:dyDescent="0.2">
      <c r="A140" s="42">
        <v>25</v>
      </c>
      <c r="B140" s="42"/>
      <c r="C140" s="42">
        <f t="shared" si="26"/>
        <v>0</v>
      </c>
      <c r="D140" s="42">
        <f t="shared" si="26"/>
        <v>0</v>
      </c>
      <c r="E140" s="261">
        <f t="shared" si="27"/>
        <v>0</v>
      </c>
    </row>
    <row r="141" spans="1:5" x14ac:dyDescent="0.2">
      <c r="A141" s="42">
        <v>26</v>
      </c>
      <c r="B141" s="42"/>
      <c r="C141" s="42">
        <f t="shared" si="26"/>
        <v>0</v>
      </c>
      <c r="D141" s="42">
        <f t="shared" si="26"/>
        <v>0</v>
      </c>
      <c r="E141" s="261">
        <f t="shared" si="27"/>
        <v>0</v>
      </c>
    </row>
    <row r="142" spans="1:5" x14ac:dyDescent="0.2">
      <c r="A142" s="42">
        <v>27</v>
      </c>
      <c r="B142" s="42"/>
      <c r="C142" s="42">
        <f t="shared" si="26"/>
        <v>0</v>
      </c>
      <c r="D142" s="42">
        <f t="shared" si="26"/>
        <v>0</v>
      </c>
      <c r="E142" s="261">
        <f t="shared" si="27"/>
        <v>0</v>
      </c>
    </row>
    <row r="143" spans="1:5" x14ac:dyDescent="0.2">
      <c r="A143" s="42">
        <v>28</v>
      </c>
      <c r="B143" s="42"/>
      <c r="C143" s="42">
        <f t="shared" si="26"/>
        <v>0</v>
      </c>
      <c r="D143" s="42">
        <f t="shared" si="26"/>
        <v>0</v>
      </c>
      <c r="E143" s="261">
        <f t="shared" si="27"/>
        <v>0</v>
      </c>
    </row>
    <row r="144" spans="1:5" x14ac:dyDescent="0.2">
      <c r="A144" s="42">
        <v>29</v>
      </c>
      <c r="B144" s="42"/>
      <c r="C144" s="42">
        <f t="shared" si="26"/>
        <v>0</v>
      </c>
      <c r="D144" s="42">
        <f t="shared" si="26"/>
        <v>0</v>
      </c>
      <c r="E144" s="261">
        <f t="shared" si="27"/>
        <v>0</v>
      </c>
    </row>
    <row r="145" spans="1:5" x14ac:dyDescent="0.2">
      <c r="A145" s="42">
        <v>30</v>
      </c>
      <c r="B145" s="42"/>
      <c r="C145" s="42">
        <f t="shared" si="26"/>
        <v>0</v>
      </c>
      <c r="D145" s="42">
        <f t="shared" si="26"/>
        <v>0</v>
      </c>
      <c r="E145" s="261">
        <f t="shared" si="27"/>
        <v>0</v>
      </c>
    </row>
    <row r="146" spans="1:5" x14ac:dyDescent="0.2">
      <c r="A146" s="42">
        <v>31</v>
      </c>
      <c r="B146" s="42"/>
      <c r="C146" s="42">
        <f t="shared" si="26"/>
        <v>0</v>
      </c>
      <c r="D146" s="42">
        <f t="shared" si="26"/>
        <v>0</v>
      </c>
      <c r="E146" s="261">
        <f t="shared" si="27"/>
        <v>0</v>
      </c>
    </row>
    <row r="147" spans="1:5" x14ac:dyDescent="0.2">
      <c r="A147" s="42">
        <v>32</v>
      </c>
      <c r="B147" s="42"/>
      <c r="C147" s="42">
        <f t="shared" si="26"/>
        <v>0</v>
      </c>
      <c r="D147" s="42">
        <f t="shared" si="26"/>
        <v>0</v>
      </c>
      <c r="E147" s="261">
        <f t="shared" si="27"/>
        <v>0</v>
      </c>
    </row>
    <row r="148" spans="1:5" x14ac:dyDescent="0.2">
      <c r="A148" s="42">
        <v>33</v>
      </c>
      <c r="B148" s="42"/>
      <c r="C148" s="42">
        <f t="shared" si="26"/>
        <v>0</v>
      </c>
      <c r="D148" s="42">
        <f t="shared" si="26"/>
        <v>0</v>
      </c>
      <c r="E148" s="261">
        <f t="shared" si="27"/>
        <v>0</v>
      </c>
    </row>
    <row r="149" spans="1:5" x14ac:dyDescent="0.2">
      <c r="A149" s="42">
        <v>34</v>
      </c>
      <c r="B149" s="42"/>
      <c r="C149" s="42">
        <f t="shared" si="26"/>
        <v>0</v>
      </c>
      <c r="D149" s="42">
        <f t="shared" si="26"/>
        <v>0</v>
      </c>
      <c r="E149" s="261">
        <f t="shared" si="27"/>
        <v>0</v>
      </c>
    </row>
    <row r="150" spans="1:5" x14ac:dyDescent="0.2">
      <c r="A150" s="42">
        <v>35</v>
      </c>
      <c r="B150" s="42"/>
      <c r="C150" s="42">
        <f t="shared" si="26"/>
        <v>0</v>
      </c>
      <c r="D150" s="42">
        <f t="shared" si="26"/>
        <v>0</v>
      </c>
      <c r="E150" s="261">
        <f t="shared" si="27"/>
        <v>0</v>
      </c>
    </row>
    <row r="151" spans="1:5" x14ac:dyDescent="0.2">
      <c r="A151" s="42">
        <v>36</v>
      </c>
      <c r="B151" s="42"/>
      <c r="C151" s="42">
        <f t="shared" si="26"/>
        <v>0</v>
      </c>
      <c r="D151" s="42">
        <f t="shared" si="26"/>
        <v>0</v>
      </c>
      <c r="E151" s="261">
        <f t="shared" si="27"/>
        <v>0</v>
      </c>
    </row>
    <row r="152" spans="1:5" x14ac:dyDescent="0.2">
      <c r="A152" s="42">
        <v>37</v>
      </c>
      <c r="B152" s="42"/>
      <c r="C152" s="42">
        <f t="shared" si="26"/>
        <v>0</v>
      </c>
      <c r="D152" s="42">
        <f t="shared" si="26"/>
        <v>0</v>
      </c>
      <c r="E152" s="261">
        <f t="shared" si="27"/>
        <v>0</v>
      </c>
    </row>
    <row r="153" spans="1:5" x14ac:dyDescent="0.2">
      <c r="A153" s="42">
        <v>38</v>
      </c>
      <c r="B153" s="42"/>
      <c r="C153" s="42">
        <f t="shared" si="26"/>
        <v>0</v>
      </c>
      <c r="D153" s="42">
        <f t="shared" si="26"/>
        <v>0</v>
      </c>
      <c r="E153" s="261">
        <f t="shared" si="27"/>
        <v>0</v>
      </c>
    </row>
    <row r="154" spans="1:5" x14ac:dyDescent="0.2">
      <c r="A154" s="42">
        <v>39</v>
      </c>
      <c r="B154" s="42"/>
      <c r="C154" s="42">
        <f t="shared" si="26"/>
        <v>0</v>
      </c>
      <c r="D154" s="42">
        <f t="shared" si="26"/>
        <v>0</v>
      </c>
      <c r="E154" s="261">
        <f t="shared" si="27"/>
        <v>0</v>
      </c>
    </row>
    <row r="155" spans="1:5" x14ac:dyDescent="0.2">
      <c r="A155" s="42">
        <v>40</v>
      </c>
      <c r="B155" s="42"/>
      <c r="C155" s="42">
        <f t="shared" si="26"/>
        <v>0</v>
      </c>
      <c r="D155" s="42">
        <f t="shared" si="26"/>
        <v>0</v>
      </c>
      <c r="E155" s="261">
        <f t="shared" si="27"/>
        <v>0</v>
      </c>
    </row>
    <row r="156" spans="1:5" x14ac:dyDescent="0.2">
      <c r="A156" s="42">
        <v>41</v>
      </c>
      <c r="B156" s="42"/>
      <c r="C156" s="42">
        <f t="shared" si="26"/>
        <v>0</v>
      </c>
      <c r="D156" s="42">
        <f t="shared" si="26"/>
        <v>0</v>
      </c>
      <c r="E156" s="337">
        <f t="shared" si="27"/>
        <v>0</v>
      </c>
    </row>
    <row r="157" spans="1:5" x14ac:dyDescent="0.2">
      <c r="A157" s="42">
        <v>42</v>
      </c>
      <c r="B157" s="42"/>
      <c r="C157" s="42">
        <f t="shared" si="26"/>
        <v>0</v>
      </c>
      <c r="D157" s="42">
        <f t="shared" si="26"/>
        <v>0</v>
      </c>
      <c r="E157" s="337">
        <f t="shared" si="27"/>
        <v>0</v>
      </c>
    </row>
    <row r="158" spans="1:5" x14ac:dyDescent="0.2">
      <c r="A158" s="42">
        <v>43</v>
      </c>
      <c r="B158" s="42"/>
      <c r="C158" s="42">
        <f t="shared" si="26"/>
        <v>0</v>
      </c>
      <c r="D158" s="42">
        <f t="shared" si="26"/>
        <v>0</v>
      </c>
      <c r="E158" s="337">
        <f t="shared" si="27"/>
        <v>0</v>
      </c>
    </row>
    <row r="159" spans="1:5" x14ac:dyDescent="0.2">
      <c r="A159" s="42">
        <v>44</v>
      </c>
      <c r="B159" s="42"/>
      <c r="C159" s="42">
        <f t="shared" si="26"/>
        <v>0</v>
      </c>
      <c r="D159" s="42">
        <f t="shared" si="26"/>
        <v>0</v>
      </c>
      <c r="E159" s="337">
        <f t="shared" si="27"/>
        <v>0</v>
      </c>
    </row>
    <row r="160" spans="1:5" x14ac:dyDescent="0.2">
      <c r="A160" s="42">
        <v>45</v>
      </c>
      <c r="B160" s="42"/>
      <c r="C160" s="42">
        <f t="shared" si="26"/>
        <v>0</v>
      </c>
      <c r="D160" s="42">
        <f t="shared" si="26"/>
        <v>0</v>
      </c>
      <c r="E160" s="337">
        <f>+L51+O51+R51+U51+X51+AA51+AD51+AG51+AJ51+AM51+AP51+AS51+AV51+AY51</f>
        <v>0</v>
      </c>
    </row>
    <row r="161" spans="1:6" x14ac:dyDescent="0.2">
      <c r="A161" s="42">
        <v>46</v>
      </c>
      <c r="B161" s="42"/>
      <c r="C161" s="42">
        <f t="shared" si="26"/>
        <v>0</v>
      </c>
      <c r="D161" s="42">
        <f t="shared" si="26"/>
        <v>0</v>
      </c>
      <c r="E161" s="337">
        <f t="shared" ref="E161:E180" si="28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26"/>
        <v>0</v>
      </c>
      <c r="D162" s="42">
        <f t="shared" si="26"/>
        <v>0</v>
      </c>
      <c r="E162" s="337">
        <f t="shared" si="28"/>
        <v>0</v>
      </c>
    </row>
    <row r="163" spans="1:6" x14ac:dyDescent="0.2">
      <c r="A163" s="42">
        <v>48</v>
      </c>
      <c r="B163" s="42"/>
      <c r="C163" s="42">
        <f t="shared" si="26"/>
        <v>0</v>
      </c>
      <c r="D163" s="42">
        <f t="shared" si="26"/>
        <v>0</v>
      </c>
      <c r="E163" s="337">
        <f t="shared" si="28"/>
        <v>0</v>
      </c>
      <c r="F163" s="9" t="s">
        <v>159</v>
      </c>
    </row>
    <row r="164" spans="1:6" x14ac:dyDescent="0.2">
      <c r="A164" s="42">
        <v>49</v>
      </c>
      <c r="B164" s="42"/>
      <c r="C164" s="42">
        <f t="shared" si="26"/>
        <v>0</v>
      </c>
      <c r="D164" s="42">
        <f t="shared" si="26"/>
        <v>0</v>
      </c>
      <c r="E164" s="337">
        <f t="shared" si="28"/>
        <v>0</v>
      </c>
    </row>
    <row r="165" spans="1:6" x14ac:dyDescent="0.2">
      <c r="A165" s="42">
        <v>50</v>
      </c>
      <c r="B165" s="42"/>
      <c r="C165" s="42">
        <f t="shared" si="26"/>
        <v>0</v>
      </c>
      <c r="D165" s="42">
        <f t="shared" si="26"/>
        <v>0</v>
      </c>
      <c r="E165" s="337">
        <f t="shared" si="28"/>
        <v>0</v>
      </c>
    </row>
    <row r="166" spans="1:6" x14ac:dyDescent="0.2">
      <c r="A166" s="42">
        <v>51</v>
      </c>
      <c r="B166" s="42"/>
      <c r="C166" s="42">
        <f t="shared" si="26"/>
        <v>0</v>
      </c>
      <c r="D166" s="42">
        <f t="shared" si="26"/>
        <v>0</v>
      </c>
      <c r="E166" s="337">
        <f t="shared" si="28"/>
        <v>0</v>
      </c>
    </row>
    <row r="167" spans="1:6" x14ac:dyDescent="0.2">
      <c r="A167" s="42">
        <v>52</v>
      </c>
      <c r="B167" s="42"/>
      <c r="C167" s="42">
        <f t="shared" si="26"/>
        <v>0</v>
      </c>
      <c r="D167" s="42">
        <f t="shared" si="26"/>
        <v>0</v>
      </c>
      <c r="E167" s="337">
        <f t="shared" si="28"/>
        <v>0</v>
      </c>
    </row>
    <row r="168" spans="1:6" x14ac:dyDescent="0.2">
      <c r="A168" s="42">
        <v>53</v>
      </c>
      <c r="B168" s="42"/>
      <c r="C168" s="42">
        <f t="shared" si="26"/>
        <v>0</v>
      </c>
      <c r="D168" s="42">
        <f t="shared" si="26"/>
        <v>0</v>
      </c>
      <c r="E168" s="337">
        <f t="shared" si="28"/>
        <v>0</v>
      </c>
    </row>
    <row r="169" spans="1:6" x14ac:dyDescent="0.2">
      <c r="A169" s="42">
        <v>54</v>
      </c>
      <c r="B169" s="42"/>
      <c r="C169" s="42">
        <f t="shared" si="26"/>
        <v>0</v>
      </c>
      <c r="D169" s="42">
        <f t="shared" si="26"/>
        <v>0</v>
      </c>
      <c r="E169" s="337">
        <f t="shared" si="28"/>
        <v>0</v>
      </c>
    </row>
    <row r="170" spans="1:6" x14ac:dyDescent="0.2">
      <c r="A170" s="42">
        <v>55</v>
      </c>
      <c r="B170" s="42"/>
      <c r="C170" s="42">
        <f t="shared" si="26"/>
        <v>0</v>
      </c>
      <c r="D170" s="42">
        <f t="shared" si="26"/>
        <v>0</v>
      </c>
      <c r="E170" s="337">
        <f t="shared" si="28"/>
        <v>0</v>
      </c>
    </row>
    <row r="171" spans="1:6" x14ac:dyDescent="0.2">
      <c r="A171" s="42">
        <v>56</v>
      </c>
      <c r="B171" s="42"/>
      <c r="C171" s="42">
        <f t="shared" si="26"/>
        <v>0</v>
      </c>
      <c r="D171" s="42">
        <f t="shared" si="26"/>
        <v>0</v>
      </c>
      <c r="E171" s="337">
        <f t="shared" si="28"/>
        <v>0</v>
      </c>
    </row>
    <row r="172" spans="1:6" x14ac:dyDescent="0.2">
      <c r="A172" s="42">
        <v>57</v>
      </c>
      <c r="B172" s="42"/>
      <c r="C172" s="42">
        <f t="shared" si="26"/>
        <v>0</v>
      </c>
      <c r="D172" s="42">
        <f t="shared" si="26"/>
        <v>0</v>
      </c>
      <c r="E172" s="337">
        <f t="shared" si="28"/>
        <v>0</v>
      </c>
    </row>
    <row r="173" spans="1:6" x14ac:dyDescent="0.2">
      <c r="A173" s="42">
        <v>58</v>
      </c>
      <c r="B173" s="42"/>
      <c r="C173" s="42">
        <f t="shared" si="26"/>
        <v>0</v>
      </c>
      <c r="D173" s="42">
        <f t="shared" si="26"/>
        <v>0</v>
      </c>
      <c r="E173" s="337">
        <f t="shared" si="28"/>
        <v>0</v>
      </c>
    </row>
    <row r="174" spans="1:6" x14ac:dyDescent="0.2">
      <c r="A174" s="42">
        <v>59</v>
      </c>
      <c r="B174" s="42"/>
      <c r="C174" s="42">
        <f t="shared" si="26"/>
        <v>0</v>
      </c>
      <c r="D174" s="42">
        <f t="shared" si="26"/>
        <v>0</v>
      </c>
      <c r="E174" s="337">
        <f t="shared" si="28"/>
        <v>0</v>
      </c>
    </row>
    <row r="175" spans="1:6" x14ac:dyDescent="0.2">
      <c r="A175" s="42">
        <v>60</v>
      </c>
      <c r="B175" s="42"/>
      <c r="C175" s="42">
        <f t="shared" si="26"/>
        <v>0</v>
      </c>
      <c r="D175" s="42">
        <f t="shared" si="26"/>
        <v>0</v>
      </c>
      <c r="E175" s="337">
        <f t="shared" si="28"/>
        <v>0</v>
      </c>
    </row>
    <row r="176" spans="1:6" x14ac:dyDescent="0.2">
      <c r="A176" s="42">
        <v>61</v>
      </c>
      <c r="B176" s="42"/>
      <c r="C176" s="42">
        <f t="shared" si="26"/>
        <v>0</v>
      </c>
      <c r="D176" s="42">
        <f t="shared" si="26"/>
        <v>0</v>
      </c>
      <c r="E176" s="337">
        <f t="shared" si="28"/>
        <v>0</v>
      </c>
    </row>
    <row r="177" spans="1:5" x14ac:dyDescent="0.2">
      <c r="A177" s="42">
        <v>62</v>
      </c>
      <c r="B177" s="42"/>
      <c r="C177" s="42">
        <f t="shared" si="26"/>
        <v>0</v>
      </c>
      <c r="D177" s="42">
        <f t="shared" si="26"/>
        <v>0</v>
      </c>
      <c r="E177" s="337">
        <f t="shared" si="28"/>
        <v>0</v>
      </c>
    </row>
    <row r="178" spans="1:5" x14ac:dyDescent="0.2">
      <c r="A178" s="42">
        <v>63</v>
      </c>
      <c r="B178" s="42"/>
      <c r="C178" s="42">
        <f t="shared" si="26"/>
        <v>0</v>
      </c>
      <c r="D178" s="42">
        <f t="shared" ref="D178" si="29">D67</f>
        <v>0</v>
      </c>
      <c r="E178" s="337">
        <f t="shared" si="28"/>
        <v>0</v>
      </c>
    </row>
    <row r="179" spans="1:5" x14ac:dyDescent="0.2">
      <c r="A179" s="42">
        <v>64</v>
      </c>
      <c r="B179" s="42"/>
      <c r="C179" s="42">
        <f t="shared" si="26"/>
        <v>0</v>
      </c>
      <c r="D179" s="42">
        <f t="shared" ref="D179" si="30">D68</f>
        <v>0</v>
      </c>
      <c r="E179" s="337">
        <f t="shared" si="28"/>
        <v>0</v>
      </c>
    </row>
    <row r="180" spans="1:5" x14ac:dyDescent="0.2">
      <c r="A180" s="42">
        <v>65</v>
      </c>
      <c r="B180" s="42"/>
      <c r="C180" s="42">
        <f t="shared" si="26"/>
        <v>0</v>
      </c>
      <c r="D180" s="42">
        <f t="shared" ref="D180" si="31">D69</f>
        <v>0</v>
      </c>
      <c r="E180" s="337">
        <f t="shared" si="28"/>
        <v>0</v>
      </c>
    </row>
    <row r="181" spans="1:5" x14ac:dyDescent="0.2">
      <c r="A181" s="42">
        <v>66</v>
      </c>
      <c r="B181" s="42"/>
      <c r="C181" s="42">
        <f t="shared" ref="C181:C210" si="32">+C72</f>
        <v>0</v>
      </c>
      <c r="D181" s="42">
        <f>D70</f>
        <v>0</v>
      </c>
      <c r="E181" s="337">
        <f t="shared" ref="E181:E186" si="33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32"/>
        <v>0</v>
      </c>
      <c r="D182" s="42">
        <f t="shared" ref="D182" si="34">D71</f>
        <v>0</v>
      </c>
      <c r="E182" s="337">
        <f t="shared" si="33"/>
        <v>0</v>
      </c>
    </row>
    <row r="183" spans="1:5" x14ac:dyDescent="0.2">
      <c r="A183" s="42">
        <v>68</v>
      </c>
      <c r="B183" s="42"/>
      <c r="C183" s="42">
        <f t="shared" si="32"/>
        <v>0</v>
      </c>
      <c r="D183" s="42">
        <f t="shared" ref="D183" si="35">D72</f>
        <v>0</v>
      </c>
      <c r="E183" s="337">
        <f t="shared" si="33"/>
        <v>0</v>
      </c>
    </row>
    <row r="184" spans="1:5" x14ac:dyDescent="0.2">
      <c r="A184" s="42">
        <v>69</v>
      </c>
      <c r="B184" s="42"/>
      <c r="C184" s="42">
        <f t="shared" si="32"/>
        <v>0</v>
      </c>
      <c r="D184" s="42">
        <f t="shared" ref="D184" si="36">D73</f>
        <v>0</v>
      </c>
      <c r="E184" s="337">
        <f t="shared" si="33"/>
        <v>0</v>
      </c>
    </row>
    <row r="185" spans="1:5" x14ac:dyDescent="0.2">
      <c r="A185" s="42">
        <v>70</v>
      </c>
      <c r="B185" s="42"/>
      <c r="C185" s="42">
        <f t="shared" si="32"/>
        <v>0</v>
      </c>
      <c r="D185" s="42">
        <f t="shared" ref="D185" si="37">D74</f>
        <v>0</v>
      </c>
      <c r="E185" s="337">
        <f t="shared" si="33"/>
        <v>0</v>
      </c>
    </row>
    <row r="186" spans="1:5" x14ac:dyDescent="0.2">
      <c r="A186" s="42">
        <v>71</v>
      </c>
      <c r="B186" s="42"/>
      <c r="C186" s="42">
        <f t="shared" si="32"/>
        <v>0</v>
      </c>
      <c r="D186" s="42">
        <f>D75</f>
        <v>0</v>
      </c>
      <c r="E186" s="337">
        <f t="shared" si="33"/>
        <v>0</v>
      </c>
    </row>
    <row r="187" spans="1:5" x14ac:dyDescent="0.2">
      <c r="A187" s="42">
        <v>72</v>
      </c>
      <c r="B187" s="42"/>
      <c r="C187" s="42">
        <f t="shared" si="32"/>
        <v>0</v>
      </c>
      <c r="D187" s="42">
        <f t="shared" ref="D187" si="38">D76</f>
        <v>0</v>
      </c>
      <c r="E187" s="337">
        <f t="shared" ref="E187:E220" si="39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32"/>
        <v>0</v>
      </c>
      <c r="D188" s="42">
        <f t="shared" ref="D188" si="40">D77</f>
        <v>0</v>
      </c>
      <c r="E188" s="337">
        <f t="shared" si="39"/>
        <v>0</v>
      </c>
    </row>
    <row r="189" spans="1:5" x14ac:dyDescent="0.2">
      <c r="A189" s="42">
        <v>74</v>
      </c>
      <c r="B189" s="42"/>
      <c r="C189" s="42">
        <f t="shared" si="32"/>
        <v>0</v>
      </c>
      <c r="D189" s="42">
        <f t="shared" ref="D189" si="41">D78</f>
        <v>0</v>
      </c>
      <c r="E189" s="337">
        <f t="shared" si="39"/>
        <v>0</v>
      </c>
    </row>
    <row r="190" spans="1:5" x14ac:dyDescent="0.2">
      <c r="A190" s="42">
        <v>75</v>
      </c>
      <c r="B190" s="42"/>
      <c r="C190" s="42">
        <f t="shared" si="32"/>
        <v>0</v>
      </c>
      <c r="D190" s="42">
        <f t="shared" ref="D190" si="42">D79</f>
        <v>0</v>
      </c>
      <c r="E190" s="337">
        <f t="shared" si="39"/>
        <v>0</v>
      </c>
    </row>
    <row r="191" spans="1:5" x14ac:dyDescent="0.2">
      <c r="A191" s="42">
        <v>76</v>
      </c>
      <c r="B191" s="42"/>
      <c r="C191" s="42">
        <f t="shared" si="32"/>
        <v>0</v>
      </c>
      <c r="D191" s="42">
        <f t="shared" ref="D191" si="43">D80</f>
        <v>0</v>
      </c>
      <c r="E191" s="337">
        <f t="shared" si="39"/>
        <v>0</v>
      </c>
    </row>
    <row r="192" spans="1:5" x14ac:dyDescent="0.2">
      <c r="A192" s="42">
        <v>77</v>
      </c>
      <c r="B192" s="42"/>
      <c r="C192" s="42">
        <f t="shared" si="32"/>
        <v>0</v>
      </c>
      <c r="D192" s="42">
        <f t="shared" ref="D192" si="44">D81</f>
        <v>0</v>
      </c>
      <c r="E192" s="337"/>
    </row>
    <row r="193" spans="1:5" x14ac:dyDescent="0.2">
      <c r="A193" s="42">
        <v>78</v>
      </c>
      <c r="B193" s="42"/>
      <c r="C193" s="42">
        <f t="shared" si="32"/>
        <v>0</v>
      </c>
      <c r="D193" s="42">
        <f t="shared" ref="D193" si="45">D82</f>
        <v>0</v>
      </c>
      <c r="E193" s="337">
        <f t="shared" si="39"/>
        <v>0</v>
      </c>
    </row>
    <row r="194" spans="1:5" x14ac:dyDescent="0.2">
      <c r="A194" s="42">
        <v>79</v>
      </c>
      <c r="B194" s="42"/>
      <c r="C194" s="42">
        <f t="shared" si="32"/>
        <v>0</v>
      </c>
      <c r="D194" s="42">
        <f t="shared" ref="D194" si="46">D83</f>
        <v>0</v>
      </c>
      <c r="E194" s="337">
        <f t="shared" si="39"/>
        <v>0</v>
      </c>
    </row>
    <row r="195" spans="1:5" x14ac:dyDescent="0.2">
      <c r="A195" s="42">
        <v>80</v>
      </c>
      <c r="B195" s="42"/>
      <c r="C195" s="42">
        <f t="shared" si="32"/>
        <v>0</v>
      </c>
      <c r="D195" s="42">
        <f t="shared" ref="D195" si="47">D84</f>
        <v>0</v>
      </c>
      <c r="E195" s="337">
        <f t="shared" si="39"/>
        <v>0</v>
      </c>
    </row>
    <row r="196" spans="1:5" x14ac:dyDescent="0.2">
      <c r="A196" s="42">
        <v>81</v>
      </c>
      <c r="B196" s="42"/>
      <c r="C196" s="42">
        <f t="shared" si="32"/>
        <v>0</v>
      </c>
      <c r="D196" s="42">
        <f t="shared" ref="D196" si="48">D85</f>
        <v>0</v>
      </c>
      <c r="E196" s="337">
        <f t="shared" si="39"/>
        <v>0</v>
      </c>
    </row>
    <row r="197" spans="1:5" x14ac:dyDescent="0.2">
      <c r="A197" s="42">
        <v>82</v>
      </c>
      <c r="B197" s="42"/>
      <c r="C197" s="42">
        <f t="shared" si="32"/>
        <v>0</v>
      </c>
      <c r="D197" s="42">
        <f t="shared" ref="D197" si="49">D86</f>
        <v>0</v>
      </c>
      <c r="E197" s="337">
        <f t="shared" si="39"/>
        <v>0</v>
      </c>
    </row>
    <row r="198" spans="1:5" x14ac:dyDescent="0.2">
      <c r="A198" s="42">
        <v>83</v>
      </c>
      <c r="B198" s="42"/>
      <c r="C198" s="42">
        <f t="shared" si="32"/>
        <v>0</v>
      </c>
      <c r="D198" s="42">
        <f t="shared" ref="D198" si="50">D87</f>
        <v>0</v>
      </c>
      <c r="E198" s="337">
        <f t="shared" si="39"/>
        <v>0</v>
      </c>
    </row>
    <row r="199" spans="1:5" x14ac:dyDescent="0.2">
      <c r="A199" s="42">
        <v>84</v>
      </c>
      <c r="B199" s="42"/>
      <c r="C199" s="42">
        <f t="shared" si="32"/>
        <v>0</v>
      </c>
      <c r="D199" s="42">
        <f t="shared" ref="D199" si="51">D88</f>
        <v>0</v>
      </c>
      <c r="E199" s="337">
        <f t="shared" si="39"/>
        <v>0</v>
      </c>
    </row>
    <row r="200" spans="1:5" x14ac:dyDescent="0.2">
      <c r="A200" s="42">
        <v>85</v>
      </c>
      <c r="B200" s="42"/>
      <c r="C200" s="42">
        <f t="shared" si="32"/>
        <v>0</v>
      </c>
      <c r="D200" s="42">
        <f t="shared" ref="D200" si="52">D89</f>
        <v>0</v>
      </c>
      <c r="E200" s="337">
        <f t="shared" si="39"/>
        <v>0</v>
      </c>
    </row>
    <row r="201" spans="1:5" x14ac:dyDescent="0.2">
      <c r="A201" s="42">
        <v>86</v>
      </c>
      <c r="B201" s="42"/>
      <c r="C201" s="42">
        <f t="shared" si="32"/>
        <v>0</v>
      </c>
      <c r="D201" s="42">
        <f t="shared" ref="D201" si="53">D90</f>
        <v>0</v>
      </c>
      <c r="E201" s="42">
        <f t="shared" si="39"/>
        <v>0</v>
      </c>
    </row>
    <row r="202" spans="1:5" x14ac:dyDescent="0.2">
      <c r="A202" s="42">
        <v>87</v>
      </c>
      <c r="B202" s="42"/>
      <c r="C202" s="42">
        <f t="shared" si="32"/>
        <v>0</v>
      </c>
      <c r="D202" s="42">
        <f t="shared" ref="D202" si="54">D91</f>
        <v>0</v>
      </c>
      <c r="E202" s="42">
        <f t="shared" si="39"/>
        <v>0</v>
      </c>
    </row>
    <row r="203" spans="1:5" x14ac:dyDescent="0.2">
      <c r="A203" s="42">
        <v>88</v>
      </c>
      <c r="B203" s="42"/>
      <c r="C203" s="42">
        <f t="shared" si="32"/>
        <v>0</v>
      </c>
      <c r="D203" s="42">
        <f t="shared" ref="D203" si="55">D92</f>
        <v>0</v>
      </c>
      <c r="E203" s="42">
        <f t="shared" si="39"/>
        <v>0</v>
      </c>
    </row>
    <row r="204" spans="1:5" x14ac:dyDescent="0.2">
      <c r="A204" s="42">
        <v>89</v>
      </c>
      <c r="B204" s="42"/>
      <c r="C204" s="42">
        <f t="shared" si="32"/>
        <v>0</v>
      </c>
      <c r="D204" s="42">
        <f t="shared" ref="D204" si="56">D93</f>
        <v>0</v>
      </c>
      <c r="E204" s="42">
        <f t="shared" si="39"/>
        <v>0</v>
      </c>
    </row>
    <row r="205" spans="1:5" x14ac:dyDescent="0.2">
      <c r="A205" s="42">
        <v>90</v>
      </c>
      <c r="B205" s="42"/>
      <c r="C205" s="42">
        <f t="shared" si="32"/>
        <v>0</v>
      </c>
      <c r="D205" s="42">
        <f t="shared" ref="D205" si="57">D94</f>
        <v>0</v>
      </c>
      <c r="E205" s="42">
        <f t="shared" si="39"/>
        <v>0</v>
      </c>
    </row>
    <row r="206" spans="1:5" x14ac:dyDescent="0.2">
      <c r="A206" s="42">
        <v>91</v>
      </c>
      <c r="B206" s="42"/>
      <c r="C206" s="42">
        <f t="shared" si="32"/>
        <v>0</v>
      </c>
      <c r="D206" s="42">
        <f t="shared" ref="D206" si="58">D95</f>
        <v>0</v>
      </c>
      <c r="E206" s="42">
        <f t="shared" si="39"/>
        <v>0</v>
      </c>
    </row>
    <row r="207" spans="1:5" x14ac:dyDescent="0.2">
      <c r="A207" s="42">
        <v>92</v>
      </c>
      <c r="B207" s="42"/>
      <c r="C207" s="42">
        <f t="shared" si="32"/>
        <v>0</v>
      </c>
      <c r="D207" s="42">
        <f t="shared" ref="D207" si="59">D96</f>
        <v>0</v>
      </c>
      <c r="E207" s="42">
        <f t="shared" si="39"/>
        <v>0</v>
      </c>
    </row>
    <row r="208" spans="1:5" x14ac:dyDescent="0.2">
      <c r="A208" s="42">
        <v>93</v>
      </c>
      <c r="B208" s="42"/>
      <c r="C208" s="42">
        <f t="shared" si="32"/>
        <v>0</v>
      </c>
      <c r="D208" s="42">
        <f t="shared" ref="D208" si="60">D97</f>
        <v>0</v>
      </c>
      <c r="E208" s="42">
        <f t="shared" si="39"/>
        <v>0</v>
      </c>
    </row>
    <row r="209" spans="1:5" x14ac:dyDescent="0.2">
      <c r="A209" s="42">
        <v>94</v>
      </c>
      <c r="B209" s="42"/>
      <c r="C209" s="42">
        <f t="shared" si="32"/>
        <v>0</v>
      </c>
      <c r="D209" s="42">
        <f t="shared" ref="D209" si="61">D98</f>
        <v>0</v>
      </c>
      <c r="E209" s="42">
        <f t="shared" si="39"/>
        <v>0</v>
      </c>
    </row>
    <row r="210" spans="1:5" x14ac:dyDescent="0.2">
      <c r="A210" s="42">
        <v>95</v>
      </c>
      <c r="B210" s="42"/>
      <c r="C210" s="42">
        <f t="shared" si="32"/>
        <v>0</v>
      </c>
      <c r="D210" s="42">
        <f t="shared" ref="D210" si="62">D99</f>
        <v>0</v>
      </c>
      <c r="E210" s="42">
        <f t="shared" si="39"/>
        <v>0</v>
      </c>
    </row>
    <row r="211" spans="1:5" x14ac:dyDescent="0.2">
      <c r="A211" s="42">
        <v>96</v>
      </c>
      <c r="B211" s="42"/>
      <c r="C211" s="42">
        <f t="shared" ref="C211:D211" si="63">C100</f>
        <v>0</v>
      </c>
      <c r="D211" s="42">
        <f t="shared" si="63"/>
        <v>0</v>
      </c>
      <c r="E211" s="42">
        <f t="shared" si="39"/>
        <v>0</v>
      </c>
    </row>
    <row r="212" spans="1:5" x14ac:dyDescent="0.2">
      <c r="A212" s="42">
        <v>97</v>
      </c>
      <c r="B212" s="42"/>
      <c r="C212" s="42">
        <f t="shared" ref="C212:D212" si="64">C101</f>
        <v>0</v>
      </c>
      <c r="D212" s="42">
        <f t="shared" si="64"/>
        <v>0</v>
      </c>
      <c r="E212" s="42">
        <f t="shared" si="39"/>
        <v>0</v>
      </c>
    </row>
    <row r="213" spans="1:5" x14ac:dyDescent="0.2">
      <c r="A213" s="42">
        <v>98</v>
      </c>
      <c r="B213" s="42"/>
      <c r="C213" s="42">
        <f t="shared" ref="C213:D213" si="65">C102</f>
        <v>0</v>
      </c>
      <c r="D213" s="42">
        <f t="shared" si="65"/>
        <v>0</v>
      </c>
      <c r="E213" s="42">
        <f t="shared" si="39"/>
        <v>0</v>
      </c>
    </row>
    <row r="214" spans="1:5" x14ac:dyDescent="0.2">
      <c r="A214" s="42">
        <v>99</v>
      </c>
      <c r="B214" s="42"/>
      <c r="C214" s="42">
        <f t="shared" ref="C214:D214" si="66">C103</f>
        <v>0</v>
      </c>
      <c r="D214" s="42">
        <f t="shared" si="66"/>
        <v>0</v>
      </c>
      <c r="E214" s="42">
        <f t="shared" si="39"/>
        <v>0</v>
      </c>
    </row>
    <row r="215" spans="1:5" x14ac:dyDescent="0.2">
      <c r="A215" s="42">
        <v>100</v>
      </c>
      <c r="B215" s="104"/>
      <c r="C215" s="42">
        <f t="shared" ref="C215:D215" si="67">C104</f>
        <v>0</v>
      </c>
      <c r="D215" s="42">
        <f t="shared" si="67"/>
        <v>0</v>
      </c>
      <c r="E215" s="42">
        <f t="shared" si="39"/>
        <v>0</v>
      </c>
    </row>
    <row r="216" spans="1:5" x14ac:dyDescent="0.2">
      <c r="A216" s="42">
        <v>101</v>
      </c>
      <c r="B216" s="42"/>
      <c r="C216" s="42">
        <f t="shared" ref="C216:D216" si="68">C105</f>
        <v>0</v>
      </c>
      <c r="D216" s="42">
        <f t="shared" si="68"/>
        <v>0</v>
      </c>
      <c r="E216" s="42">
        <f t="shared" si="39"/>
        <v>0</v>
      </c>
    </row>
    <row r="217" spans="1:5" x14ac:dyDescent="0.2">
      <c r="A217" s="42">
        <v>102</v>
      </c>
      <c r="B217" s="42"/>
      <c r="C217" s="42">
        <f t="shared" ref="C217:D217" si="69">C106</f>
        <v>0</v>
      </c>
      <c r="D217" s="42">
        <f t="shared" si="69"/>
        <v>0</v>
      </c>
      <c r="E217" s="42">
        <f t="shared" si="39"/>
        <v>0</v>
      </c>
    </row>
    <row r="218" spans="1:5" x14ac:dyDescent="0.2">
      <c r="A218" s="42">
        <v>103</v>
      </c>
      <c r="B218" s="42"/>
      <c r="C218" s="42">
        <f t="shared" ref="C218:D218" si="70">C107</f>
        <v>0</v>
      </c>
      <c r="D218" s="42">
        <f t="shared" si="70"/>
        <v>0</v>
      </c>
      <c r="E218" s="42">
        <f t="shared" si="39"/>
        <v>0</v>
      </c>
    </row>
    <row r="219" spans="1:5" x14ac:dyDescent="0.2">
      <c r="A219" s="42">
        <v>104</v>
      </c>
      <c r="B219" s="42"/>
      <c r="C219" s="42">
        <f t="shared" ref="C219:D219" si="71">C108</f>
        <v>0</v>
      </c>
      <c r="D219" s="42">
        <f t="shared" si="71"/>
        <v>0</v>
      </c>
      <c r="E219" s="42">
        <f t="shared" si="39"/>
        <v>0</v>
      </c>
    </row>
    <row r="220" spans="1:5" x14ac:dyDescent="0.2">
      <c r="A220" s="42"/>
      <c r="B220" s="42"/>
      <c r="C220" s="42">
        <f t="shared" ref="C220:D220" si="72">C109</f>
        <v>0</v>
      </c>
      <c r="D220" s="42">
        <f t="shared" si="72"/>
        <v>0</v>
      </c>
      <c r="E220" s="42">
        <f t="shared" si="39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28500000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159</v>
      </c>
      <c r="E228" s="9">
        <f>+E117+E118+E122+E123+E124+E126+E128+E130+E131+E133+E135+E137+E140+E143+E145+E147+E150+E151+E152+E154+E156+E159+E160</f>
        <v>18000000</v>
      </c>
    </row>
    <row r="229" spans="1:5" x14ac:dyDescent="0.2">
      <c r="A229" s="9"/>
      <c r="B229" s="9"/>
      <c r="D229" s="9" t="s">
        <v>160</v>
      </c>
      <c r="E229" s="9">
        <f>+E116+E119+E120+E121+E125+E127+E129+E132+E134+E136+E138+E139+E141+E142+E144+E146+E148+E149+E153+E155+E157+E158</f>
        <v>10500000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I7" activePane="bottomRight" state="frozen"/>
      <selection pane="topRight" activeCell="F1" sqref="F1"/>
      <selection pane="bottomLeft" activeCell="A7" sqref="A7"/>
      <selection pane="bottomRight" activeCell="A15" sqref="A15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19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2" customWidth="1"/>
    <col min="46" max="46" width="11.5703125" style="9" bestFit="1" customWidth="1"/>
    <col min="47" max="47" width="10.5703125" style="9" customWidth="1"/>
    <col min="48" max="48" width="11.5703125" style="230" bestFit="1" customWidth="1"/>
    <col min="49" max="52" width="13.5703125" style="9" customWidth="1"/>
    <col min="53" max="53" width="13.5703125" style="42"/>
    <col min="54" max="16384" width="13.5703125" style="9"/>
  </cols>
  <sheetData>
    <row r="1" spans="1:54" x14ac:dyDescent="0.2">
      <c r="C1" s="39" t="s">
        <v>0</v>
      </c>
      <c r="D1" s="40"/>
      <c r="E1" s="39"/>
      <c r="F1" s="39"/>
    </row>
    <row r="2" spans="1:54" x14ac:dyDescent="0.2">
      <c r="C2" s="37" t="s">
        <v>163</v>
      </c>
      <c r="D2" s="40"/>
      <c r="E2" s="39"/>
      <c r="F2" s="39"/>
    </row>
    <row r="3" spans="1:54" x14ac:dyDescent="0.2">
      <c r="C3" s="9" t="s">
        <v>81</v>
      </c>
    </row>
    <row r="4" spans="1:54" ht="12" thickBot="1" x14ac:dyDescent="0.25"/>
    <row r="5" spans="1:54" s="189" customFormat="1" ht="15.75" customHeight="1" x14ac:dyDescent="0.25">
      <c r="A5" s="413" t="s">
        <v>1</v>
      </c>
      <c r="B5" s="415" t="s">
        <v>2</v>
      </c>
      <c r="C5" s="417" t="s">
        <v>3</v>
      </c>
      <c r="D5" s="417" t="s">
        <v>4</v>
      </c>
      <c r="E5" s="417" t="s">
        <v>5</v>
      </c>
      <c r="F5" s="419" t="s">
        <v>6</v>
      </c>
      <c r="G5" s="419"/>
      <c r="H5" s="417" t="s">
        <v>10</v>
      </c>
      <c r="I5" s="417" t="s">
        <v>27</v>
      </c>
      <c r="J5" s="420" t="s">
        <v>26</v>
      </c>
      <c r="K5" s="421"/>
      <c r="L5" s="422"/>
      <c r="M5" s="411" t="s">
        <v>9</v>
      </c>
      <c r="N5" s="411"/>
      <c r="O5" s="411"/>
      <c r="P5" s="411" t="s">
        <v>14</v>
      </c>
      <c r="Q5" s="411"/>
      <c r="R5" s="411"/>
      <c r="S5" s="411" t="s">
        <v>15</v>
      </c>
      <c r="T5" s="411"/>
      <c r="U5" s="411"/>
      <c r="V5" s="411" t="s">
        <v>16</v>
      </c>
      <c r="W5" s="411"/>
      <c r="X5" s="411"/>
      <c r="Y5" s="411" t="s">
        <v>17</v>
      </c>
      <c r="Z5" s="411"/>
      <c r="AA5" s="411"/>
      <c r="AB5" s="411" t="s">
        <v>18</v>
      </c>
      <c r="AC5" s="411"/>
      <c r="AD5" s="411"/>
      <c r="AE5" s="411" t="s">
        <v>19</v>
      </c>
      <c r="AF5" s="411"/>
      <c r="AG5" s="411"/>
      <c r="AH5" s="411" t="s">
        <v>20</v>
      </c>
      <c r="AI5" s="411"/>
      <c r="AJ5" s="411"/>
      <c r="AK5" s="411" t="s">
        <v>21</v>
      </c>
      <c r="AL5" s="411"/>
      <c r="AM5" s="411"/>
      <c r="AN5" s="411" t="s">
        <v>22</v>
      </c>
      <c r="AO5" s="411"/>
      <c r="AP5" s="411"/>
      <c r="AQ5" s="411" t="s">
        <v>46</v>
      </c>
      <c r="AR5" s="411"/>
      <c r="AS5" s="412"/>
      <c r="AT5" s="411" t="s">
        <v>47</v>
      </c>
      <c r="AU5" s="411"/>
      <c r="AV5" s="411"/>
      <c r="AW5" s="423" t="s">
        <v>25</v>
      </c>
      <c r="AX5" s="424"/>
      <c r="AY5" s="425"/>
      <c r="AZ5" s="190" t="s">
        <v>62</v>
      </c>
      <c r="BA5" s="126" t="s">
        <v>31</v>
      </c>
      <c r="BB5" s="191"/>
    </row>
    <row r="6" spans="1:54" s="131" customFormat="1" ht="12" thickBot="1" x14ac:dyDescent="0.25">
      <c r="A6" s="414"/>
      <c r="B6" s="416"/>
      <c r="C6" s="418"/>
      <c r="D6" s="418"/>
      <c r="E6" s="418"/>
      <c r="F6" s="129" t="s">
        <v>7</v>
      </c>
      <c r="G6" s="130" t="s">
        <v>8</v>
      </c>
      <c r="H6" s="418"/>
      <c r="I6" s="418"/>
      <c r="J6" s="131" t="s">
        <v>11</v>
      </c>
      <c r="K6" s="131" t="s">
        <v>12</v>
      </c>
      <c r="L6" s="220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2" t="s">
        <v>13</v>
      </c>
      <c r="AT6" s="131" t="s">
        <v>11</v>
      </c>
      <c r="AU6" s="131" t="s">
        <v>12</v>
      </c>
      <c r="AV6" s="242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4" x14ac:dyDescent="0.2">
      <c r="A7" s="470">
        <v>1</v>
      </c>
      <c r="B7" s="151"/>
      <c r="C7" s="108" t="s">
        <v>166</v>
      </c>
      <c r="D7" s="10" t="s">
        <v>167</v>
      </c>
      <c r="E7" s="12">
        <v>18000000</v>
      </c>
      <c r="F7" s="12"/>
      <c r="G7" s="12"/>
      <c r="H7" s="44">
        <v>12500000</v>
      </c>
      <c r="I7" s="12">
        <v>2500000</v>
      </c>
      <c r="J7" s="12">
        <v>2500000</v>
      </c>
      <c r="K7" s="12"/>
      <c r="L7" s="221">
        <f>+J7-K7</f>
        <v>2500000</v>
      </c>
      <c r="M7" s="12">
        <v>625000</v>
      </c>
      <c r="N7" s="12"/>
      <c r="O7" s="54">
        <f>+M7-N7</f>
        <v>625000</v>
      </c>
      <c r="P7" s="12">
        <v>625000</v>
      </c>
      <c r="Q7" s="12"/>
      <c r="R7" s="54">
        <f t="shared" ref="R7:R70" si="0">+P7-Q7</f>
        <v>625000</v>
      </c>
      <c r="S7" s="12">
        <v>625000</v>
      </c>
      <c r="T7" s="12"/>
      <c r="U7" s="54">
        <f t="shared" ref="U7:U8" si="1">+S7-T7</f>
        <v>625000</v>
      </c>
      <c r="V7" s="12">
        <v>625000</v>
      </c>
      <c r="W7" s="12"/>
      <c r="X7" s="54">
        <f t="shared" ref="X7:X8" si="2">+V7-W7</f>
        <v>625000</v>
      </c>
      <c r="Y7" s="12">
        <v>625000</v>
      </c>
      <c r="Z7" s="12"/>
      <c r="AA7" s="54">
        <f t="shared" ref="AA7:AA8" si="3">+Y7-Z7</f>
        <v>625000</v>
      </c>
      <c r="AB7" s="12">
        <v>625000</v>
      </c>
      <c r="AC7" s="12"/>
      <c r="AD7" s="54">
        <f t="shared" ref="AD7:AD8" si="4">+AB7-AC7</f>
        <v>625000</v>
      </c>
      <c r="AE7" s="12">
        <v>625000</v>
      </c>
      <c r="AF7" s="12"/>
      <c r="AG7" s="54">
        <f t="shared" ref="AG7:AG8" si="5">+AE7-AF7</f>
        <v>625000</v>
      </c>
      <c r="AH7" s="12">
        <v>625000</v>
      </c>
      <c r="AI7" s="12"/>
      <c r="AJ7" s="54">
        <f t="shared" ref="AJ7:AJ8" si="6">+AH7-AI7</f>
        <v>625000</v>
      </c>
      <c r="AK7" s="12">
        <v>625000</v>
      </c>
      <c r="AL7" s="12"/>
      <c r="AM7" s="54">
        <f t="shared" ref="AM7:AM8" si="7">+AK7-AL7</f>
        <v>625000</v>
      </c>
      <c r="AN7" s="12">
        <v>625000</v>
      </c>
      <c r="AO7" s="12"/>
      <c r="AP7" s="54">
        <f t="shared" ref="AP7:AP8" si="8">+AN7-AO7</f>
        <v>625000</v>
      </c>
      <c r="AQ7" s="12">
        <v>625000</v>
      </c>
      <c r="AR7" s="12"/>
      <c r="AS7" s="54">
        <f t="shared" ref="AS7:AS8" si="9">+AQ7-AR7</f>
        <v>625000</v>
      </c>
      <c r="AT7" s="12">
        <v>625000</v>
      </c>
      <c r="AU7" s="12"/>
      <c r="AV7" s="54">
        <f t="shared" ref="AV7:AV8" si="10">+AT7-AU7</f>
        <v>625000</v>
      </c>
      <c r="AW7" s="12"/>
      <c r="AX7" s="12"/>
      <c r="AY7" s="12"/>
      <c r="AZ7" s="32"/>
    </row>
    <row r="8" spans="1:54" ht="12.75" x14ac:dyDescent="0.2">
      <c r="A8" s="470">
        <v>2</v>
      </c>
      <c r="B8" s="151"/>
      <c r="C8" s="361" t="s">
        <v>179</v>
      </c>
      <c r="D8" s="10" t="s">
        <v>167</v>
      </c>
      <c r="E8" s="12"/>
      <c r="F8" s="12"/>
      <c r="G8" s="12"/>
      <c r="H8" s="44">
        <v>12500000</v>
      </c>
      <c r="I8" s="370">
        <v>5000000</v>
      </c>
      <c r="J8" s="12"/>
      <c r="K8" s="12"/>
      <c r="L8" s="221">
        <f t="shared" ref="L8:L71" si="11">+J8-K8</f>
        <v>0</v>
      </c>
      <c r="M8" s="12">
        <v>625000</v>
      </c>
      <c r="N8" s="12"/>
      <c r="O8" s="54">
        <f t="shared" ref="O8:O71" si="12">+M8-N8</f>
        <v>625000</v>
      </c>
      <c r="P8" s="12">
        <v>625000</v>
      </c>
      <c r="Q8" s="12"/>
      <c r="R8" s="54">
        <f t="shared" si="0"/>
        <v>625000</v>
      </c>
      <c r="S8" s="12">
        <v>625000</v>
      </c>
      <c r="T8" s="12"/>
      <c r="U8" s="54">
        <f t="shared" si="1"/>
        <v>625000</v>
      </c>
      <c r="V8" s="12">
        <v>625000</v>
      </c>
      <c r="W8" s="12"/>
      <c r="X8" s="54">
        <f t="shared" si="2"/>
        <v>625000</v>
      </c>
      <c r="Y8" s="12">
        <v>625000</v>
      </c>
      <c r="Z8" s="12"/>
      <c r="AA8" s="54">
        <f t="shared" si="3"/>
        <v>625000</v>
      </c>
      <c r="AB8" s="12">
        <v>625000</v>
      </c>
      <c r="AC8" s="12"/>
      <c r="AD8" s="54">
        <f t="shared" si="4"/>
        <v>625000</v>
      </c>
      <c r="AE8" s="12">
        <v>625000</v>
      </c>
      <c r="AF8" s="12"/>
      <c r="AG8" s="54">
        <f t="shared" si="5"/>
        <v>625000</v>
      </c>
      <c r="AH8" s="12">
        <v>625000</v>
      </c>
      <c r="AI8" s="12"/>
      <c r="AJ8" s="54">
        <f t="shared" si="6"/>
        <v>625000</v>
      </c>
      <c r="AK8" s="12">
        <v>625000</v>
      </c>
      <c r="AL8" s="12"/>
      <c r="AM8" s="54">
        <f t="shared" si="7"/>
        <v>625000</v>
      </c>
      <c r="AN8" s="12">
        <v>625000</v>
      </c>
      <c r="AO8" s="12"/>
      <c r="AP8" s="54">
        <f t="shared" si="8"/>
        <v>625000</v>
      </c>
      <c r="AQ8" s="12">
        <v>625000</v>
      </c>
      <c r="AR8" s="12"/>
      <c r="AS8" s="54">
        <f t="shared" si="9"/>
        <v>625000</v>
      </c>
      <c r="AT8" s="12">
        <v>625000</v>
      </c>
      <c r="AU8" s="12"/>
      <c r="AV8" s="54">
        <f t="shared" si="10"/>
        <v>625000</v>
      </c>
      <c r="AW8" s="12"/>
      <c r="AX8" s="12"/>
      <c r="AY8" s="12"/>
      <c r="AZ8" s="32"/>
    </row>
    <row r="9" spans="1:54" ht="12.75" x14ac:dyDescent="0.2">
      <c r="A9" s="470">
        <v>3</v>
      </c>
      <c r="B9" s="151"/>
      <c r="C9" s="361" t="s">
        <v>180</v>
      </c>
      <c r="D9" s="10" t="s">
        <v>167</v>
      </c>
      <c r="E9" s="12"/>
      <c r="F9" s="12"/>
      <c r="G9" s="12"/>
      <c r="H9" s="44">
        <v>12500000</v>
      </c>
      <c r="I9" s="370">
        <v>2000000</v>
      </c>
      <c r="J9" s="12">
        <v>3000000</v>
      </c>
      <c r="K9" s="12"/>
      <c r="L9" s="221">
        <f t="shared" si="11"/>
        <v>3000000</v>
      </c>
      <c r="M9" s="12">
        <v>750000</v>
      </c>
      <c r="N9" s="12"/>
      <c r="O9" s="54">
        <f t="shared" si="12"/>
        <v>750000</v>
      </c>
      <c r="P9" s="12">
        <v>750000</v>
      </c>
      <c r="Q9" s="12"/>
      <c r="R9" s="54">
        <f t="shared" si="0"/>
        <v>750000</v>
      </c>
      <c r="S9" s="12">
        <v>750000</v>
      </c>
      <c r="T9" s="12"/>
      <c r="U9" s="54">
        <f t="shared" ref="U9" si="13">+S9-T9</f>
        <v>750000</v>
      </c>
      <c r="V9" s="12">
        <v>750000</v>
      </c>
      <c r="W9" s="12"/>
      <c r="X9" s="54">
        <f t="shared" ref="X9" si="14">+V9-W9</f>
        <v>750000</v>
      </c>
      <c r="Y9" s="12">
        <v>750000</v>
      </c>
      <c r="Z9" s="12"/>
      <c r="AA9" s="54">
        <f t="shared" ref="AA9" si="15">+Y9-Z9</f>
        <v>750000</v>
      </c>
      <c r="AB9" s="12">
        <v>750000</v>
      </c>
      <c r="AC9" s="12"/>
      <c r="AD9" s="54">
        <f t="shared" ref="AD9" si="16">+AB9-AC9</f>
        <v>750000</v>
      </c>
      <c r="AE9" s="12">
        <v>750000</v>
      </c>
      <c r="AF9" s="12"/>
      <c r="AG9" s="54">
        <f t="shared" ref="AG9" si="17">+AE9-AF9</f>
        <v>750000</v>
      </c>
      <c r="AH9" s="12">
        <v>750000</v>
      </c>
      <c r="AI9" s="12"/>
      <c r="AJ9" s="54">
        <f t="shared" ref="AJ9" si="18">+AH9-AI9</f>
        <v>750000</v>
      </c>
      <c r="AK9" s="12">
        <v>750000</v>
      </c>
      <c r="AL9" s="12"/>
      <c r="AM9" s="54">
        <f t="shared" ref="AM9" si="19">+AK9-AL9</f>
        <v>750000</v>
      </c>
      <c r="AN9" s="12">
        <v>750000</v>
      </c>
      <c r="AO9" s="12"/>
      <c r="AP9" s="54">
        <f t="shared" ref="AP9" si="20">+AN9-AO9</f>
        <v>750000</v>
      </c>
      <c r="AQ9" s="44"/>
      <c r="AR9" s="12"/>
      <c r="AS9" s="231"/>
      <c r="AT9" s="12"/>
      <c r="AU9" s="12"/>
      <c r="AV9" s="231"/>
      <c r="AW9" s="12"/>
      <c r="AX9" s="12"/>
      <c r="AY9" s="12"/>
      <c r="AZ9" s="32"/>
    </row>
    <row r="10" spans="1:54" ht="12.75" x14ac:dyDescent="0.2">
      <c r="A10" s="470">
        <v>4</v>
      </c>
      <c r="B10" s="151"/>
      <c r="C10" s="361" t="s">
        <v>181</v>
      </c>
      <c r="D10" s="10" t="s">
        <v>167</v>
      </c>
      <c r="E10" s="12"/>
      <c r="F10" s="12"/>
      <c r="G10" s="12"/>
      <c r="H10" s="44">
        <v>12500000</v>
      </c>
      <c r="I10" s="370">
        <v>2000000</v>
      </c>
      <c r="J10" s="12">
        <v>3000000</v>
      </c>
      <c r="K10" s="12"/>
      <c r="L10" s="221">
        <f t="shared" si="11"/>
        <v>3000000</v>
      </c>
      <c r="M10" s="12">
        <v>750000</v>
      </c>
      <c r="N10" s="12"/>
      <c r="O10" s="54">
        <f t="shared" si="12"/>
        <v>750000</v>
      </c>
      <c r="P10" s="12">
        <v>750000</v>
      </c>
      <c r="Q10" s="12"/>
      <c r="R10" s="54">
        <f t="shared" si="0"/>
        <v>750000</v>
      </c>
      <c r="S10" s="12">
        <v>750000</v>
      </c>
      <c r="T10" s="12"/>
      <c r="U10" s="54">
        <f t="shared" ref="U10" si="21">+S10-T10</f>
        <v>750000</v>
      </c>
      <c r="V10" s="12">
        <v>750000</v>
      </c>
      <c r="W10" s="12"/>
      <c r="X10" s="54">
        <f t="shared" ref="X10" si="22">+V10-W10</f>
        <v>750000</v>
      </c>
      <c r="Y10" s="12">
        <v>750000</v>
      </c>
      <c r="Z10" s="12"/>
      <c r="AA10" s="54">
        <f t="shared" ref="AA10" si="23">+Y10-Z10</f>
        <v>750000</v>
      </c>
      <c r="AB10" s="12">
        <v>750000</v>
      </c>
      <c r="AC10" s="12"/>
      <c r="AD10" s="54">
        <f t="shared" ref="AD10" si="24">+AB10-AC10</f>
        <v>750000</v>
      </c>
      <c r="AE10" s="12">
        <v>750000</v>
      </c>
      <c r="AF10" s="12"/>
      <c r="AG10" s="54">
        <f t="shared" ref="AG10" si="25">+AE10-AF10</f>
        <v>750000</v>
      </c>
      <c r="AH10" s="12">
        <v>750000</v>
      </c>
      <c r="AI10" s="12"/>
      <c r="AJ10" s="54">
        <f t="shared" ref="AJ10" si="26">+AH10-AI10</f>
        <v>750000</v>
      </c>
      <c r="AK10" s="12">
        <v>750000</v>
      </c>
      <c r="AL10" s="12"/>
      <c r="AM10" s="54">
        <f t="shared" ref="AM10" si="27">+AK10-AL10</f>
        <v>750000</v>
      </c>
      <c r="AN10" s="12">
        <v>750000</v>
      </c>
      <c r="AO10" s="12"/>
      <c r="AP10" s="54">
        <f t="shared" ref="AP10" si="28">+AN10-AO10</f>
        <v>750000</v>
      </c>
      <c r="AQ10" s="44"/>
      <c r="AR10" s="12"/>
      <c r="AS10" s="231"/>
      <c r="AT10" s="12"/>
      <c r="AU10" s="12"/>
      <c r="AV10" s="231"/>
      <c r="AW10" s="12"/>
      <c r="AX10" s="12"/>
      <c r="AY10" s="12"/>
      <c r="AZ10" s="32"/>
    </row>
    <row r="11" spans="1:54" ht="12.75" x14ac:dyDescent="0.2">
      <c r="A11" s="470">
        <v>5</v>
      </c>
      <c r="B11" s="50"/>
      <c r="C11" s="361" t="s">
        <v>182</v>
      </c>
      <c r="D11" s="10" t="s">
        <v>167</v>
      </c>
      <c r="E11" s="53"/>
      <c r="F11" s="53"/>
      <c r="G11" s="53"/>
      <c r="H11" s="44">
        <v>12500000</v>
      </c>
      <c r="I11" s="370">
        <v>1000000</v>
      </c>
      <c r="J11" s="53">
        <v>4000000</v>
      </c>
      <c r="K11" s="53"/>
      <c r="L11" s="221">
        <f t="shared" si="11"/>
        <v>4000000</v>
      </c>
      <c r="M11" s="53">
        <v>625000</v>
      </c>
      <c r="N11" s="53"/>
      <c r="O11" s="54">
        <f t="shared" si="12"/>
        <v>625000</v>
      </c>
      <c r="P11" s="53">
        <v>625000</v>
      </c>
      <c r="Q11" s="53"/>
      <c r="R11" s="54">
        <f t="shared" si="0"/>
        <v>625000</v>
      </c>
      <c r="S11" s="53">
        <v>625000</v>
      </c>
      <c r="T11" s="53"/>
      <c r="U11" s="54">
        <f t="shared" ref="U11" si="29">+S11-T11</f>
        <v>625000</v>
      </c>
      <c r="V11" s="53">
        <v>625000</v>
      </c>
      <c r="W11" s="53"/>
      <c r="X11" s="54">
        <f t="shared" ref="X11" si="30">+V11-W11</f>
        <v>625000</v>
      </c>
      <c r="Y11" s="53">
        <v>625000</v>
      </c>
      <c r="Z11" s="53"/>
      <c r="AA11" s="54">
        <f t="shared" ref="AA11" si="31">+Y11-Z11</f>
        <v>625000</v>
      </c>
      <c r="AB11" s="53">
        <v>625000</v>
      </c>
      <c r="AC11" s="53"/>
      <c r="AD11" s="54">
        <f t="shared" ref="AD11" si="32">+AB11-AC11</f>
        <v>625000</v>
      </c>
      <c r="AE11" s="53">
        <v>625000</v>
      </c>
      <c r="AF11" s="53"/>
      <c r="AG11" s="54">
        <f t="shared" ref="AG11" si="33">+AE11-AF11</f>
        <v>625000</v>
      </c>
      <c r="AH11" s="53">
        <v>625000</v>
      </c>
      <c r="AI11" s="53"/>
      <c r="AJ11" s="54">
        <f t="shared" ref="AJ11" si="34">+AH11-AI11</f>
        <v>625000</v>
      </c>
      <c r="AK11" s="53">
        <v>625000</v>
      </c>
      <c r="AL11" s="53"/>
      <c r="AM11" s="54">
        <f t="shared" ref="AM11" si="35">+AK11-AL11</f>
        <v>625000</v>
      </c>
      <c r="AN11" s="53">
        <v>625000</v>
      </c>
      <c r="AO11" s="53"/>
      <c r="AP11" s="54">
        <f t="shared" ref="AP11" si="36">+AN11-AO11</f>
        <v>625000</v>
      </c>
      <c r="AQ11" s="53">
        <v>625000</v>
      </c>
      <c r="AR11" s="53"/>
      <c r="AS11" s="54">
        <f t="shared" ref="AS11" si="37">+AQ11-AR11</f>
        <v>625000</v>
      </c>
      <c r="AT11" s="53">
        <v>625000</v>
      </c>
      <c r="AU11" s="53"/>
      <c r="AV11" s="54">
        <f t="shared" ref="AV11" si="38">+AT11-AU11</f>
        <v>625000</v>
      </c>
      <c r="AW11" s="53"/>
      <c r="AX11" s="53"/>
      <c r="AY11" s="53"/>
      <c r="AZ11" s="32"/>
    </row>
    <row r="12" spans="1:54" s="338" customFormat="1" ht="12.75" x14ac:dyDescent="0.2">
      <c r="A12" s="470">
        <v>6</v>
      </c>
      <c r="B12" s="373"/>
      <c r="C12" s="372" t="s">
        <v>183</v>
      </c>
      <c r="D12" s="374" t="s">
        <v>167</v>
      </c>
      <c r="E12" s="337"/>
      <c r="F12" s="337"/>
      <c r="G12" s="337"/>
      <c r="H12" s="375">
        <v>12500000</v>
      </c>
      <c r="I12" s="376">
        <v>2000000</v>
      </c>
      <c r="J12" s="337">
        <v>3000000</v>
      </c>
      <c r="K12" s="337"/>
      <c r="L12" s="221">
        <f t="shared" si="11"/>
        <v>3000000</v>
      </c>
      <c r="M12" s="337">
        <v>625000</v>
      </c>
      <c r="N12" s="337"/>
      <c r="O12" s="54">
        <f t="shared" si="12"/>
        <v>625000</v>
      </c>
      <c r="P12" s="337">
        <v>625000</v>
      </c>
      <c r="Q12" s="337"/>
      <c r="R12" s="54">
        <f t="shared" si="0"/>
        <v>625000</v>
      </c>
      <c r="S12" s="337">
        <v>625000</v>
      </c>
      <c r="T12" s="337"/>
      <c r="U12" s="54">
        <f t="shared" ref="U12:U13" si="39">+S12-T12</f>
        <v>625000</v>
      </c>
      <c r="V12" s="337">
        <v>625000</v>
      </c>
      <c r="W12" s="337"/>
      <c r="X12" s="54">
        <f t="shared" ref="X12:X13" si="40">+V12-W12</f>
        <v>625000</v>
      </c>
      <c r="Y12" s="337">
        <v>625000</v>
      </c>
      <c r="Z12" s="337"/>
      <c r="AA12" s="54">
        <f t="shared" ref="AA12:AA13" si="41">+Y12-Z12</f>
        <v>625000</v>
      </c>
      <c r="AB12" s="337">
        <v>625000</v>
      </c>
      <c r="AC12" s="337"/>
      <c r="AD12" s="54">
        <f t="shared" ref="AD12:AD13" si="42">+AB12-AC12</f>
        <v>625000</v>
      </c>
      <c r="AE12" s="337">
        <v>625000</v>
      </c>
      <c r="AF12" s="337"/>
      <c r="AG12" s="54">
        <f t="shared" ref="AG12:AG13" si="43">+AE12-AF12</f>
        <v>625000</v>
      </c>
      <c r="AH12" s="337">
        <v>625000</v>
      </c>
      <c r="AI12" s="337"/>
      <c r="AJ12" s="54">
        <f t="shared" ref="AJ12:AJ13" si="44">+AH12-AI12</f>
        <v>625000</v>
      </c>
      <c r="AK12" s="337">
        <v>625000</v>
      </c>
      <c r="AL12" s="337"/>
      <c r="AM12" s="54">
        <f t="shared" ref="AM12:AM13" si="45">+AK12-AL12</f>
        <v>625000</v>
      </c>
      <c r="AN12" s="337">
        <v>625000</v>
      </c>
      <c r="AO12" s="337"/>
      <c r="AP12" s="54">
        <f t="shared" ref="AP12:AP13" si="46">+AN12-AO12</f>
        <v>625000</v>
      </c>
      <c r="AQ12" s="337">
        <v>625000</v>
      </c>
      <c r="AR12" s="337"/>
      <c r="AS12" s="54">
        <f t="shared" ref="AS12:AS13" si="47">+AQ12-AR12</f>
        <v>625000</v>
      </c>
      <c r="AT12" s="337">
        <v>625000</v>
      </c>
      <c r="AU12" s="337"/>
      <c r="AV12" s="54">
        <f t="shared" ref="AV12:AV13" si="48">+AT12-AU12</f>
        <v>625000</v>
      </c>
      <c r="AW12" s="337"/>
      <c r="AX12" s="337"/>
      <c r="AY12" s="337"/>
      <c r="AZ12" s="368"/>
      <c r="BA12" s="337"/>
    </row>
    <row r="13" spans="1:54" ht="12.75" x14ac:dyDescent="0.2">
      <c r="A13" s="470">
        <v>7</v>
      </c>
      <c r="B13" s="259"/>
      <c r="C13" s="361" t="s">
        <v>184</v>
      </c>
      <c r="D13" s="10" t="s">
        <v>167</v>
      </c>
      <c r="E13" s="44"/>
      <c r="F13" s="44"/>
      <c r="G13" s="44"/>
      <c r="H13" s="44">
        <v>12500000</v>
      </c>
      <c r="I13" s="370">
        <v>2000000</v>
      </c>
      <c r="J13" s="44">
        <v>3000000</v>
      </c>
      <c r="K13" s="44"/>
      <c r="L13" s="221">
        <f t="shared" si="11"/>
        <v>3000000</v>
      </c>
      <c r="M13" s="44">
        <v>625000</v>
      </c>
      <c r="N13" s="44"/>
      <c r="O13" s="54">
        <f t="shared" si="12"/>
        <v>625000</v>
      </c>
      <c r="P13" s="44">
        <v>625000</v>
      </c>
      <c r="Q13" s="44"/>
      <c r="R13" s="54">
        <f t="shared" si="0"/>
        <v>625000</v>
      </c>
      <c r="S13" s="44">
        <v>625000</v>
      </c>
      <c r="T13" s="44"/>
      <c r="U13" s="54">
        <f t="shared" si="39"/>
        <v>625000</v>
      </c>
      <c r="V13" s="44">
        <v>625000</v>
      </c>
      <c r="W13" s="44"/>
      <c r="X13" s="54">
        <f t="shared" si="40"/>
        <v>625000</v>
      </c>
      <c r="Y13" s="44">
        <v>625000</v>
      </c>
      <c r="Z13" s="44"/>
      <c r="AA13" s="54">
        <f t="shared" si="41"/>
        <v>625000</v>
      </c>
      <c r="AB13" s="44">
        <v>625000</v>
      </c>
      <c r="AC13" s="44"/>
      <c r="AD13" s="54">
        <f t="shared" si="42"/>
        <v>625000</v>
      </c>
      <c r="AE13" s="44">
        <v>625000</v>
      </c>
      <c r="AF13" s="44"/>
      <c r="AG13" s="54">
        <f t="shared" si="43"/>
        <v>625000</v>
      </c>
      <c r="AH13" s="44">
        <v>625000</v>
      </c>
      <c r="AI13" s="44"/>
      <c r="AJ13" s="54">
        <f t="shared" si="44"/>
        <v>625000</v>
      </c>
      <c r="AK13" s="44">
        <v>625000</v>
      </c>
      <c r="AL13" s="44"/>
      <c r="AM13" s="54">
        <f t="shared" si="45"/>
        <v>625000</v>
      </c>
      <c r="AN13" s="44">
        <v>625000</v>
      </c>
      <c r="AO13" s="44"/>
      <c r="AP13" s="54">
        <f t="shared" si="46"/>
        <v>625000</v>
      </c>
      <c r="AQ13" s="44">
        <v>625000</v>
      </c>
      <c r="AR13" s="44"/>
      <c r="AS13" s="54">
        <f t="shared" si="47"/>
        <v>625000</v>
      </c>
      <c r="AT13" s="44">
        <v>625000</v>
      </c>
      <c r="AU13" s="44"/>
      <c r="AV13" s="54">
        <f t="shared" si="48"/>
        <v>625000</v>
      </c>
      <c r="AW13" s="44"/>
      <c r="AX13" s="44"/>
      <c r="AY13" s="44"/>
      <c r="AZ13" s="32"/>
    </row>
    <row r="14" spans="1:54" ht="12.75" x14ac:dyDescent="0.2">
      <c r="A14" s="470">
        <v>8</v>
      </c>
      <c r="B14" s="13"/>
      <c r="C14" s="361" t="s">
        <v>185</v>
      </c>
      <c r="D14" s="10" t="s">
        <v>167</v>
      </c>
      <c r="E14" s="42"/>
      <c r="F14" s="42"/>
      <c r="G14" s="42"/>
      <c r="H14" s="44">
        <v>12500000</v>
      </c>
      <c r="I14" s="370">
        <v>2000000</v>
      </c>
      <c r="J14" s="42">
        <v>3000000</v>
      </c>
      <c r="K14" s="42"/>
      <c r="L14" s="221">
        <f t="shared" si="11"/>
        <v>3000000</v>
      </c>
      <c r="M14" s="42">
        <v>750000</v>
      </c>
      <c r="N14" s="42"/>
      <c r="O14" s="54">
        <f t="shared" si="12"/>
        <v>750000</v>
      </c>
      <c r="P14" s="42">
        <v>750000</v>
      </c>
      <c r="Q14" s="42"/>
      <c r="R14" s="54">
        <f t="shared" si="0"/>
        <v>750000</v>
      </c>
      <c r="S14" s="42">
        <v>750000</v>
      </c>
      <c r="T14" s="42"/>
      <c r="U14" s="54">
        <f t="shared" ref="U14" si="49">+S14-T14</f>
        <v>750000</v>
      </c>
      <c r="V14" s="42">
        <v>750000</v>
      </c>
      <c r="W14" s="42"/>
      <c r="X14" s="54">
        <f t="shared" ref="X14" si="50">+V14-W14</f>
        <v>750000</v>
      </c>
      <c r="Y14" s="42">
        <v>750000</v>
      </c>
      <c r="Z14" s="42"/>
      <c r="AA14" s="54">
        <f t="shared" ref="AA14" si="51">+Y14-Z14</f>
        <v>750000</v>
      </c>
      <c r="AB14" s="42">
        <v>750000</v>
      </c>
      <c r="AC14" s="42"/>
      <c r="AD14" s="54">
        <f t="shared" ref="AD14" si="52">+AB14-AC14</f>
        <v>750000</v>
      </c>
      <c r="AE14" s="42">
        <v>750000</v>
      </c>
      <c r="AF14" s="42"/>
      <c r="AG14" s="54">
        <f t="shared" ref="AG14" si="53">+AE14-AF14</f>
        <v>750000</v>
      </c>
      <c r="AH14" s="42">
        <v>750000</v>
      </c>
      <c r="AI14" s="42"/>
      <c r="AJ14" s="54">
        <f t="shared" ref="AJ14" si="54">+AH14-AI14</f>
        <v>750000</v>
      </c>
      <c r="AK14" s="42">
        <v>750000</v>
      </c>
      <c r="AL14" s="42"/>
      <c r="AM14" s="54">
        <f t="shared" ref="AM14" si="55">+AK14-AL14</f>
        <v>750000</v>
      </c>
      <c r="AN14" s="42">
        <v>750000</v>
      </c>
      <c r="AO14" s="42"/>
      <c r="AP14" s="54">
        <f t="shared" ref="AP14" si="56">+AN14-AO14</f>
        <v>750000</v>
      </c>
      <c r="AQ14" s="44"/>
      <c r="AR14" s="42"/>
      <c r="AS14" s="231"/>
      <c r="AT14" s="42"/>
      <c r="AU14" s="42"/>
      <c r="AV14" s="231"/>
      <c r="AW14" s="42"/>
      <c r="AX14" s="42"/>
      <c r="AY14" s="42"/>
      <c r="AZ14" s="32"/>
    </row>
    <row r="15" spans="1:54" x14ac:dyDescent="0.2">
      <c r="A15" s="208"/>
      <c r="B15" s="151"/>
      <c r="C15" s="108"/>
      <c r="D15" s="10"/>
      <c r="E15" s="12"/>
      <c r="F15" s="12"/>
      <c r="G15" s="12"/>
      <c r="H15" s="44"/>
      <c r="I15" s="12"/>
      <c r="J15" s="12"/>
      <c r="K15" s="12"/>
      <c r="L15" s="221">
        <f t="shared" si="11"/>
        <v>0</v>
      </c>
      <c r="M15" s="12"/>
      <c r="N15" s="12"/>
      <c r="O15" s="54">
        <f t="shared" si="12"/>
        <v>0</v>
      </c>
      <c r="P15" s="12"/>
      <c r="Q15" s="12"/>
      <c r="R15" s="54">
        <f t="shared" si="0"/>
        <v>0</v>
      </c>
      <c r="S15" s="12"/>
      <c r="T15" s="12"/>
      <c r="U15" s="54"/>
      <c r="V15" s="12"/>
      <c r="W15" s="12"/>
      <c r="X15" s="54"/>
      <c r="Y15" s="12"/>
      <c r="Z15" s="12"/>
      <c r="AA15" s="54"/>
      <c r="AB15" s="12"/>
      <c r="AC15" s="12"/>
      <c r="AD15" s="54"/>
      <c r="AE15" s="12"/>
      <c r="AF15" s="12"/>
      <c r="AG15" s="54"/>
      <c r="AH15" s="12"/>
      <c r="AI15" s="12"/>
      <c r="AJ15" s="54"/>
      <c r="AK15" s="12"/>
      <c r="AL15" s="12"/>
      <c r="AM15" s="54"/>
      <c r="AN15" s="12"/>
      <c r="AO15" s="12"/>
      <c r="AP15" s="54"/>
      <c r="AQ15" s="44"/>
      <c r="AR15" s="12"/>
      <c r="AS15" s="231"/>
      <c r="AT15" s="12"/>
      <c r="AU15" s="12"/>
      <c r="AV15" s="231"/>
      <c r="AW15" s="12"/>
      <c r="AX15" s="12"/>
      <c r="AY15" s="12"/>
      <c r="AZ15" s="32"/>
    </row>
    <row r="16" spans="1:54" ht="10.5" customHeight="1" x14ac:dyDescent="0.2">
      <c r="A16" s="208"/>
      <c r="B16" s="151"/>
      <c r="C16" s="108"/>
      <c r="D16" s="10"/>
      <c r="E16" s="12"/>
      <c r="F16" s="12"/>
      <c r="G16" s="12"/>
      <c r="H16" s="44"/>
      <c r="I16" s="12"/>
      <c r="J16" s="12"/>
      <c r="K16" s="12"/>
      <c r="L16" s="221">
        <f t="shared" si="11"/>
        <v>0</v>
      </c>
      <c r="M16" s="12"/>
      <c r="N16" s="12"/>
      <c r="O16" s="54">
        <f t="shared" si="12"/>
        <v>0</v>
      </c>
      <c r="P16" s="12"/>
      <c r="Q16" s="12"/>
      <c r="R16" s="54">
        <f t="shared" si="0"/>
        <v>0</v>
      </c>
      <c r="S16" s="12"/>
      <c r="T16" s="12"/>
      <c r="U16" s="54"/>
      <c r="V16" s="12"/>
      <c r="W16" s="12"/>
      <c r="X16" s="54"/>
      <c r="Y16" s="12"/>
      <c r="Z16" s="12"/>
      <c r="AA16" s="54"/>
      <c r="AB16" s="12"/>
      <c r="AC16" s="12"/>
      <c r="AD16" s="54"/>
      <c r="AE16" s="12"/>
      <c r="AF16" s="12"/>
      <c r="AG16" s="54"/>
      <c r="AH16" s="12"/>
      <c r="AI16" s="12"/>
      <c r="AJ16" s="54"/>
      <c r="AK16" s="12"/>
      <c r="AL16" s="12"/>
      <c r="AM16" s="54"/>
      <c r="AN16" s="12"/>
      <c r="AO16" s="12"/>
      <c r="AP16" s="54"/>
      <c r="AQ16" s="44"/>
      <c r="AR16" s="12"/>
      <c r="AS16" s="231"/>
      <c r="AT16" s="12"/>
      <c r="AU16" s="12"/>
      <c r="AV16" s="231"/>
      <c r="AW16" s="12"/>
      <c r="AX16" s="12"/>
      <c r="AY16" s="12"/>
      <c r="AZ16" s="32"/>
    </row>
    <row r="17" spans="1:52" x14ac:dyDescent="0.2">
      <c r="A17" s="208"/>
      <c r="B17" s="151"/>
      <c r="C17" s="108"/>
      <c r="D17" s="10"/>
      <c r="E17" s="12"/>
      <c r="F17" s="12"/>
      <c r="G17" s="12"/>
      <c r="H17" s="44"/>
      <c r="I17" s="12"/>
      <c r="J17" s="12"/>
      <c r="K17" s="12"/>
      <c r="L17" s="221">
        <f t="shared" si="11"/>
        <v>0</v>
      </c>
      <c r="M17" s="12"/>
      <c r="N17" s="12"/>
      <c r="O17" s="54">
        <f t="shared" si="12"/>
        <v>0</v>
      </c>
      <c r="P17" s="12"/>
      <c r="Q17" s="12"/>
      <c r="R17" s="54">
        <f t="shared" si="0"/>
        <v>0</v>
      </c>
      <c r="S17" s="12"/>
      <c r="T17" s="12"/>
      <c r="U17" s="54"/>
      <c r="V17" s="12"/>
      <c r="W17" s="12"/>
      <c r="X17" s="54"/>
      <c r="Y17" s="12"/>
      <c r="Z17" s="12"/>
      <c r="AA17" s="54"/>
      <c r="AB17" s="12"/>
      <c r="AC17" s="12"/>
      <c r="AD17" s="54"/>
      <c r="AE17" s="12"/>
      <c r="AF17" s="12"/>
      <c r="AG17" s="54"/>
      <c r="AH17" s="12"/>
      <c r="AI17" s="12"/>
      <c r="AJ17" s="54"/>
      <c r="AK17" s="12"/>
      <c r="AL17" s="12"/>
      <c r="AM17" s="54"/>
      <c r="AN17" s="12"/>
      <c r="AO17" s="12"/>
      <c r="AP17" s="54"/>
      <c r="AQ17" s="44"/>
      <c r="AR17" s="12"/>
      <c r="AS17" s="231"/>
      <c r="AT17" s="12"/>
      <c r="AU17" s="12"/>
      <c r="AV17" s="231"/>
      <c r="AW17" s="12"/>
      <c r="AX17" s="12"/>
      <c r="AY17" s="12"/>
      <c r="AZ17" s="32"/>
    </row>
    <row r="18" spans="1:52" x14ac:dyDescent="0.2">
      <c r="A18" s="208"/>
      <c r="B18" s="151"/>
      <c r="C18" s="108"/>
      <c r="D18" s="10"/>
      <c r="E18" s="12"/>
      <c r="F18" s="12"/>
      <c r="G18" s="12"/>
      <c r="H18" s="44"/>
      <c r="I18" s="12"/>
      <c r="J18" s="12"/>
      <c r="K18" s="12"/>
      <c r="L18" s="221">
        <f t="shared" si="11"/>
        <v>0</v>
      </c>
      <c r="M18" s="12"/>
      <c r="N18" s="12"/>
      <c r="O18" s="54">
        <f t="shared" si="12"/>
        <v>0</v>
      </c>
      <c r="P18" s="12"/>
      <c r="Q18" s="12"/>
      <c r="R18" s="54">
        <f t="shared" si="0"/>
        <v>0</v>
      </c>
      <c r="S18" s="12"/>
      <c r="T18" s="12"/>
      <c r="U18" s="54"/>
      <c r="V18" s="12"/>
      <c r="W18" s="12"/>
      <c r="X18" s="54"/>
      <c r="Y18" s="12"/>
      <c r="Z18" s="12"/>
      <c r="AA18" s="54"/>
      <c r="AB18" s="12"/>
      <c r="AC18" s="12"/>
      <c r="AD18" s="54"/>
      <c r="AE18" s="12"/>
      <c r="AF18" s="12"/>
      <c r="AG18" s="54"/>
      <c r="AH18" s="12"/>
      <c r="AI18" s="12"/>
      <c r="AJ18" s="54"/>
      <c r="AK18" s="12"/>
      <c r="AL18" s="12"/>
      <c r="AM18" s="54"/>
      <c r="AN18" s="12"/>
      <c r="AO18" s="12"/>
      <c r="AP18" s="54"/>
      <c r="AQ18" s="44"/>
      <c r="AR18" s="12"/>
      <c r="AS18" s="231"/>
      <c r="AT18" s="12"/>
      <c r="AU18" s="12"/>
      <c r="AV18" s="231"/>
      <c r="AW18" s="12"/>
      <c r="AX18" s="12"/>
      <c r="AY18" s="12"/>
      <c r="AZ18" s="32"/>
    </row>
    <row r="19" spans="1:52" x14ac:dyDescent="0.2">
      <c r="A19" s="208"/>
      <c r="B19" s="151"/>
      <c r="C19" s="108"/>
      <c r="D19" s="10"/>
      <c r="E19" s="12"/>
      <c r="F19" s="12"/>
      <c r="G19" s="12"/>
      <c r="H19" s="44"/>
      <c r="I19" s="12"/>
      <c r="J19" s="12"/>
      <c r="K19" s="12"/>
      <c r="L19" s="221">
        <f t="shared" si="11"/>
        <v>0</v>
      </c>
      <c r="M19" s="12"/>
      <c r="N19" s="12"/>
      <c r="O19" s="54">
        <f t="shared" si="12"/>
        <v>0</v>
      </c>
      <c r="P19" s="12"/>
      <c r="Q19" s="12"/>
      <c r="R19" s="54">
        <f t="shared" si="0"/>
        <v>0</v>
      </c>
      <c r="S19" s="12"/>
      <c r="T19" s="12"/>
      <c r="U19" s="54"/>
      <c r="V19" s="12"/>
      <c r="W19" s="12"/>
      <c r="X19" s="54"/>
      <c r="Y19" s="12"/>
      <c r="Z19" s="12"/>
      <c r="AA19" s="54"/>
      <c r="AB19" s="12"/>
      <c r="AC19" s="12"/>
      <c r="AD19" s="54"/>
      <c r="AE19" s="12"/>
      <c r="AF19" s="12"/>
      <c r="AG19" s="54"/>
      <c r="AH19" s="12"/>
      <c r="AI19" s="12"/>
      <c r="AJ19" s="54"/>
      <c r="AK19" s="12"/>
      <c r="AL19" s="12"/>
      <c r="AM19" s="54"/>
      <c r="AN19" s="12"/>
      <c r="AO19" s="12"/>
      <c r="AP19" s="54"/>
      <c r="AQ19" s="44"/>
      <c r="AR19" s="12"/>
      <c r="AS19" s="231"/>
      <c r="AT19" s="12"/>
      <c r="AU19" s="12"/>
      <c r="AV19" s="231"/>
      <c r="AW19" s="12"/>
      <c r="AX19" s="12"/>
      <c r="AY19" s="12"/>
      <c r="AZ19" s="32"/>
    </row>
    <row r="20" spans="1:52" x14ac:dyDescent="0.2">
      <c r="A20" s="208"/>
      <c r="B20" s="151"/>
      <c r="C20" s="108"/>
      <c r="D20" s="10"/>
      <c r="E20" s="12"/>
      <c r="F20" s="12"/>
      <c r="G20" s="12"/>
      <c r="H20" s="44"/>
      <c r="I20" s="12"/>
      <c r="J20" s="12"/>
      <c r="K20" s="12"/>
      <c r="L20" s="221">
        <f t="shared" si="11"/>
        <v>0</v>
      </c>
      <c r="M20" s="12"/>
      <c r="N20" s="12"/>
      <c r="O20" s="54">
        <f t="shared" si="12"/>
        <v>0</v>
      </c>
      <c r="P20" s="12"/>
      <c r="Q20" s="12"/>
      <c r="R20" s="54">
        <f t="shared" si="0"/>
        <v>0</v>
      </c>
      <c r="S20" s="12"/>
      <c r="T20" s="12"/>
      <c r="U20" s="54"/>
      <c r="V20" s="12"/>
      <c r="W20" s="12"/>
      <c r="X20" s="54"/>
      <c r="Y20" s="12"/>
      <c r="Z20" s="12"/>
      <c r="AA20" s="54"/>
      <c r="AB20" s="12"/>
      <c r="AC20" s="12"/>
      <c r="AD20" s="54"/>
      <c r="AE20" s="12"/>
      <c r="AF20" s="12"/>
      <c r="AG20" s="54"/>
      <c r="AH20" s="12"/>
      <c r="AI20" s="12"/>
      <c r="AJ20" s="54"/>
      <c r="AK20" s="12"/>
      <c r="AL20" s="12"/>
      <c r="AM20" s="54"/>
      <c r="AN20" s="12"/>
      <c r="AO20" s="12"/>
      <c r="AP20" s="54"/>
      <c r="AQ20" s="44"/>
      <c r="AR20" s="12"/>
      <c r="AS20" s="231"/>
      <c r="AT20" s="12"/>
      <c r="AU20" s="12"/>
      <c r="AV20" s="231"/>
      <c r="AW20" s="12"/>
      <c r="AX20" s="12"/>
      <c r="AY20" s="12"/>
      <c r="AZ20" s="32"/>
    </row>
    <row r="21" spans="1:52" x14ac:dyDescent="0.2">
      <c r="A21" s="208"/>
      <c r="B21" s="13"/>
      <c r="C21" s="48"/>
      <c r="D21" s="10"/>
      <c r="E21" s="42"/>
      <c r="F21" s="42"/>
      <c r="G21" s="42"/>
      <c r="H21" s="44"/>
      <c r="I21" s="42"/>
      <c r="J21" s="42"/>
      <c r="K21" s="42"/>
      <c r="L21" s="221">
        <f t="shared" si="11"/>
        <v>0</v>
      </c>
      <c r="M21" s="42"/>
      <c r="N21" s="42"/>
      <c r="O21" s="54">
        <f t="shared" si="12"/>
        <v>0</v>
      </c>
      <c r="P21" s="42"/>
      <c r="Q21" s="42"/>
      <c r="R21" s="54">
        <f t="shared" si="0"/>
        <v>0</v>
      </c>
      <c r="S21" s="42"/>
      <c r="T21" s="42"/>
      <c r="U21" s="54"/>
      <c r="V21" s="42"/>
      <c r="W21" s="42"/>
      <c r="X21" s="54"/>
      <c r="Y21" s="42"/>
      <c r="Z21" s="42"/>
      <c r="AA21" s="54"/>
      <c r="AB21" s="42"/>
      <c r="AC21" s="42"/>
      <c r="AD21" s="54"/>
      <c r="AE21" s="42"/>
      <c r="AF21" s="42"/>
      <c r="AG21" s="54"/>
      <c r="AH21" s="42"/>
      <c r="AI21" s="42"/>
      <c r="AJ21" s="54"/>
      <c r="AK21" s="42"/>
      <c r="AL21" s="42"/>
      <c r="AM21" s="54"/>
      <c r="AN21" s="42"/>
      <c r="AO21" s="42"/>
      <c r="AP21" s="54"/>
      <c r="AQ21" s="44"/>
      <c r="AR21" s="42"/>
      <c r="AS21" s="231"/>
      <c r="AT21" s="42"/>
      <c r="AU21" s="42"/>
      <c r="AV21" s="231"/>
      <c r="AW21" s="42"/>
      <c r="AX21" s="42"/>
      <c r="AY21" s="42"/>
      <c r="AZ21" s="32"/>
    </row>
    <row r="22" spans="1:52" x14ac:dyDescent="0.2">
      <c r="A22" s="208"/>
      <c r="B22" s="151"/>
      <c r="C22" s="108"/>
      <c r="D22" s="10"/>
      <c r="E22" s="12"/>
      <c r="F22" s="12"/>
      <c r="G22" s="12"/>
      <c r="H22" s="44"/>
      <c r="I22" s="12"/>
      <c r="J22" s="12"/>
      <c r="K22" s="12"/>
      <c r="L22" s="221">
        <f t="shared" si="11"/>
        <v>0</v>
      </c>
      <c r="M22" s="12"/>
      <c r="N22" s="12"/>
      <c r="O22" s="54">
        <f t="shared" si="12"/>
        <v>0</v>
      </c>
      <c r="P22" s="12"/>
      <c r="Q22" s="12"/>
      <c r="R22" s="54">
        <f t="shared" si="0"/>
        <v>0</v>
      </c>
      <c r="S22" s="12"/>
      <c r="T22" s="12"/>
      <c r="U22" s="54"/>
      <c r="V22" s="12"/>
      <c r="W22" s="12"/>
      <c r="X22" s="54"/>
      <c r="Y22" s="12"/>
      <c r="Z22" s="12"/>
      <c r="AA22" s="54"/>
      <c r="AB22" s="12"/>
      <c r="AC22" s="12"/>
      <c r="AD22" s="54"/>
      <c r="AE22" s="12"/>
      <c r="AF22" s="12"/>
      <c r="AG22" s="54"/>
      <c r="AH22" s="12"/>
      <c r="AI22" s="12"/>
      <c r="AJ22" s="54"/>
      <c r="AK22" s="12"/>
      <c r="AL22" s="12"/>
      <c r="AM22" s="54"/>
      <c r="AN22" s="12"/>
      <c r="AO22" s="12"/>
      <c r="AP22" s="54"/>
      <c r="AQ22" s="44"/>
      <c r="AR22" s="12"/>
      <c r="AS22" s="231"/>
      <c r="AT22" s="12"/>
      <c r="AU22" s="12"/>
      <c r="AV22" s="231"/>
      <c r="AW22" s="12"/>
      <c r="AX22" s="12"/>
      <c r="AY22" s="12"/>
      <c r="AZ22" s="32"/>
    </row>
    <row r="23" spans="1:52" x14ac:dyDescent="0.2">
      <c r="A23" s="208"/>
      <c r="B23" s="151"/>
      <c r="C23" s="108"/>
      <c r="D23" s="10"/>
      <c r="E23" s="12"/>
      <c r="F23" s="12"/>
      <c r="G23" s="12"/>
      <c r="H23" s="44"/>
      <c r="I23" s="12"/>
      <c r="J23" s="12"/>
      <c r="K23" s="12"/>
      <c r="L23" s="221">
        <f t="shared" si="11"/>
        <v>0</v>
      </c>
      <c r="M23" s="12"/>
      <c r="N23" s="12"/>
      <c r="O23" s="54">
        <f t="shared" si="12"/>
        <v>0</v>
      </c>
      <c r="P23" s="12"/>
      <c r="Q23" s="12"/>
      <c r="R23" s="54">
        <f t="shared" si="0"/>
        <v>0</v>
      </c>
      <c r="S23" s="12"/>
      <c r="T23" s="12"/>
      <c r="U23" s="54"/>
      <c r="V23" s="12"/>
      <c r="W23" s="12"/>
      <c r="X23" s="54"/>
      <c r="Y23" s="12"/>
      <c r="Z23" s="12"/>
      <c r="AA23" s="54"/>
      <c r="AB23" s="12"/>
      <c r="AC23" s="12"/>
      <c r="AD23" s="54"/>
      <c r="AE23" s="12"/>
      <c r="AF23" s="12"/>
      <c r="AG23" s="54"/>
      <c r="AH23" s="12"/>
      <c r="AI23" s="12"/>
      <c r="AJ23" s="54"/>
      <c r="AK23" s="12"/>
      <c r="AL23" s="12"/>
      <c r="AM23" s="54"/>
      <c r="AN23" s="12"/>
      <c r="AO23" s="12"/>
      <c r="AP23" s="54"/>
      <c r="AQ23" s="44"/>
      <c r="AR23" s="12"/>
      <c r="AS23" s="231"/>
      <c r="AT23" s="12"/>
      <c r="AU23" s="12"/>
      <c r="AV23" s="231"/>
      <c r="AW23" s="12"/>
      <c r="AX23" s="12"/>
      <c r="AY23" s="12"/>
      <c r="AZ23" s="32"/>
    </row>
    <row r="24" spans="1:52" x14ac:dyDescent="0.2">
      <c r="A24" s="208"/>
      <c r="B24" s="151"/>
      <c r="C24" s="108"/>
      <c r="D24" s="10"/>
      <c r="E24" s="12"/>
      <c r="F24" s="12"/>
      <c r="G24" s="12"/>
      <c r="H24" s="44"/>
      <c r="I24" s="12"/>
      <c r="J24" s="12"/>
      <c r="K24" s="12"/>
      <c r="L24" s="221">
        <f t="shared" si="11"/>
        <v>0</v>
      </c>
      <c r="M24" s="12"/>
      <c r="N24" s="12"/>
      <c r="O24" s="54">
        <f t="shared" si="12"/>
        <v>0</v>
      </c>
      <c r="P24" s="12"/>
      <c r="Q24" s="12"/>
      <c r="R24" s="54">
        <f t="shared" si="0"/>
        <v>0</v>
      </c>
      <c r="S24" s="12"/>
      <c r="T24" s="12"/>
      <c r="U24" s="54"/>
      <c r="V24" s="12"/>
      <c r="W24" s="12"/>
      <c r="X24" s="54"/>
      <c r="Y24" s="12"/>
      <c r="Z24" s="12"/>
      <c r="AA24" s="54"/>
      <c r="AB24" s="12"/>
      <c r="AC24" s="12"/>
      <c r="AD24" s="54"/>
      <c r="AE24" s="12"/>
      <c r="AF24" s="12"/>
      <c r="AG24" s="54"/>
      <c r="AH24" s="12"/>
      <c r="AI24" s="12"/>
      <c r="AJ24" s="54"/>
      <c r="AK24" s="12"/>
      <c r="AL24" s="12"/>
      <c r="AM24" s="54"/>
      <c r="AN24" s="12"/>
      <c r="AO24" s="12"/>
      <c r="AP24" s="54"/>
      <c r="AQ24" s="44"/>
      <c r="AR24" s="12"/>
      <c r="AS24" s="231"/>
      <c r="AT24" s="12"/>
      <c r="AU24" s="12"/>
      <c r="AV24" s="231"/>
      <c r="AW24" s="12"/>
      <c r="AX24" s="12"/>
      <c r="AY24" s="12"/>
      <c r="AZ24" s="32"/>
    </row>
    <row r="25" spans="1:52" x14ac:dyDescent="0.2">
      <c r="A25" s="208"/>
      <c r="B25" s="151"/>
      <c r="C25" s="108"/>
      <c r="D25" s="10"/>
      <c r="E25" s="12"/>
      <c r="F25" s="12"/>
      <c r="G25" s="12"/>
      <c r="H25" s="44"/>
      <c r="I25" s="12"/>
      <c r="J25" s="12"/>
      <c r="K25" s="12"/>
      <c r="L25" s="221">
        <f t="shared" si="11"/>
        <v>0</v>
      </c>
      <c r="M25" s="12"/>
      <c r="N25" s="12"/>
      <c r="O25" s="54">
        <f t="shared" si="12"/>
        <v>0</v>
      </c>
      <c r="P25" s="12"/>
      <c r="Q25" s="12"/>
      <c r="R25" s="54">
        <f t="shared" si="0"/>
        <v>0</v>
      </c>
      <c r="S25" s="12"/>
      <c r="T25" s="12"/>
      <c r="U25" s="54"/>
      <c r="V25" s="12"/>
      <c r="W25" s="12"/>
      <c r="X25" s="54"/>
      <c r="Y25" s="12"/>
      <c r="Z25" s="12"/>
      <c r="AA25" s="54"/>
      <c r="AB25" s="12"/>
      <c r="AC25" s="12"/>
      <c r="AD25" s="54"/>
      <c r="AE25" s="12"/>
      <c r="AF25" s="12"/>
      <c r="AG25" s="54"/>
      <c r="AH25" s="12"/>
      <c r="AI25" s="12"/>
      <c r="AJ25" s="54"/>
      <c r="AK25" s="12"/>
      <c r="AL25" s="12"/>
      <c r="AM25" s="54"/>
      <c r="AN25" s="12"/>
      <c r="AO25" s="12"/>
      <c r="AP25" s="54"/>
      <c r="AQ25" s="44"/>
      <c r="AR25" s="12"/>
      <c r="AS25" s="231"/>
      <c r="AT25" s="12"/>
      <c r="AU25" s="12"/>
      <c r="AV25" s="231"/>
      <c r="AW25" s="12"/>
      <c r="AX25" s="12"/>
      <c r="AY25" s="12"/>
      <c r="AZ25" s="32"/>
    </row>
    <row r="26" spans="1:52" x14ac:dyDescent="0.2">
      <c r="A26" s="208"/>
      <c r="B26" s="151"/>
      <c r="C26" s="207"/>
      <c r="D26" s="10"/>
      <c r="E26" s="12"/>
      <c r="F26" s="12"/>
      <c r="G26" s="12"/>
      <c r="H26" s="44"/>
      <c r="I26" s="12"/>
      <c r="J26" s="12"/>
      <c r="K26" s="12"/>
      <c r="L26" s="221">
        <f t="shared" si="11"/>
        <v>0</v>
      </c>
      <c r="M26" s="12"/>
      <c r="N26" s="12"/>
      <c r="O26" s="54">
        <f t="shared" si="12"/>
        <v>0</v>
      </c>
      <c r="P26" s="12"/>
      <c r="Q26" s="12"/>
      <c r="R26" s="54">
        <f t="shared" si="0"/>
        <v>0</v>
      </c>
      <c r="S26" s="12"/>
      <c r="T26" s="12"/>
      <c r="U26" s="54"/>
      <c r="V26" s="12"/>
      <c r="W26" s="12"/>
      <c r="X26" s="54"/>
      <c r="Y26" s="12"/>
      <c r="Z26" s="12"/>
      <c r="AA26" s="54"/>
      <c r="AB26" s="12"/>
      <c r="AC26" s="12"/>
      <c r="AD26" s="54"/>
      <c r="AE26" s="12"/>
      <c r="AF26" s="12"/>
      <c r="AG26" s="54"/>
      <c r="AH26" s="12"/>
      <c r="AI26" s="12"/>
      <c r="AJ26" s="54"/>
      <c r="AK26" s="12"/>
      <c r="AL26" s="12"/>
      <c r="AM26" s="54"/>
      <c r="AN26" s="12"/>
      <c r="AO26" s="12"/>
      <c r="AP26" s="54"/>
      <c r="AQ26" s="44"/>
      <c r="AR26" s="12"/>
      <c r="AS26" s="231"/>
      <c r="AT26" s="41"/>
      <c r="AU26" s="12"/>
      <c r="AV26" s="231"/>
      <c r="AW26" s="12"/>
      <c r="AX26" s="12"/>
      <c r="AY26" s="12"/>
      <c r="AZ26" s="32"/>
    </row>
    <row r="27" spans="1:52" x14ac:dyDescent="0.2">
      <c r="A27" s="208"/>
      <c r="B27" s="151"/>
      <c r="C27" s="108"/>
      <c r="D27" s="10"/>
      <c r="E27" s="12"/>
      <c r="F27" s="12"/>
      <c r="G27" s="12"/>
      <c r="H27" s="44"/>
      <c r="I27" s="12"/>
      <c r="J27" s="12"/>
      <c r="K27" s="12"/>
      <c r="L27" s="221">
        <f t="shared" si="11"/>
        <v>0</v>
      </c>
      <c r="M27" s="12"/>
      <c r="N27" s="12"/>
      <c r="O27" s="54">
        <f t="shared" si="12"/>
        <v>0</v>
      </c>
      <c r="P27" s="12"/>
      <c r="Q27" s="12"/>
      <c r="R27" s="54">
        <f t="shared" si="0"/>
        <v>0</v>
      </c>
      <c r="S27" s="12"/>
      <c r="T27" s="12"/>
      <c r="U27" s="54"/>
      <c r="V27" s="12"/>
      <c r="W27" s="12"/>
      <c r="X27" s="54"/>
      <c r="Y27" s="12"/>
      <c r="Z27" s="12"/>
      <c r="AA27" s="54"/>
      <c r="AB27" s="12"/>
      <c r="AC27" s="12"/>
      <c r="AD27" s="54"/>
      <c r="AE27" s="12"/>
      <c r="AF27" s="12"/>
      <c r="AG27" s="54"/>
      <c r="AH27" s="12"/>
      <c r="AI27" s="12"/>
      <c r="AJ27" s="54"/>
      <c r="AK27" s="12"/>
      <c r="AL27" s="12"/>
      <c r="AM27" s="54"/>
      <c r="AN27" s="12"/>
      <c r="AO27" s="12"/>
      <c r="AP27" s="54"/>
      <c r="AQ27" s="44"/>
      <c r="AR27" s="12"/>
      <c r="AS27" s="231"/>
      <c r="AT27" s="12"/>
      <c r="AU27" s="12"/>
      <c r="AV27" s="231"/>
      <c r="AW27" s="12"/>
      <c r="AX27" s="12"/>
      <c r="AY27" s="12"/>
      <c r="AZ27" s="32"/>
    </row>
    <row r="28" spans="1:52" x14ac:dyDescent="0.2">
      <c r="A28" s="208"/>
      <c r="B28" s="151"/>
      <c r="C28" s="108"/>
      <c r="D28" s="10"/>
      <c r="E28" s="12"/>
      <c r="F28" s="12"/>
      <c r="G28" s="12"/>
      <c r="H28" s="44"/>
      <c r="I28" s="12"/>
      <c r="J28" s="12"/>
      <c r="K28" s="12"/>
      <c r="L28" s="221">
        <f t="shared" si="11"/>
        <v>0</v>
      </c>
      <c r="M28" s="12"/>
      <c r="N28" s="12"/>
      <c r="O28" s="54">
        <f t="shared" si="12"/>
        <v>0</v>
      </c>
      <c r="P28" s="12"/>
      <c r="Q28" s="12"/>
      <c r="R28" s="54">
        <f t="shared" si="0"/>
        <v>0</v>
      </c>
      <c r="S28" s="12"/>
      <c r="T28" s="12"/>
      <c r="U28" s="54"/>
      <c r="V28" s="12"/>
      <c r="W28" s="12"/>
      <c r="X28" s="54"/>
      <c r="Y28" s="12"/>
      <c r="Z28" s="12"/>
      <c r="AA28" s="54"/>
      <c r="AB28" s="12"/>
      <c r="AC28" s="12"/>
      <c r="AD28" s="54"/>
      <c r="AE28" s="12"/>
      <c r="AF28" s="12"/>
      <c r="AG28" s="54"/>
      <c r="AH28" s="12"/>
      <c r="AI28" s="12"/>
      <c r="AJ28" s="54"/>
      <c r="AK28" s="12"/>
      <c r="AL28" s="12"/>
      <c r="AM28" s="54"/>
      <c r="AN28" s="12"/>
      <c r="AO28" s="12"/>
      <c r="AP28" s="54"/>
      <c r="AQ28" s="44"/>
      <c r="AR28" s="12"/>
      <c r="AS28" s="231"/>
      <c r="AT28" s="12"/>
      <c r="AU28" s="12"/>
      <c r="AV28" s="231"/>
      <c r="AW28" s="12"/>
      <c r="AX28" s="12"/>
      <c r="AY28" s="12"/>
      <c r="AZ28" s="32"/>
    </row>
    <row r="29" spans="1:52" x14ac:dyDescent="0.2">
      <c r="A29" s="208"/>
      <c r="B29" s="151"/>
      <c r="C29" s="108"/>
      <c r="D29" s="10"/>
      <c r="E29" s="12"/>
      <c r="F29" s="12"/>
      <c r="G29" s="12"/>
      <c r="H29" s="44"/>
      <c r="I29" s="12"/>
      <c r="J29" s="12"/>
      <c r="K29" s="12"/>
      <c r="L29" s="221">
        <f t="shared" si="11"/>
        <v>0</v>
      </c>
      <c r="M29" s="12"/>
      <c r="N29" s="12"/>
      <c r="O29" s="54">
        <f t="shared" si="12"/>
        <v>0</v>
      </c>
      <c r="P29" s="12"/>
      <c r="Q29" s="12"/>
      <c r="R29" s="54">
        <f t="shared" si="0"/>
        <v>0</v>
      </c>
      <c r="S29" s="12"/>
      <c r="T29" s="12"/>
      <c r="U29" s="54"/>
      <c r="V29" s="12"/>
      <c r="W29" s="12"/>
      <c r="X29" s="54"/>
      <c r="Y29" s="12"/>
      <c r="Z29" s="12"/>
      <c r="AA29" s="54"/>
      <c r="AB29" s="12"/>
      <c r="AC29" s="12"/>
      <c r="AD29" s="54"/>
      <c r="AE29" s="12"/>
      <c r="AF29" s="12"/>
      <c r="AG29" s="54"/>
      <c r="AH29" s="12"/>
      <c r="AI29" s="12"/>
      <c r="AJ29" s="54"/>
      <c r="AK29" s="12"/>
      <c r="AL29" s="12"/>
      <c r="AM29" s="54"/>
      <c r="AN29" s="12"/>
      <c r="AO29" s="12"/>
      <c r="AP29" s="54"/>
      <c r="AQ29" s="44"/>
      <c r="AR29" s="12"/>
      <c r="AS29" s="231"/>
      <c r="AT29" s="12"/>
      <c r="AU29" s="12"/>
      <c r="AV29" s="231"/>
      <c r="AW29" s="12"/>
      <c r="AX29" s="12"/>
      <c r="AY29" s="12"/>
      <c r="AZ29" s="32"/>
    </row>
    <row r="30" spans="1:52" x14ac:dyDescent="0.2">
      <c r="A30" s="208"/>
      <c r="B30" s="151"/>
      <c r="C30" s="108"/>
      <c r="D30" s="10"/>
      <c r="E30" s="12"/>
      <c r="F30" s="12"/>
      <c r="G30" s="12"/>
      <c r="H30" s="44"/>
      <c r="I30" s="12"/>
      <c r="J30" s="12"/>
      <c r="K30" s="12"/>
      <c r="L30" s="221">
        <f t="shared" si="11"/>
        <v>0</v>
      </c>
      <c r="M30" s="12"/>
      <c r="N30" s="12"/>
      <c r="O30" s="54">
        <f t="shared" si="12"/>
        <v>0</v>
      </c>
      <c r="P30" s="12"/>
      <c r="Q30" s="12"/>
      <c r="R30" s="54">
        <f t="shared" si="0"/>
        <v>0</v>
      </c>
      <c r="S30" s="12"/>
      <c r="T30" s="12"/>
      <c r="U30" s="54"/>
      <c r="V30" s="12"/>
      <c r="W30" s="12"/>
      <c r="X30" s="54"/>
      <c r="Y30" s="12"/>
      <c r="Z30" s="12"/>
      <c r="AA30" s="54"/>
      <c r="AB30" s="12"/>
      <c r="AC30" s="12"/>
      <c r="AD30" s="54"/>
      <c r="AE30" s="12"/>
      <c r="AF30" s="12"/>
      <c r="AG30" s="54"/>
      <c r="AH30" s="12"/>
      <c r="AI30" s="12"/>
      <c r="AJ30" s="54"/>
      <c r="AK30" s="12"/>
      <c r="AL30" s="12"/>
      <c r="AM30" s="54"/>
      <c r="AN30" s="12"/>
      <c r="AO30" s="12"/>
      <c r="AP30" s="54"/>
      <c r="AQ30" s="44"/>
      <c r="AR30" s="12"/>
      <c r="AS30" s="231"/>
      <c r="AT30" s="12"/>
      <c r="AU30" s="12"/>
      <c r="AV30" s="231"/>
      <c r="AW30" s="12"/>
      <c r="AX30" s="12"/>
      <c r="AY30" s="12"/>
      <c r="AZ30" s="32"/>
    </row>
    <row r="31" spans="1:52" x14ac:dyDescent="0.2">
      <c r="A31" s="208"/>
      <c r="B31" s="151"/>
      <c r="C31" s="108"/>
      <c r="D31" s="10"/>
      <c r="E31" s="12"/>
      <c r="F31" s="12"/>
      <c r="G31" s="12"/>
      <c r="H31" s="44"/>
      <c r="I31" s="12"/>
      <c r="J31" s="12"/>
      <c r="K31" s="12"/>
      <c r="L31" s="221">
        <f t="shared" si="11"/>
        <v>0</v>
      </c>
      <c r="M31" s="12"/>
      <c r="N31" s="12"/>
      <c r="O31" s="54">
        <f t="shared" si="12"/>
        <v>0</v>
      </c>
      <c r="P31" s="12"/>
      <c r="Q31" s="12"/>
      <c r="R31" s="54">
        <f t="shared" si="0"/>
        <v>0</v>
      </c>
      <c r="S31" s="12"/>
      <c r="T31" s="12"/>
      <c r="U31" s="54"/>
      <c r="V31" s="12"/>
      <c r="W31" s="12"/>
      <c r="X31" s="54"/>
      <c r="Y31" s="12"/>
      <c r="Z31" s="12"/>
      <c r="AA31" s="54"/>
      <c r="AB31" s="12"/>
      <c r="AC31" s="12"/>
      <c r="AD31" s="54"/>
      <c r="AE31" s="12"/>
      <c r="AF31" s="12"/>
      <c r="AG31" s="54"/>
      <c r="AH31" s="12"/>
      <c r="AI31" s="12"/>
      <c r="AJ31" s="54"/>
      <c r="AK31" s="12"/>
      <c r="AL31" s="12"/>
      <c r="AM31" s="54"/>
      <c r="AN31" s="44"/>
      <c r="AO31" s="12"/>
      <c r="AP31" s="54"/>
      <c r="AQ31" s="44"/>
      <c r="AR31" s="12"/>
      <c r="AS31" s="231"/>
      <c r="AT31" s="12"/>
      <c r="AU31" s="12"/>
      <c r="AV31" s="231"/>
      <c r="AW31" s="12"/>
      <c r="AX31" s="12"/>
      <c r="AY31" s="12"/>
      <c r="AZ31" s="32"/>
    </row>
    <row r="32" spans="1:52" x14ac:dyDescent="0.2">
      <c r="A32" s="208"/>
      <c r="B32" s="151"/>
      <c r="C32" s="108"/>
      <c r="D32" s="10"/>
      <c r="E32" s="12"/>
      <c r="F32" s="12"/>
      <c r="G32" s="12"/>
      <c r="H32" s="44"/>
      <c r="I32" s="12"/>
      <c r="J32" s="12"/>
      <c r="K32" s="12"/>
      <c r="L32" s="221">
        <f t="shared" si="11"/>
        <v>0</v>
      </c>
      <c r="M32" s="12"/>
      <c r="N32" s="12"/>
      <c r="O32" s="54">
        <f t="shared" si="12"/>
        <v>0</v>
      </c>
      <c r="P32" s="12"/>
      <c r="Q32" s="12"/>
      <c r="R32" s="54">
        <f t="shared" si="0"/>
        <v>0</v>
      </c>
      <c r="S32" s="12"/>
      <c r="T32" s="12"/>
      <c r="U32" s="54"/>
      <c r="V32" s="12"/>
      <c r="W32" s="12"/>
      <c r="X32" s="54"/>
      <c r="Y32" s="12"/>
      <c r="Z32" s="12"/>
      <c r="AA32" s="54"/>
      <c r="AB32" s="12"/>
      <c r="AC32" s="12"/>
      <c r="AD32" s="54"/>
      <c r="AE32" s="12"/>
      <c r="AF32" s="12"/>
      <c r="AG32" s="54"/>
      <c r="AH32" s="12"/>
      <c r="AI32" s="12"/>
      <c r="AJ32" s="54"/>
      <c r="AK32" s="12"/>
      <c r="AL32" s="12"/>
      <c r="AM32" s="54"/>
      <c r="AN32" s="12"/>
      <c r="AO32" s="12"/>
      <c r="AP32" s="54"/>
      <c r="AQ32" s="44"/>
      <c r="AR32" s="12"/>
      <c r="AS32" s="231"/>
      <c r="AT32" s="12"/>
      <c r="AU32" s="12"/>
      <c r="AV32" s="231"/>
      <c r="AW32" s="12"/>
      <c r="AX32" s="12"/>
      <c r="AY32" s="12"/>
      <c r="AZ32" s="32"/>
    </row>
    <row r="33" spans="1:56" x14ac:dyDescent="0.2">
      <c r="A33" s="208"/>
      <c r="B33" s="151"/>
      <c r="C33" s="108"/>
      <c r="D33" s="10"/>
      <c r="E33" s="12"/>
      <c r="F33" s="12"/>
      <c r="G33" s="12"/>
      <c r="H33" s="44"/>
      <c r="I33" s="12"/>
      <c r="J33" s="12"/>
      <c r="K33" s="12"/>
      <c r="L33" s="221">
        <f t="shared" si="11"/>
        <v>0</v>
      </c>
      <c r="M33" s="12"/>
      <c r="N33" s="12"/>
      <c r="O33" s="54">
        <f t="shared" si="12"/>
        <v>0</v>
      </c>
      <c r="P33" s="12"/>
      <c r="Q33" s="12"/>
      <c r="R33" s="54">
        <f t="shared" si="0"/>
        <v>0</v>
      </c>
      <c r="S33" s="12"/>
      <c r="T33" s="12"/>
      <c r="U33" s="54"/>
      <c r="V33" s="12"/>
      <c r="W33" s="12"/>
      <c r="X33" s="54"/>
      <c r="Y33" s="12"/>
      <c r="Z33" s="12"/>
      <c r="AA33" s="54"/>
      <c r="AB33" s="12"/>
      <c r="AC33" s="12"/>
      <c r="AD33" s="54"/>
      <c r="AE33" s="12"/>
      <c r="AF33" s="12"/>
      <c r="AG33" s="54"/>
      <c r="AH33" s="12"/>
      <c r="AI33" s="12"/>
      <c r="AJ33" s="54"/>
      <c r="AK33" s="12"/>
      <c r="AL33" s="12"/>
      <c r="AM33" s="54"/>
      <c r="AN33" s="12"/>
      <c r="AO33" s="12"/>
      <c r="AP33" s="54"/>
      <c r="AQ33" s="44"/>
      <c r="AR33" s="12"/>
      <c r="AS33" s="231"/>
      <c r="AT33" s="12"/>
      <c r="AU33" s="12"/>
      <c r="AV33" s="231"/>
      <c r="AW33" s="12"/>
      <c r="AX33" s="12"/>
      <c r="AY33" s="12"/>
      <c r="AZ33" s="32"/>
    </row>
    <row r="34" spans="1:56" x14ac:dyDescent="0.2">
      <c r="A34" s="208"/>
      <c r="B34" s="151"/>
      <c r="C34" s="108"/>
      <c r="D34" s="10"/>
      <c r="E34" s="12"/>
      <c r="F34" s="12"/>
      <c r="G34" s="12"/>
      <c r="H34" s="44"/>
      <c r="I34" s="12"/>
      <c r="J34" s="12"/>
      <c r="K34" s="12"/>
      <c r="L34" s="221">
        <f t="shared" si="11"/>
        <v>0</v>
      </c>
      <c r="M34" s="12"/>
      <c r="N34" s="12"/>
      <c r="O34" s="54">
        <f t="shared" si="12"/>
        <v>0</v>
      </c>
      <c r="P34" s="12"/>
      <c r="Q34" s="12"/>
      <c r="R34" s="54">
        <f t="shared" si="0"/>
        <v>0</v>
      </c>
      <c r="S34" s="12"/>
      <c r="T34" s="12"/>
      <c r="U34" s="54"/>
      <c r="V34" s="12"/>
      <c r="W34" s="12"/>
      <c r="X34" s="54"/>
      <c r="Y34" s="12"/>
      <c r="Z34" s="12"/>
      <c r="AA34" s="54"/>
      <c r="AB34" s="12"/>
      <c r="AC34" s="12"/>
      <c r="AD34" s="54"/>
      <c r="AE34" s="12"/>
      <c r="AF34" s="12"/>
      <c r="AG34" s="54"/>
      <c r="AH34" s="12"/>
      <c r="AI34" s="12"/>
      <c r="AJ34" s="54"/>
      <c r="AK34" s="12"/>
      <c r="AL34" s="12"/>
      <c r="AM34" s="54"/>
      <c r="AN34" s="12"/>
      <c r="AO34" s="12"/>
      <c r="AP34" s="54"/>
      <c r="AQ34" s="44"/>
      <c r="AR34" s="12"/>
      <c r="AS34" s="231"/>
      <c r="AT34" s="12"/>
      <c r="AU34" s="12"/>
      <c r="AV34" s="231"/>
      <c r="AW34" s="12"/>
      <c r="AX34" s="12"/>
      <c r="AY34" s="12"/>
      <c r="AZ34" s="32"/>
    </row>
    <row r="35" spans="1:56" x14ac:dyDescent="0.2">
      <c r="A35" s="208"/>
      <c r="B35" s="151"/>
      <c r="C35" s="108"/>
      <c r="D35" s="10"/>
      <c r="E35" s="12"/>
      <c r="F35" s="12"/>
      <c r="G35" s="12"/>
      <c r="H35" s="44"/>
      <c r="I35" s="12"/>
      <c r="J35" s="12"/>
      <c r="K35" s="12"/>
      <c r="L35" s="221">
        <f t="shared" si="11"/>
        <v>0</v>
      </c>
      <c r="M35" s="12"/>
      <c r="N35" s="12"/>
      <c r="O35" s="54">
        <f t="shared" si="12"/>
        <v>0</v>
      </c>
      <c r="P35" s="12"/>
      <c r="Q35" s="12"/>
      <c r="R35" s="54">
        <f t="shared" si="0"/>
        <v>0</v>
      </c>
      <c r="S35" s="12"/>
      <c r="T35" s="12"/>
      <c r="U35" s="54"/>
      <c r="V35" s="12"/>
      <c r="W35" s="12"/>
      <c r="X35" s="54"/>
      <c r="Y35" s="12"/>
      <c r="Z35" s="12"/>
      <c r="AA35" s="54"/>
      <c r="AB35" s="12"/>
      <c r="AC35" s="12"/>
      <c r="AD35" s="54"/>
      <c r="AE35" s="12"/>
      <c r="AF35" s="12"/>
      <c r="AG35" s="54"/>
      <c r="AH35" s="12"/>
      <c r="AI35" s="12"/>
      <c r="AJ35" s="54"/>
      <c r="AK35" s="12"/>
      <c r="AL35" s="12"/>
      <c r="AM35" s="54"/>
      <c r="AN35" s="12"/>
      <c r="AO35" s="12"/>
      <c r="AP35" s="54"/>
      <c r="AQ35" s="44"/>
      <c r="AR35" s="12"/>
      <c r="AS35" s="231"/>
      <c r="AT35" s="12"/>
      <c r="AU35" s="12"/>
      <c r="AV35" s="231"/>
      <c r="AW35" s="12"/>
      <c r="AX35" s="12"/>
      <c r="AY35" s="12"/>
      <c r="AZ35" s="32"/>
    </row>
    <row r="36" spans="1:56" x14ac:dyDescent="0.2">
      <c r="A36" s="208"/>
      <c r="B36" s="151"/>
      <c r="C36" s="108"/>
      <c r="D36" s="10"/>
      <c r="E36" s="12"/>
      <c r="F36" s="12"/>
      <c r="G36" s="12"/>
      <c r="H36" s="44"/>
      <c r="I36" s="12"/>
      <c r="J36" s="12"/>
      <c r="K36" s="12"/>
      <c r="L36" s="221">
        <f t="shared" si="11"/>
        <v>0</v>
      </c>
      <c r="M36" s="12"/>
      <c r="N36" s="12"/>
      <c r="O36" s="54">
        <f t="shared" si="12"/>
        <v>0</v>
      </c>
      <c r="P36" s="12"/>
      <c r="Q36" s="12"/>
      <c r="R36" s="54">
        <f t="shared" si="0"/>
        <v>0</v>
      </c>
      <c r="S36" s="12"/>
      <c r="T36" s="12"/>
      <c r="U36" s="54"/>
      <c r="V36" s="12"/>
      <c r="W36" s="12"/>
      <c r="X36" s="54"/>
      <c r="Y36" s="12"/>
      <c r="Z36" s="12"/>
      <c r="AA36" s="54"/>
      <c r="AB36" s="12"/>
      <c r="AC36" s="12"/>
      <c r="AD36" s="54"/>
      <c r="AE36" s="12"/>
      <c r="AF36" s="12"/>
      <c r="AG36" s="54"/>
      <c r="AH36" s="12"/>
      <c r="AI36" s="12"/>
      <c r="AJ36" s="54"/>
      <c r="AK36" s="12"/>
      <c r="AL36" s="12"/>
      <c r="AM36" s="54"/>
      <c r="AN36" s="12"/>
      <c r="AO36" s="12"/>
      <c r="AP36" s="54"/>
      <c r="AQ36" s="44"/>
      <c r="AR36" s="12"/>
      <c r="AS36" s="231"/>
      <c r="AT36" s="12"/>
      <c r="AU36" s="12"/>
      <c r="AV36" s="231"/>
      <c r="AW36" s="12"/>
      <c r="AX36" s="12"/>
      <c r="AY36" s="12"/>
      <c r="AZ36" s="32"/>
    </row>
    <row r="37" spans="1:56" x14ac:dyDescent="0.2">
      <c r="A37" s="208"/>
      <c r="B37" s="151"/>
      <c r="C37" s="108"/>
      <c r="D37" s="10"/>
      <c r="E37" s="12"/>
      <c r="F37" s="12"/>
      <c r="G37" s="12"/>
      <c r="H37" s="44"/>
      <c r="I37" s="12"/>
      <c r="J37" s="12"/>
      <c r="K37" s="12"/>
      <c r="L37" s="221">
        <f t="shared" si="11"/>
        <v>0</v>
      </c>
      <c r="M37" s="12"/>
      <c r="N37" s="12"/>
      <c r="O37" s="54">
        <f t="shared" si="12"/>
        <v>0</v>
      </c>
      <c r="P37" s="12"/>
      <c r="Q37" s="12"/>
      <c r="R37" s="54">
        <f t="shared" si="0"/>
        <v>0</v>
      </c>
      <c r="S37" s="12"/>
      <c r="T37" s="12"/>
      <c r="U37" s="54"/>
      <c r="V37" s="12"/>
      <c r="W37" s="12"/>
      <c r="X37" s="54"/>
      <c r="Y37" s="12"/>
      <c r="Z37" s="12"/>
      <c r="AA37" s="54"/>
      <c r="AB37" s="12"/>
      <c r="AC37" s="12"/>
      <c r="AD37" s="54"/>
      <c r="AE37" s="12"/>
      <c r="AF37" s="12"/>
      <c r="AG37" s="54"/>
      <c r="AH37" s="12"/>
      <c r="AI37" s="12"/>
      <c r="AJ37" s="54"/>
      <c r="AK37" s="12"/>
      <c r="AL37" s="12"/>
      <c r="AM37" s="54"/>
      <c r="AN37" s="12"/>
      <c r="AO37" s="12"/>
      <c r="AP37" s="54"/>
      <c r="AQ37" s="44"/>
      <c r="AR37" s="12"/>
      <c r="AS37" s="231"/>
      <c r="AT37" s="12"/>
      <c r="AU37" s="12"/>
      <c r="AV37" s="231"/>
      <c r="AW37" s="12"/>
      <c r="AX37" s="12"/>
      <c r="AY37" s="12"/>
      <c r="AZ37" s="32"/>
    </row>
    <row r="38" spans="1:56" x14ac:dyDescent="0.2">
      <c r="A38" s="208"/>
      <c r="B38" s="151"/>
      <c r="C38" s="108"/>
      <c r="D38" s="10"/>
      <c r="E38" s="12"/>
      <c r="F38" s="12"/>
      <c r="G38" s="12"/>
      <c r="H38" s="44"/>
      <c r="I38" s="12"/>
      <c r="J38" s="12"/>
      <c r="K38" s="12"/>
      <c r="L38" s="221">
        <f t="shared" si="11"/>
        <v>0</v>
      </c>
      <c r="M38" s="12"/>
      <c r="N38" s="12"/>
      <c r="O38" s="54">
        <f t="shared" si="12"/>
        <v>0</v>
      </c>
      <c r="P38" s="12"/>
      <c r="Q38" s="12"/>
      <c r="R38" s="54">
        <f t="shared" si="0"/>
        <v>0</v>
      </c>
      <c r="S38" s="12"/>
      <c r="T38" s="12"/>
      <c r="U38" s="54"/>
      <c r="V38" s="12"/>
      <c r="W38" s="12"/>
      <c r="X38" s="54"/>
      <c r="Y38" s="12"/>
      <c r="Z38" s="12"/>
      <c r="AA38" s="54"/>
      <c r="AB38" s="12"/>
      <c r="AC38" s="12"/>
      <c r="AD38" s="54"/>
      <c r="AE38" s="12"/>
      <c r="AF38" s="12"/>
      <c r="AG38" s="54"/>
      <c r="AH38" s="12"/>
      <c r="AI38" s="12"/>
      <c r="AJ38" s="54"/>
      <c r="AK38" s="12"/>
      <c r="AL38" s="12"/>
      <c r="AM38" s="54"/>
      <c r="AN38" s="12"/>
      <c r="AO38" s="12"/>
      <c r="AP38" s="54"/>
      <c r="AQ38" s="44"/>
      <c r="AR38" s="12"/>
      <c r="AS38" s="231"/>
      <c r="AT38" s="12"/>
      <c r="AU38" s="12"/>
      <c r="AV38" s="231"/>
      <c r="AW38" s="12"/>
      <c r="AX38" s="12"/>
      <c r="AY38" s="12"/>
      <c r="AZ38" s="32"/>
    </row>
    <row r="39" spans="1:56" x14ac:dyDescent="0.2">
      <c r="A39" s="208"/>
      <c r="B39" s="151"/>
      <c r="C39" s="108"/>
      <c r="D39" s="10"/>
      <c r="E39" s="12"/>
      <c r="F39" s="12"/>
      <c r="G39" s="12"/>
      <c r="H39" s="44"/>
      <c r="I39" s="12"/>
      <c r="J39" s="12"/>
      <c r="K39" s="12"/>
      <c r="L39" s="221">
        <f t="shared" si="11"/>
        <v>0</v>
      </c>
      <c r="M39" s="12"/>
      <c r="N39" s="12"/>
      <c r="O39" s="54">
        <f t="shared" si="12"/>
        <v>0</v>
      </c>
      <c r="P39" s="12"/>
      <c r="Q39" s="12"/>
      <c r="R39" s="54">
        <f t="shared" si="0"/>
        <v>0</v>
      </c>
      <c r="S39" s="12"/>
      <c r="T39" s="12"/>
      <c r="U39" s="54"/>
      <c r="V39" s="12"/>
      <c r="W39" s="12"/>
      <c r="X39" s="54"/>
      <c r="Y39" s="12"/>
      <c r="Z39" s="12"/>
      <c r="AA39" s="54"/>
      <c r="AB39" s="12"/>
      <c r="AC39" s="12"/>
      <c r="AD39" s="54"/>
      <c r="AE39" s="12"/>
      <c r="AF39" s="12"/>
      <c r="AG39" s="54"/>
      <c r="AH39" s="12"/>
      <c r="AI39" s="12"/>
      <c r="AJ39" s="54"/>
      <c r="AK39" s="12"/>
      <c r="AL39" s="12"/>
      <c r="AM39" s="54"/>
      <c r="AN39" s="12"/>
      <c r="AO39" s="12"/>
      <c r="AP39" s="54"/>
      <c r="AQ39" s="44"/>
      <c r="AR39" s="12"/>
      <c r="AS39" s="231"/>
      <c r="AT39" s="12"/>
      <c r="AU39" s="12"/>
      <c r="AV39" s="231"/>
      <c r="AW39" s="12"/>
      <c r="AX39" s="12"/>
      <c r="AY39" s="12"/>
      <c r="AZ39" s="32"/>
    </row>
    <row r="40" spans="1:56" x14ac:dyDescent="0.2">
      <c r="A40" s="208"/>
      <c r="B40" s="151"/>
      <c r="C40" s="108"/>
      <c r="D40" s="10"/>
      <c r="E40" s="12"/>
      <c r="F40" s="12"/>
      <c r="G40" s="12"/>
      <c r="H40" s="44"/>
      <c r="I40" s="12"/>
      <c r="J40" s="12"/>
      <c r="K40" s="12"/>
      <c r="L40" s="221">
        <f t="shared" si="11"/>
        <v>0</v>
      </c>
      <c r="M40" s="12"/>
      <c r="N40" s="12"/>
      <c r="O40" s="54">
        <f t="shared" si="12"/>
        <v>0</v>
      </c>
      <c r="P40" s="12"/>
      <c r="Q40" s="12"/>
      <c r="R40" s="54">
        <f t="shared" si="0"/>
        <v>0</v>
      </c>
      <c r="S40" s="12"/>
      <c r="T40" s="12"/>
      <c r="U40" s="54"/>
      <c r="V40" s="12"/>
      <c r="W40" s="12"/>
      <c r="X40" s="54"/>
      <c r="Y40" s="12"/>
      <c r="Z40" s="12"/>
      <c r="AA40" s="54"/>
      <c r="AB40" s="12"/>
      <c r="AC40" s="12"/>
      <c r="AD40" s="54"/>
      <c r="AE40" s="12"/>
      <c r="AF40" s="12"/>
      <c r="AG40" s="54"/>
      <c r="AH40" s="12"/>
      <c r="AI40" s="12"/>
      <c r="AJ40" s="54"/>
      <c r="AK40" s="12"/>
      <c r="AL40" s="12"/>
      <c r="AM40" s="54"/>
      <c r="AN40" s="12"/>
      <c r="AO40" s="12"/>
      <c r="AP40" s="54"/>
      <c r="AQ40" s="44"/>
      <c r="AR40" s="12"/>
      <c r="AS40" s="231"/>
      <c r="AT40" s="12"/>
      <c r="AU40" s="12"/>
      <c r="AV40" s="231"/>
      <c r="AW40" s="12"/>
      <c r="AX40" s="12"/>
      <c r="AY40" s="12"/>
      <c r="AZ40" s="32"/>
    </row>
    <row r="41" spans="1:56" x14ac:dyDescent="0.2">
      <c r="A41" s="208"/>
      <c r="B41" s="151"/>
      <c r="C41" s="108"/>
      <c r="D41" s="10"/>
      <c r="E41" s="12"/>
      <c r="F41" s="12"/>
      <c r="G41" s="12"/>
      <c r="H41" s="44"/>
      <c r="I41" s="12"/>
      <c r="J41" s="12"/>
      <c r="K41" s="12"/>
      <c r="L41" s="221">
        <f t="shared" si="11"/>
        <v>0</v>
      </c>
      <c r="M41" s="12"/>
      <c r="N41" s="12"/>
      <c r="O41" s="54">
        <f t="shared" si="12"/>
        <v>0</v>
      </c>
      <c r="P41" s="12"/>
      <c r="Q41" s="12"/>
      <c r="R41" s="54">
        <f t="shared" si="0"/>
        <v>0</v>
      </c>
      <c r="S41" s="12"/>
      <c r="T41" s="12"/>
      <c r="U41" s="54"/>
      <c r="V41" s="12"/>
      <c r="W41" s="12"/>
      <c r="X41" s="54"/>
      <c r="Y41" s="12"/>
      <c r="Z41" s="12"/>
      <c r="AA41" s="54"/>
      <c r="AB41" s="12"/>
      <c r="AC41" s="12"/>
      <c r="AD41" s="54"/>
      <c r="AE41" s="12"/>
      <c r="AF41" s="12"/>
      <c r="AG41" s="54"/>
      <c r="AH41" s="12"/>
      <c r="AI41" s="12"/>
      <c r="AJ41" s="54"/>
      <c r="AK41" s="12"/>
      <c r="AL41" s="12"/>
      <c r="AM41" s="54"/>
      <c r="AN41" s="12"/>
      <c r="AO41" s="12"/>
      <c r="AP41" s="54"/>
      <c r="AQ41" s="44"/>
      <c r="AR41" s="12"/>
      <c r="AS41" s="231"/>
      <c r="AT41" s="12"/>
      <c r="AU41" s="12"/>
      <c r="AV41" s="231"/>
      <c r="AW41" s="12"/>
      <c r="AX41" s="12"/>
      <c r="AY41" s="12"/>
      <c r="AZ41" s="32"/>
    </row>
    <row r="42" spans="1:56" ht="10.5" customHeight="1" x14ac:dyDescent="0.2">
      <c r="A42" s="208"/>
      <c r="B42" s="151"/>
      <c r="C42" s="108"/>
      <c r="D42" s="10"/>
      <c r="E42" s="12"/>
      <c r="F42" s="12"/>
      <c r="G42" s="12"/>
      <c r="H42" s="44"/>
      <c r="I42" s="12"/>
      <c r="J42" s="12"/>
      <c r="K42" s="12"/>
      <c r="L42" s="221">
        <f t="shared" si="11"/>
        <v>0</v>
      </c>
      <c r="M42" s="12"/>
      <c r="N42" s="12"/>
      <c r="O42" s="54">
        <f t="shared" si="12"/>
        <v>0</v>
      </c>
      <c r="P42" s="12"/>
      <c r="Q42" s="12"/>
      <c r="R42" s="54">
        <f t="shared" si="0"/>
        <v>0</v>
      </c>
      <c r="S42" s="12"/>
      <c r="T42" s="12"/>
      <c r="U42" s="54"/>
      <c r="V42" s="12"/>
      <c r="W42" s="12"/>
      <c r="X42" s="54"/>
      <c r="Y42" s="12"/>
      <c r="Z42" s="12"/>
      <c r="AA42" s="54"/>
      <c r="AB42" s="12"/>
      <c r="AC42" s="12"/>
      <c r="AD42" s="54"/>
      <c r="AE42" s="12"/>
      <c r="AF42" s="12"/>
      <c r="AG42" s="54"/>
      <c r="AH42" s="12"/>
      <c r="AI42" s="12"/>
      <c r="AJ42" s="54"/>
      <c r="AK42" s="12"/>
      <c r="AL42" s="12"/>
      <c r="AM42" s="54"/>
      <c r="AN42" s="12"/>
      <c r="AO42" s="12"/>
      <c r="AP42" s="54"/>
      <c r="AQ42" s="44"/>
      <c r="AR42" s="12"/>
      <c r="AS42" s="231"/>
      <c r="AT42" s="12"/>
      <c r="AU42" s="12"/>
      <c r="AV42" s="231"/>
      <c r="AW42" s="12"/>
      <c r="AX42" s="12"/>
      <c r="AY42" s="12"/>
      <c r="AZ42" s="32"/>
    </row>
    <row r="43" spans="1:56" x14ac:dyDescent="0.2">
      <c r="A43" s="208"/>
      <c r="B43" s="151"/>
      <c r="C43" s="108"/>
      <c r="D43" s="10"/>
      <c r="E43" s="12"/>
      <c r="F43" s="12"/>
      <c r="G43" s="12"/>
      <c r="H43" s="44"/>
      <c r="I43" s="12"/>
      <c r="J43" s="12"/>
      <c r="K43" s="12"/>
      <c r="L43" s="221">
        <f t="shared" si="11"/>
        <v>0</v>
      </c>
      <c r="M43" s="12"/>
      <c r="N43" s="12"/>
      <c r="O43" s="54">
        <f t="shared" si="12"/>
        <v>0</v>
      </c>
      <c r="P43" s="12"/>
      <c r="Q43" s="12"/>
      <c r="R43" s="54">
        <f t="shared" si="0"/>
        <v>0</v>
      </c>
      <c r="S43" s="12"/>
      <c r="T43" s="12"/>
      <c r="U43" s="54"/>
      <c r="V43" s="12"/>
      <c r="W43" s="12"/>
      <c r="X43" s="54"/>
      <c r="Y43" s="12"/>
      <c r="Z43" s="12"/>
      <c r="AA43" s="54"/>
      <c r="AB43" s="12"/>
      <c r="AC43" s="12"/>
      <c r="AD43" s="54"/>
      <c r="AE43" s="12"/>
      <c r="AF43" s="12"/>
      <c r="AG43" s="54"/>
      <c r="AH43" s="12"/>
      <c r="AI43" s="12"/>
      <c r="AJ43" s="54"/>
      <c r="AK43" s="12"/>
      <c r="AL43" s="12"/>
      <c r="AM43" s="54"/>
      <c r="AN43" s="12"/>
      <c r="AO43" s="12"/>
      <c r="AP43" s="54"/>
      <c r="AQ43" s="44"/>
      <c r="AR43" s="12"/>
      <c r="AS43" s="231"/>
      <c r="AT43" s="12"/>
      <c r="AU43" s="12"/>
      <c r="AV43" s="231"/>
      <c r="AW43" s="12"/>
      <c r="AX43" s="12"/>
      <c r="AY43" s="12"/>
      <c r="AZ43" s="32"/>
    </row>
    <row r="44" spans="1:56" x14ac:dyDescent="0.2">
      <c r="A44" s="208"/>
      <c r="B44" s="151"/>
      <c r="C44" s="108"/>
      <c r="D44" s="10"/>
      <c r="E44" s="12"/>
      <c r="F44" s="12"/>
      <c r="G44" s="12"/>
      <c r="H44" s="44"/>
      <c r="I44" s="12"/>
      <c r="J44" s="12"/>
      <c r="K44" s="12"/>
      <c r="L44" s="221">
        <f t="shared" si="11"/>
        <v>0</v>
      </c>
      <c r="M44" s="12"/>
      <c r="N44" s="12"/>
      <c r="O44" s="54">
        <f t="shared" si="12"/>
        <v>0</v>
      </c>
      <c r="P44" s="12"/>
      <c r="Q44" s="12"/>
      <c r="R44" s="54">
        <f t="shared" si="0"/>
        <v>0</v>
      </c>
      <c r="S44" s="12"/>
      <c r="T44" s="12"/>
      <c r="U44" s="54"/>
      <c r="V44" s="12"/>
      <c r="W44" s="12"/>
      <c r="X44" s="54"/>
      <c r="Y44" s="12"/>
      <c r="Z44" s="12"/>
      <c r="AA44" s="54"/>
      <c r="AB44" s="12"/>
      <c r="AC44" s="12"/>
      <c r="AD44" s="54"/>
      <c r="AE44" s="12"/>
      <c r="AF44" s="12"/>
      <c r="AG44" s="54"/>
      <c r="AH44" s="12"/>
      <c r="AI44" s="12"/>
      <c r="AJ44" s="54"/>
      <c r="AK44" s="12"/>
      <c r="AL44" s="12"/>
      <c r="AM44" s="54"/>
      <c r="AN44" s="12"/>
      <c r="AO44" s="12"/>
      <c r="AP44" s="54"/>
      <c r="AQ44" s="44"/>
      <c r="AR44" s="12"/>
      <c r="AS44" s="231"/>
      <c r="AT44" s="12"/>
      <c r="AU44" s="12"/>
      <c r="AV44" s="231"/>
      <c r="AW44" s="12"/>
      <c r="AX44" s="12"/>
      <c r="AY44" s="12"/>
      <c r="AZ44" s="32"/>
    </row>
    <row r="45" spans="1:56" x14ac:dyDescent="0.2">
      <c r="A45" s="208"/>
      <c r="B45" s="13"/>
      <c r="C45" s="48"/>
      <c r="D45" s="10"/>
      <c r="E45" s="42"/>
      <c r="F45" s="42"/>
      <c r="G45" s="42"/>
      <c r="H45" s="44"/>
      <c r="I45" s="42"/>
      <c r="J45" s="42"/>
      <c r="K45" s="42"/>
      <c r="L45" s="221">
        <f t="shared" si="11"/>
        <v>0</v>
      </c>
      <c r="M45" s="12"/>
      <c r="N45" s="12"/>
      <c r="O45" s="54">
        <f t="shared" si="12"/>
        <v>0</v>
      </c>
      <c r="P45" s="12"/>
      <c r="Q45" s="12"/>
      <c r="R45" s="54">
        <f t="shared" si="0"/>
        <v>0</v>
      </c>
      <c r="S45" s="12"/>
      <c r="T45" s="12"/>
      <c r="U45" s="54"/>
      <c r="V45" s="12"/>
      <c r="W45" s="12"/>
      <c r="X45" s="54"/>
      <c r="Y45" s="12"/>
      <c r="Z45" s="12"/>
      <c r="AA45" s="54"/>
      <c r="AB45" s="12"/>
      <c r="AC45" s="12"/>
      <c r="AD45" s="54"/>
      <c r="AE45" s="12"/>
      <c r="AF45" s="12"/>
      <c r="AG45" s="54"/>
      <c r="AH45" s="12"/>
      <c r="AI45" s="12"/>
      <c r="AJ45" s="54"/>
      <c r="AK45" s="12"/>
      <c r="AL45" s="12"/>
      <c r="AM45" s="54"/>
      <c r="AN45" s="12"/>
      <c r="AO45" s="12"/>
      <c r="AP45" s="54"/>
      <c r="AQ45" s="44"/>
      <c r="AR45" s="42"/>
      <c r="AS45" s="231"/>
      <c r="AT45" s="42"/>
      <c r="AU45" s="42"/>
      <c r="AV45" s="231"/>
      <c r="AW45" s="42"/>
      <c r="AX45" s="42"/>
      <c r="AY45" s="42"/>
      <c r="AZ45" s="32"/>
    </row>
    <row r="46" spans="1:56" x14ac:dyDescent="0.2">
      <c r="A46" s="208"/>
      <c r="B46" s="151"/>
      <c r="C46" s="108"/>
      <c r="D46" s="10"/>
      <c r="E46" s="12"/>
      <c r="F46" s="12"/>
      <c r="G46" s="12"/>
      <c r="H46" s="44"/>
      <c r="I46" s="12"/>
      <c r="J46" s="12"/>
      <c r="K46" s="12"/>
      <c r="L46" s="221">
        <f t="shared" si="11"/>
        <v>0</v>
      </c>
      <c r="M46" s="12"/>
      <c r="N46" s="12"/>
      <c r="O46" s="54">
        <f t="shared" si="12"/>
        <v>0</v>
      </c>
      <c r="P46" s="12"/>
      <c r="Q46" s="12"/>
      <c r="R46" s="54">
        <f t="shared" si="0"/>
        <v>0</v>
      </c>
      <c r="S46" s="12"/>
      <c r="T46" s="12"/>
      <c r="U46" s="54"/>
      <c r="V46" s="12"/>
      <c r="W46" s="12"/>
      <c r="X46" s="54"/>
      <c r="Y46" s="12"/>
      <c r="Z46" s="12"/>
      <c r="AA46" s="54"/>
      <c r="AB46" s="12"/>
      <c r="AC46" s="12"/>
      <c r="AD46" s="54"/>
      <c r="AE46" s="12"/>
      <c r="AF46" s="12"/>
      <c r="AG46" s="54"/>
      <c r="AH46" s="12"/>
      <c r="AI46" s="12"/>
      <c r="AJ46" s="54"/>
      <c r="AK46" s="12"/>
      <c r="AL46" s="12"/>
      <c r="AM46" s="54"/>
      <c r="AN46" s="12"/>
      <c r="AO46" s="12"/>
      <c r="AP46" s="54"/>
      <c r="AQ46" s="44"/>
      <c r="AR46" s="12"/>
      <c r="AS46" s="231"/>
      <c r="AT46" s="12"/>
      <c r="AU46" s="12"/>
      <c r="AV46" s="231"/>
      <c r="AW46" s="12"/>
      <c r="AX46" s="12"/>
      <c r="AY46" s="12"/>
      <c r="AZ46" s="32"/>
    </row>
    <row r="47" spans="1:56" s="121" customFormat="1" x14ac:dyDescent="0.2">
      <c r="A47" s="208"/>
      <c r="B47" s="280"/>
      <c r="C47" s="281"/>
      <c r="D47" s="273"/>
      <c r="E47" s="261"/>
      <c r="F47" s="261"/>
      <c r="G47" s="261"/>
      <c r="H47" s="275"/>
      <c r="I47" s="275"/>
      <c r="J47" s="261"/>
      <c r="K47" s="261"/>
      <c r="L47" s="221">
        <f t="shared" si="11"/>
        <v>0</v>
      </c>
      <c r="M47" s="261"/>
      <c r="N47" s="261"/>
      <c r="O47" s="54">
        <f t="shared" si="12"/>
        <v>0</v>
      </c>
      <c r="P47" s="261"/>
      <c r="Q47" s="261"/>
      <c r="R47" s="54">
        <f t="shared" si="0"/>
        <v>0</v>
      </c>
      <c r="S47" s="261"/>
      <c r="T47" s="261"/>
      <c r="U47" s="279"/>
      <c r="V47" s="261"/>
      <c r="W47" s="261"/>
      <c r="X47" s="279"/>
      <c r="Y47" s="261"/>
      <c r="Z47" s="261"/>
      <c r="AA47" s="278"/>
      <c r="AB47" s="261"/>
      <c r="AC47" s="261"/>
      <c r="AD47" s="278"/>
      <c r="AE47" s="261"/>
      <c r="AF47" s="261"/>
      <c r="AG47" s="278"/>
      <c r="AH47" s="261"/>
      <c r="AI47" s="261"/>
      <c r="AJ47" s="279"/>
      <c r="AK47" s="261"/>
      <c r="AL47" s="261"/>
      <c r="AM47" s="279"/>
      <c r="AN47" s="261"/>
      <c r="AO47" s="261"/>
      <c r="AP47" s="278"/>
      <c r="AQ47" s="261"/>
      <c r="AR47" s="261"/>
      <c r="AS47" s="278"/>
      <c r="AT47" s="261"/>
      <c r="AU47" s="261"/>
      <c r="AV47" s="279"/>
      <c r="AW47" s="261"/>
      <c r="AX47" s="261"/>
      <c r="AY47" s="275"/>
      <c r="AZ47" s="32"/>
      <c r="BA47" s="42"/>
      <c r="BB47" s="9"/>
      <c r="BC47" s="9"/>
      <c r="BD47" s="9"/>
    </row>
    <row r="48" spans="1:56" x14ac:dyDescent="0.2">
      <c r="A48" s="208"/>
      <c r="B48" s="151"/>
      <c r="C48" s="108"/>
      <c r="D48" s="10"/>
      <c r="E48" s="12"/>
      <c r="F48" s="12"/>
      <c r="G48" s="12"/>
      <c r="H48" s="44"/>
      <c r="I48" s="12"/>
      <c r="J48" s="12"/>
      <c r="K48" s="12"/>
      <c r="L48" s="221">
        <f t="shared" si="11"/>
        <v>0</v>
      </c>
      <c r="M48" s="42"/>
      <c r="N48" s="42"/>
      <c r="O48" s="54">
        <f t="shared" si="12"/>
        <v>0</v>
      </c>
      <c r="P48" s="42"/>
      <c r="Q48" s="42"/>
      <c r="R48" s="54">
        <f t="shared" si="0"/>
        <v>0</v>
      </c>
      <c r="S48" s="42"/>
      <c r="T48" s="42"/>
      <c r="U48" s="54"/>
      <c r="V48" s="42"/>
      <c r="W48" s="42"/>
      <c r="X48" s="54"/>
      <c r="Y48" s="42"/>
      <c r="Z48" s="42"/>
      <c r="AA48" s="54"/>
      <c r="AB48" s="42"/>
      <c r="AC48" s="42"/>
      <c r="AD48" s="54"/>
      <c r="AE48" s="42"/>
      <c r="AF48" s="42"/>
      <c r="AG48" s="54"/>
      <c r="AH48" s="42"/>
      <c r="AI48" s="42"/>
      <c r="AJ48" s="54"/>
      <c r="AK48" s="42"/>
      <c r="AL48" s="42"/>
      <c r="AM48" s="54"/>
      <c r="AN48" s="42"/>
      <c r="AO48" s="42"/>
      <c r="AP48" s="54"/>
      <c r="AQ48" s="44"/>
      <c r="AR48" s="12"/>
      <c r="AS48" s="231"/>
      <c r="AT48" s="12"/>
      <c r="AU48" s="12"/>
      <c r="AV48" s="231"/>
      <c r="AW48" s="12"/>
      <c r="AX48" s="12"/>
      <c r="AY48" s="12"/>
      <c r="AZ48" s="32"/>
    </row>
    <row r="49" spans="1:56" ht="11.25" customHeight="1" x14ac:dyDescent="0.2">
      <c r="A49" s="208"/>
      <c r="B49" s="151"/>
      <c r="C49" s="108"/>
      <c r="D49" s="10"/>
      <c r="E49" s="12"/>
      <c r="F49" s="12"/>
      <c r="G49" s="12"/>
      <c r="H49" s="44"/>
      <c r="I49" s="12"/>
      <c r="J49" s="12"/>
      <c r="K49" s="12"/>
      <c r="L49" s="221">
        <f t="shared" si="11"/>
        <v>0</v>
      </c>
      <c r="M49" s="12"/>
      <c r="N49" s="12"/>
      <c r="O49" s="54">
        <f t="shared" si="12"/>
        <v>0</v>
      </c>
      <c r="P49" s="12"/>
      <c r="Q49" s="12"/>
      <c r="R49" s="54">
        <f t="shared" si="0"/>
        <v>0</v>
      </c>
      <c r="S49" s="12"/>
      <c r="T49" s="12"/>
      <c r="U49" s="54"/>
      <c r="V49" s="12"/>
      <c r="W49" s="12"/>
      <c r="X49" s="54"/>
      <c r="Y49" s="12"/>
      <c r="Z49" s="12"/>
      <c r="AA49" s="54"/>
      <c r="AB49" s="12"/>
      <c r="AC49" s="12"/>
      <c r="AD49" s="54"/>
      <c r="AE49" s="12"/>
      <c r="AF49" s="12"/>
      <c r="AG49" s="54"/>
      <c r="AH49" s="12"/>
      <c r="AI49" s="12"/>
      <c r="AJ49" s="54"/>
      <c r="AK49" s="12"/>
      <c r="AL49" s="12"/>
      <c r="AM49" s="54"/>
      <c r="AN49" s="12"/>
      <c r="AO49" s="12"/>
      <c r="AP49" s="54"/>
      <c r="AQ49" s="44"/>
      <c r="AR49" s="12"/>
      <c r="AS49" s="231"/>
      <c r="AT49" s="12"/>
      <c r="AU49" s="12"/>
      <c r="AV49" s="231"/>
      <c r="AW49" s="12"/>
      <c r="AX49" s="12"/>
      <c r="AY49" s="12"/>
      <c r="AZ49" s="32"/>
    </row>
    <row r="50" spans="1:56" x14ac:dyDescent="0.2">
      <c r="A50" s="208"/>
      <c r="B50" s="151"/>
      <c r="C50" s="108"/>
      <c r="D50" s="10"/>
      <c r="E50" s="12"/>
      <c r="F50" s="12"/>
      <c r="G50" s="12"/>
      <c r="H50" s="44"/>
      <c r="I50" s="12"/>
      <c r="J50" s="12"/>
      <c r="K50" s="12"/>
      <c r="L50" s="221">
        <f t="shared" si="11"/>
        <v>0</v>
      </c>
      <c r="M50" s="12"/>
      <c r="N50" s="12"/>
      <c r="O50" s="54">
        <f t="shared" si="12"/>
        <v>0</v>
      </c>
      <c r="P50" s="12"/>
      <c r="Q50" s="12"/>
      <c r="R50" s="54">
        <f t="shared" si="0"/>
        <v>0</v>
      </c>
      <c r="S50" s="12"/>
      <c r="T50" s="12"/>
      <c r="U50" s="54"/>
      <c r="V50" s="12"/>
      <c r="W50" s="12"/>
      <c r="X50" s="54"/>
      <c r="Y50" s="12"/>
      <c r="Z50" s="12"/>
      <c r="AA50" s="54"/>
      <c r="AB50" s="12"/>
      <c r="AC50" s="12"/>
      <c r="AD50" s="54"/>
      <c r="AE50" s="12"/>
      <c r="AF50" s="12"/>
      <c r="AG50" s="54"/>
      <c r="AH50" s="12"/>
      <c r="AI50" s="12"/>
      <c r="AJ50" s="54"/>
      <c r="AK50" s="12"/>
      <c r="AL50" s="12"/>
      <c r="AM50" s="54"/>
      <c r="AN50" s="12"/>
      <c r="AO50" s="12"/>
      <c r="AP50" s="54"/>
      <c r="AQ50" s="12"/>
      <c r="AR50" s="12"/>
      <c r="AS50" s="54"/>
      <c r="AT50" s="12"/>
      <c r="AU50" s="12"/>
      <c r="AV50" s="54"/>
      <c r="AW50" s="12"/>
      <c r="AX50" s="12"/>
      <c r="AY50" s="12"/>
      <c r="AZ50" s="32"/>
    </row>
    <row r="51" spans="1:56" ht="11.25" customHeight="1" x14ac:dyDescent="0.2">
      <c r="A51" s="208"/>
      <c r="B51" s="151"/>
      <c r="C51" s="108"/>
      <c r="D51" s="10"/>
      <c r="E51" s="12"/>
      <c r="F51" s="12"/>
      <c r="G51" s="12"/>
      <c r="H51" s="44"/>
      <c r="I51" s="12"/>
      <c r="J51" s="12"/>
      <c r="K51" s="12"/>
      <c r="L51" s="221">
        <f t="shared" si="11"/>
        <v>0</v>
      </c>
      <c r="M51" s="12"/>
      <c r="N51" s="12"/>
      <c r="O51" s="54">
        <f t="shared" si="12"/>
        <v>0</v>
      </c>
      <c r="P51" s="12"/>
      <c r="Q51" s="12"/>
      <c r="R51" s="54">
        <f t="shared" si="0"/>
        <v>0</v>
      </c>
      <c r="S51" s="12"/>
      <c r="T51" s="12"/>
      <c r="U51" s="54"/>
      <c r="V51" s="12"/>
      <c r="W51" s="12"/>
      <c r="X51" s="54"/>
      <c r="Y51" s="12"/>
      <c r="Z51" s="12"/>
      <c r="AA51" s="54"/>
      <c r="AB51" s="12"/>
      <c r="AC51" s="12"/>
      <c r="AD51" s="54"/>
      <c r="AE51" s="12"/>
      <c r="AF51" s="12"/>
      <c r="AG51" s="54"/>
      <c r="AH51" s="12"/>
      <c r="AI51" s="12"/>
      <c r="AJ51" s="54"/>
      <c r="AK51" s="12"/>
      <c r="AL51" s="12"/>
      <c r="AM51" s="54"/>
      <c r="AN51" s="12"/>
      <c r="AO51" s="12"/>
      <c r="AP51" s="54"/>
      <c r="AQ51" s="44"/>
      <c r="AR51" s="12"/>
      <c r="AS51" s="231"/>
      <c r="AT51" s="12"/>
      <c r="AU51" s="12"/>
      <c r="AV51" s="231"/>
      <c r="AW51" s="12"/>
      <c r="AX51" s="12"/>
      <c r="AY51" s="12"/>
      <c r="AZ51" s="32"/>
    </row>
    <row r="52" spans="1:56" s="123" customFormat="1" x14ac:dyDescent="0.2">
      <c r="A52" s="208"/>
      <c r="B52" s="282"/>
      <c r="C52" s="283"/>
      <c r="D52" s="284"/>
      <c r="E52" s="285"/>
      <c r="F52" s="285"/>
      <c r="G52" s="285"/>
      <c r="H52" s="286"/>
      <c r="I52" s="285"/>
      <c r="J52" s="285"/>
      <c r="K52" s="285"/>
      <c r="L52" s="221">
        <f t="shared" si="11"/>
        <v>0</v>
      </c>
      <c r="M52" s="285"/>
      <c r="N52" s="285"/>
      <c r="O52" s="54">
        <f t="shared" si="12"/>
        <v>0</v>
      </c>
      <c r="P52" s="285"/>
      <c r="Q52" s="285"/>
      <c r="R52" s="54">
        <f t="shared" si="0"/>
        <v>0</v>
      </c>
      <c r="S52" s="285"/>
      <c r="T52" s="285"/>
      <c r="U52" s="286"/>
      <c r="V52" s="285"/>
      <c r="W52" s="285"/>
      <c r="X52" s="286"/>
      <c r="Y52" s="285"/>
      <c r="Z52" s="285"/>
      <c r="AA52" s="286"/>
      <c r="AB52" s="285"/>
      <c r="AC52" s="285"/>
      <c r="AD52" s="286"/>
      <c r="AE52" s="285"/>
      <c r="AF52" s="285"/>
      <c r="AG52" s="286"/>
      <c r="AH52" s="285"/>
      <c r="AI52" s="285"/>
      <c r="AJ52" s="286"/>
      <c r="AK52" s="285"/>
      <c r="AL52" s="285"/>
      <c r="AM52" s="286"/>
      <c r="AN52" s="285"/>
      <c r="AO52" s="285"/>
      <c r="AP52" s="286"/>
      <c r="AQ52" s="286"/>
      <c r="AR52" s="285"/>
      <c r="AS52" s="287"/>
      <c r="AT52" s="285"/>
      <c r="AU52" s="285"/>
      <c r="AV52" s="287"/>
      <c r="AW52" s="285"/>
      <c r="AX52" s="285"/>
      <c r="AY52" s="285"/>
      <c r="AZ52" s="32"/>
      <c r="BA52" s="42"/>
      <c r="BB52" s="9"/>
      <c r="BC52" s="9"/>
      <c r="BD52" s="9"/>
    </row>
    <row r="53" spans="1:56" x14ac:dyDescent="0.2">
      <c r="A53" s="208"/>
      <c r="B53" s="13"/>
      <c r="C53" s="48"/>
      <c r="D53" s="10"/>
      <c r="E53" s="42"/>
      <c r="F53" s="42"/>
      <c r="G53" s="42"/>
      <c r="H53" s="44"/>
      <c r="I53" s="42"/>
      <c r="J53" s="42"/>
      <c r="K53" s="42"/>
      <c r="L53" s="221">
        <f t="shared" si="11"/>
        <v>0</v>
      </c>
      <c r="M53" s="42"/>
      <c r="N53" s="42"/>
      <c r="O53" s="54">
        <f t="shared" si="12"/>
        <v>0</v>
      </c>
      <c r="P53" s="42"/>
      <c r="Q53" s="42"/>
      <c r="R53" s="54">
        <f t="shared" si="0"/>
        <v>0</v>
      </c>
      <c r="S53" s="42"/>
      <c r="T53" s="42"/>
      <c r="U53" s="54"/>
      <c r="V53" s="42"/>
      <c r="W53" s="42"/>
      <c r="X53" s="54"/>
      <c r="Y53" s="42"/>
      <c r="Z53" s="42"/>
      <c r="AA53" s="54"/>
      <c r="AB53" s="42"/>
      <c r="AC53" s="42"/>
      <c r="AD53" s="54"/>
      <c r="AE53" s="42"/>
      <c r="AF53" s="42"/>
      <c r="AG53" s="54"/>
      <c r="AH53" s="42"/>
      <c r="AI53" s="42"/>
      <c r="AJ53" s="54"/>
      <c r="AK53" s="42"/>
      <c r="AL53" s="42"/>
      <c r="AM53" s="54"/>
      <c r="AN53" s="42"/>
      <c r="AO53" s="42"/>
      <c r="AP53" s="54"/>
      <c r="AQ53" s="44"/>
      <c r="AR53" s="42"/>
      <c r="AS53" s="231"/>
      <c r="AT53" s="42"/>
      <c r="AU53" s="42"/>
      <c r="AV53" s="231"/>
      <c r="AW53" s="42"/>
      <c r="AX53" s="42"/>
      <c r="AY53" s="42"/>
      <c r="AZ53" s="32"/>
    </row>
    <row r="54" spans="1:56" x14ac:dyDescent="0.2">
      <c r="A54" s="208"/>
      <c r="B54" s="151"/>
      <c r="C54" s="108"/>
      <c r="D54" s="10"/>
      <c r="E54" s="42"/>
      <c r="F54" s="12"/>
      <c r="G54" s="12"/>
      <c r="H54" s="44"/>
      <c r="I54" s="12"/>
      <c r="J54" s="12"/>
      <c r="K54" s="12"/>
      <c r="L54" s="221">
        <f t="shared" si="11"/>
        <v>0</v>
      </c>
      <c r="M54" s="12"/>
      <c r="N54" s="12"/>
      <c r="O54" s="54">
        <f t="shared" si="12"/>
        <v>0</v>
      </c>
      <c r="P54" s="12"/>
      <c r="Q54" s="12"/>
      <c r="R54" s="54">
        <f t="shared" si="0"/>
        <v>0</v>
      </c>
      <c r="S54" s="12"/>
      <c r="T54" s="12"/>
      <c r="U54" s="54"/>
      <c r="V54" s="12"/>
      <c r="W54" s="12"/>
      <c r="X54" s="54"/>
      <c r="Y54" s="12"/>
      <c r="Z54" s="12"/>
      <c r="AA54" s="54"/>
      <c r="AB54" s="12"/>
      <c r="AC54" s="12"/>
      <c r="AD54" s="54"/>
      <c r="AE54" s="12"/>
      <c r="AF54" s="12"/>
      <c r="AG54" s="54"/>
      <c r="AH54" s="12"/>
      <c r="AI54" s="12"/>
      <c r="AJ54" s="54"/>
      <c r="AK54" s="12"/>
      <c r="AL54" s="12"/>
      <c r="AM54" s="54"/>
      <c r="AN54" s="12"/>
      <c r="AO54" s="12"/>
      <c r="AP54" s="54"/>
      <c r="AQ54" s="44"/>
      <c r="AR54" s="12"/>
      <c r="AS54" s="231"/>
      <c r="AT54" s="12"/>
      <c r="AU54" s="12"/>
      <c r="AV54" s="231"/>
      <c r="AW54" s="12"/>
      <c r="AX54" s="12"/>
      <c r="AY54" s="12"/>
      <c r="AZ54" s="32"/>
    </row>
    <row r="55" spans="1:56" x14ac:dyDescent="0.2">
      <c r="A55" s="208"/>
      <c r="B55" s="151"/>
      <c r="C55" s="108"/>
      <c r="D55" s="10"/>
      <c r="E55" s="12"/>
      <c r="F55" s="12"/>
      <c r="G55" s="12"/>
      <c r="H55" s="44"/>
      <c r="I55" s="12"/>
      <c r="J55" s="12"/>
      <c r="K55" s="12"/>
      <c r="L55" s="221">
        <f t="shared" si="11"/>
        <v>0</v>
      </c>
      <c r="M55" s="12"/>
      <c r="N55" s="12"/>
      <c r="O55" s="54">
        <f t="shared" si="12"/>
        <v>0</v>
      </c>
      <c r="P55" s="12"/>
      <c r="Q55" s="12"/>
      <c r="R55" s="54">
        <f t="shared" si="0"/>
        <v>0</v>
      </c>
      <c r="S55" s="12"/>
      <c r="T55" s="12"/>
      <c r="U55" s="54"/>
      <c r="V55" s="12"/>
      <c r="W55" s="12"/>
      <c r="X55" s="54"/>
      <c r="Y55" s="12"/>
      <c r="Z55" s="12"/>
      <c r="AA55" s="54"/>
      <c r="AB55" s="12"/>
      <c r="AC55" s="12"/>
      <c r="AD55" s="54"/>
      <c r="AE55" s="12"/>
      <c r="AF55" s="12"/>
      <c r="AG55" s="54"/>
      <c r="AH55" s="12"/>
      <c r="AI55" s="12"/>
      <c r="AJ55" s="54"/>
      <c r="AK55" s="12"/>
      <c r="AL55" s="12"/>
      <c r="AM55" s="54"/>
      <c r="AN55" s="12"/>
      <c r="AO55" s="12"/>
      <c r="AP55" s="54"/>
      <c r="AQ55" s="44"/>
      <c r="AR55" s="12"/>
      <c r="AS55" s="231"/>
      <c r="AT55" s="12"/>
      <c r="AU55" s="12"/>
      <c r="AV55" s="231"/>
      <c r="AW55" s="12"/>
      <c r="AX55" s="12"/>
      <c r="AY55" s="12"/>
      <c r="AZ55" s="32"/>
    </row>
    <row r="56" spans="1:56" s="121" customFormat="1" x14ac:dyDescent="0.2">
      <c r="A56" s="208"/>
      <c r="B56" s="288"/>
      <c r="C56" s="289"/>
      <c r="D56" s="273"/>
      <c r="E56" s="274"/>
      <c r="F56" s="274"/>
      <c r="G56" s="274"/>
      <c r="H56" s="275"/>
      <c r="I56" s="274"/>
      <c r="J56" s="274"/>
      <c r="K56" s="274"/>
      <c r="L56" s="221">
        <f t="shared" si="11"/>
        <v>0</v>
      </c>
      <c r="M56" s="274"/>
      <c r="N56" s="274"/>
      <c r="O56" s="54">
        <f t="shared" si="12"/>
        <v>0</v>
      </c>
      <c r="P56" s="275"/>
      <c r="Q56" s="274"/>
      <c r="R56" s="54">
        <f t="shared" si="0"/>
        <v>0</v>
      </c>
      <c r="S56" s="274"/>
      <c r="T56" s="274"/>
      <c r="U56" s="278"/>
      <c r="V56" s="275"/>
      <c r="W56" s="274"/>
      <c r="X56" s="278"/>
      <c r="Y56" s="275"/>
      <c r="Z56" s="274"/>
      <c r="AA56" s="278"/>
      <c r="AB56" s="275"/>
      <c r="AC56" s="274"/>
      <c r="AD56" s="278"/>
      <c r="AE56" s="275"/>
      <c r="AF56" s="274"/>
      <c r="AG56" s="278"/>
      <c r="AH56" s="275"/>
      <c r="AI56" s="274"/>
      <c r="AJ56" s="278"/>
      <c r="AK56" s="275"/>
      <c r="AL56" s="274"/>
      <c r="AM56" s="278"/>
      <c r="AN56" s="275"/>
      <c r="AO56" s="274"/>
      <c r="AP56" s="278"/>
      <c r="AQ56" s="275"/>
      <c r="AR56" s="274"/>
      <c r="AS56" s="279"/>
      <c r="AT56" s="274"/>
      <c r="AU56" s="274"/>
      <c r="AV56" s="279"/>
      <c r="AW56" s="274"/>
      <c r="AX56" s="274"/>
      <c r="AY56" s="274"/>
      <c r="AZ56" s="32"/>
      <c r="BA56" s="42"/>
      <c r="BB56" s="9"/>
      <c r="BC56" s="9"/>
      <c r="BD56" s="9"/>
    </row>
    <row r="57" spans="1:56" x14ac:dyDescent="0.2">
      <c r="A57" s="208"/>
      <c r="B57" s="198"/>
      <c r="C57" s="147"/>
      <c r="D57" s="103"/>
      <c r="E57" s="42"/>
      <c r="F57" s="12"/>
      <c r="G57" s="12"/>
      <c r="H57" s="42"/>
      <c r="I57" s="12"/>
      <c r="J57" s="12"/>
      <c r="K57" s="12"/>
      <c r="L57" s="221">
        <f t="shared" si="11"/>
        <v>0</v>
      </c>
      <c r="M57" s="12"/>
      <c r="N57" s="12"/>
      <c r="O57" s="54">
        <f t="shared" si="12"/>
        <v>0</v>
      </c>
      <c r="P57" s="12"/>
      <c r="Q57" s="12"/>
      <c r="R57" s="54">
        <f t="shared" si="0"/>
        <v>0</v>
      </c>
      <c r="S57" s="12"/>
      <c r="T57" s="12"/>
      <c r="U57" s="54"/>
      <c r="V57" s="12"/>
      <c r="W57" s="12"/>
      <c r="X57" s="54"/>
      <c r="Y57" s="12"/>
      <c r="Z57" s="12"/>
      <c r="AA57" s="54"/>
      <c r="AB57" s="12"/>
      <c r="AC57" s="12"/>
      <c r="AD57" s="54"/>
      <c r="AE57" s="12"/>
      <c r="AF57" s="12"/>
      <c r="AG57" s="54"/>
      <c r="AH57" s="12"/>
      <c r="AI57" s="12"/>
      <c r="AJ57" s="54"/>
      <c r="AK57" s="12"/>
      <c r="AL57" s="12"/>
      <c r="AM57" s="54"/>
      <c r="AN57" s="12"/>
      <c r="AO57" s="12"/>
      <c r="AP57" s="54"/>
      <c r="AQ57" s="42"/>
      <c r="AS57" s="105"/>
      <c r="AT57" s="12"/>
      <c r="AU57" s="12"/>
      <c r="AV57" s="231"/>
      <c r="AW57" s="12"/>
      <c r="AX57" s="12"/>
      <c r="AY57" s="42"/>
      <c r="AZ57" s="32"/>
    </row>
    <row r="58" spans="1:56" x14ac:dyDescent="0.2">
      <c r="A58" s="208"/>
      <c r="B58" s="151"/>
      <c r="C58" s="108"/>
      <c r="D58" s="10"/>
      <c r="E58" s="12"/>
      <c r="F58" s="12"/>
      <c r="G58" s="12"/>
      <c r="H58" s="44"/>
      <c r="I58" s="12"/>
      <c r="J58" s="12"/>
      <c r="K58" s="12"/>
      <c r="L58" s="221">
        <f t="shared" si="11"/>
        <v>0</v>
      </c>
      <c r="M58" s="12"/>
      <c r="N58" s="12"/>
      <c r="O58" s="54">
        <f t="shared" si="12"/>
        <v>0</v>
      </c>
      <c r="P58" s="12"/>
      <c r="Q58" s="12"/>
      <c r="R58" s="54">
        <f t="shared" si="0"/>
        <v>0</v>
      </c>
      <c r="S58" s="12"/>
      <c r="T58" s="12"/>
      <c r="U58" s="54"/>
      <c r="V58" s="12"/>
      <c r="W58" s="12"/>
      <c r="X58" s="54"/>
      <c r="Y58" s="12"/>
      <c r="Z58" s="12"/>
      <c r="AA58" s="54"/>
      <c r="AB58" s="12"/>
      <c r="AC58" s="12"/>
      <c r="AD58" s="54"/>
      <c r="AE58" s="12"/>
      <c r="AF58" s="12"/>
      <c r="AG58" s="54"/>
      <c r="AH58" s="12"/>
      <c r="AI58" s="12"/>
      <c r="AJ58" s="54"/>
      <c r="AK58" s="12"/>
      <c r="AL58" s="12"/>
      <c r="AM58" s="54"/>
      <c r="AN58" s="12"/>
      <c r="AO58" s="12"/>
      <c r="AP58" s="54"/>
      <c r="AQ58" s="44"/>
      <c r="AR58" s="12"/>
      <c r="AS58" s="231"/>
      <c r="AT58" s="12"/>
      <c r="AU58" s="12"/>
      <c r="AV58" s="231"/>
      <c r="AW58" s="12"/>
      <c r="AX58" s="12"/>
      <c r="AY58" s="12"/>
      <c r="AZ58" s="32"/>
    </row>
    <row r="59" spans="1:56" x14ac:dyDescent="0.2">
      <c r="A59" s="208"/>
      <c r="B59" s="151"/>
      <c r="C59" s="108"/>
      <c r="D59" s="10"/>
      <c r="E59" s="12"/>
      <c r="F59" s="12"/>
      <c r="G59" s="12"/>
      <c r="H59" s="44"/>
      <c r="I59" s="12"/>
      <c r="J59" s="12"/>
      <c r="K59" s="12"/>
      <c r="L59" s="221">
        <f t="shared" si="11"/>
        <v>0</v>
      </c>
      <c r="M59" s="12"/>
      <c r="N59" s="12"/>
      <c r="O59" s="54">
        <f t="shared" si="12"/>
        <v>0</v>
      </c>
      <c r="P59" s="12"/>
      <c r="Q59" s="12"/>
      <c r="R59" s="54">
        <f t="shared" si="0"/>
        <v>0</v>
      </c>
      <c r="S59" s="12"/>
      <c r="T59" s="12"/>
      <c r="U59" s="54"/>
      <c r="V59" s="12"/>
      <c r="W59" s="12"/>
      <c r="X59" s="54"/>
      <c r="Y59" s="12"/>
      <c r="Z59" s="12"/>
      <c r="AA59" s="54"/>
      <c r="AB59" s="12"/>
      <c r="AC59" s="12"/>
      <c r="AD59" s="54"/>
      <c r="AE59" s="12"/>
      <c r="AF59" s="12"/>
      <c r="AG59" s="54"/>
      <c r="AH59" s="12"/>
      <c r="AI59" s="12"/>
      <c r="AJ59" s="54"/>
      <c r="AK59" s="12"/>
      <c r="AL59" s="12"/>
      <c r="AM59" s="54"/>
      <c r="AN59" s="12"/>
      <c r="AO59" s="12"/>
      <c r="AP59" s="54"/>
      <c r="AQ59" s="44"/>
      <c r="AR59" s="12"/>
      <c r="AS59" s="231"/>
      <c r="AT59" s="12"/>
      <c r="AU59" s="12"/>
      <c r="AV59" s="231"/>
      <c r="AW59" s="12"/>
      <c r="AX59" s="12"/>
      <c r="AY59" s="12"/>
      <c r="AZ59" s="32"/>
    </row>
    <row r="60" spans="1:56" x14ac:dyDescent="0.2">
      <c r="A60" s="208"/>
      <c r="B60" s="151"/>
      <c r="C60" s="108"/>
      <c r="D60" s="10"/>
      <c r="E60" s="12"/>
      <c r="F60" s="12"/>
      <c r="G60" s="12"/>
      <c r="H60" s="44"/>
      <c r="I60" s="12"/>
      <c r="J60" s="12"/>
      <c r="K60" s="12"/>
      <c r="L60" s="221">
        <f t="shared" si="11"/>
        <v>0</v>
      </c>
      <c r="M60" s="12"/>
      <c r="N60" s="12"/>
      <c r="O60" s="54">
        <f t="shared" si="12"/>
        <v>0</v>
      </c>
      <c r="P60" s="12"/>
      <c r="Q60" s="12"/>
      <c r="R60" s="54">
        <f t="shared" si="0"/>
        <v>0</v>
      </c>
      <c r="S60" s="12"/>
      <c r="T60" s="12"/>
      <c r="U60" s="54"/>
      <c r="V60" s="12"/>
      <c r="W60" s="12"/>
      <c r="X60" s="54"/>
      <c r="Y60" s="12"/>
      <c r="Z60" s="12"/>
      <c r="AA60" s="54"/>
      <c r="AB60" s="12"/>
      <c r="AC60" s="12"/>
      <c r="AD60" s="54"/>
      <c r="AE60" s="12"/>
      <c r="AF60" s="12"/>
      <c r="AG60" s="54"/>
      <c r="AH60" s="12"/>
      <c r="AI60" s="12"/>
      <c r="AJ60" s="54"/>
      <c r="AK60" s="12"/>
      <c r="AL60" s="12"/>
      <c r="AM60" s="54"/>
      <c r="AN60" s="12"/>
      <c r="AO60" s="12"/>
      <c r="AP60" s="54"/>
      <c r="AQ60" s="44"/>
      <c r="AR60" s="12"/>
      <c r="AS60" s="231"/>
      <c r="AT60" s="12"/>
      <c r="AU60" s="12"/>
      <c r="AV60" s="231"/>
      <c r="AW60" s="12"/>
      <c r="AX60" s="12"/>
      <c r="AY60" s="12"/>
      <c r="AZ60" s="32"/>
    </row>
    <row r="61" spans="1:56" x14ac:dyDescent="0.2">
      <c r="A61" s="208"/>
      <c r="B61" s="151"/>
      <c r="C61" s="108"/>
      <c r="D61" s="10"/>
      <c r="E61" s="12"/>
      <c r="F61" s="12"/>
      <c r="G61" s="12"/>
      <c r="H61" s="44"/>
      <c r="I61" s="12"/>
      <c r="J61" s="12"/>
      <c r="K61" s="12"/>
      <c r="L61" s="221">
        <f t="shared" si="11"/>
        <v>0</v>
      </c>
      <c r="M61" s="12"/>
      <c r="N61" s="12"/>
      <c r="O61" s="54">
        <f t="shared" si="12"/>
        <v>0</v>
      </c>
      <c r="P61" s="12"/>
      <c r="Q61" s="12"/>
      <c r="R61" s="54">
        <f t="shared" si="0"/>
        <v>0</v>
      </c>
      <c r="S61" s="12"/>
      <c r="T61" s="12"/>
      <c r="U61" s="221"/>
      <c r="V61" s="12"/>
      <c r="W61" s="12"/>
      <c r="X61" s="221"/>
      <c r="Y61" s="12"/>
      <c r="Z61" s="12"/>
      <c r="AA61" s="221"/>
      <c r="AB61" s="12"/>
      <c r="AC61" s="12"/>
      <c r="AD61" s="221"/>
      <c r="AE61" s="12"/>
      <c r="AF61" s="12"/>
      <c r="AG61" s="221"/>
      <c r="AH61" s="12"/>
      <c r="AI61" s="12"/>
      <c r="AJ61" s="221"/>
      <c r="AK61" s="12"/>
      <c r="AL61" s="12"/>
      <c r="AM61" s="221"/>
      <c r="AN61" s="12"/>
      <c r="AO61" s="12"/>
      <c r="AP61" s="221"/>
      <c r="AQ61" s="44"/>
      <c r="AR61" s="12"/>
      <c r="AS61" s="231"/>
      <c r="AT61" s="12"/>
      <c r="AU61" s="12"/>
      <c r="AV61" s="231"/>
      <c r="AW61" s="12"/>
      <c r="AX61" s="12"/>
      <c r="AY61" s="12"/>
      <c r="AZ61" s="32"/>
    </row>
    <row r="62" spans="1:56" x14ac:dyDescent="0.2">
      <c r="A62" s="208"/>
      <c r="B62" s="151"/>
      <c r="C62" s="108"/>
      <c r="D62" s="10"/>
      <c r="E62" s="12"/>
      <c r="F62" s="12"/>
      <c r="G62" s="12"/>
      <c r="H62" s="44"/>
      <c r="I62" s="12"/>
      <c r="J62" s="12"/>
      <c r="K62" s="12"/>
      <c r="L62" s="221">
        <f t="shared" si="11"/>
        <v>0</v>
      </c>
      <c r="M62" s="12"/>
      <c r="N62" s="12"/>
      <c r="O62" s="54">
        <f t="shared" si="12"/>
        <v>0</v>
      </c>
      <c r="P62" s="12"/>
      <c r="Q62" s="12"/>
      <c r="R62" s="54">
        <f t="shared" si="0"/>
        <v>0</v>
      </c>
      <c r="S62" s="12"/>
      <c r="T62" s="12"/>
      <c r="U62" s="54"/>
      <c r="V62" s="12"/>
      <c r="W62" s="12"/>
      <c r="X62" s="54"/>
      <c r="Y62" s="12"/>
      <c r="Z62" s="12"/>
      <c r="AA62" s="54"/>
      <c r="AB62" s="12"/>
      <c r="AC62" s="12"/>
      <c r="AD62" s="54"/>
      <c r="AE62" s="12"/>
      <c r="AF62" s="12"/>
      <c r="AG62" s="54"/>
      <c r="AH62" s="12"/>
      <c r="AI62" s="12"/>
      <c r="AJ62" s="54"/>
      <c r="AK62" s="12"/>
      <c r="AL62" s="12"/>
      <c r="AM62" s="54"/>
      <c r="AN62" s="12"/>
      <c r="AO62" s="12"/>
      <c r="AP62" s="54"/>
      <c r="AQ62" s="44"/>
      <c r="AR62" s="12"/>
      <c r="AS62" s="231"/>
      <c r="AT62" s="12"/>
      <c r="AU62" s="12"/>
      <c r="AV62" s="231"/>
      <c r="AW62" s="12"/>
      <c r="AX62" s="12"/>
      <c r="AY62" s="12"/>
      <c r="AZ62" s="32"/>
    </row>
    <row r="63" spans="1:56" ht="12" x14ac:dyDescent="0.2">
      <c r="A63" s="208"/>
      <c r="B63" s="151"/>
      <c r="C63" s="357"/>
      <c r="D63" s="10"/>
      <c r="E63" s="12"/>
      <c r="F63" s="12"/>
      <c r="G63" s="12"/>
      <c r="H63" s="44"/>
      <c r="I63" s="12"/>
      <c r="J63" s="12"/>
      <c r="K63" s="12"/>
      <c r="L63" s="221">
        <f t="shared" si="11"/>
        <v>0</v>
      </c>
      <c r="M63" s="12"/>
      <c r="N63" s="12"/>
      <c r="O63" s="54">
        <f t="shared" si="12"/>
        <v>0</v>
      </c>
      <c r="P63" s="12"/>
      <c r="Q63" s="12"/>
      <c r="R63" s="54">
        <f t="shared" si="0"/>
        <v>0</v>
      </c>
      <c r="S63" s="12"/>
      <c r="T63" s="12"/>
      <c r="U63" s="54"/>
      <c r="V63" s="12"/>
      <c r="W63" s="12"/>
      <c r="X63" s="54"/>
      <c r="Y63" s="12"/>
      <c r="Z63" s="12"/>
      <c r="AA63" s="54"/>
      <c r="AB63" s="12"/>
      <c r="AC63" s="12"/>
      <c r="AD63" s="54"/>
      <c r="AE63" s="12"/>
      <c r="AF63" s="12"/>
      <c r="AG63" s="54"/>
      <c r="AH63" s="12"/>
      <c r="AI63" s="12"/>
      <c r="AJ63" s="54"/>
      <c r="AK63" s="12"/>
      <c r="AL63" s="12"/>
      <c r="AM63" s="54"/>
      <c r="AN63" s="12"/>
      <c r="AO63" s="12"/>
      <c r="AP63" s="54"/>
      <c r="AQ63" s="44"/>
      <c r="AR63" s="12"/>
      <c r="AS63" s="231"/>
      <c r="AT63" s="12"/>
      <c r="AU63" s="12"/>
      <c r="AV63" s="231"/>
      <c r="AW63" s="12"/>
      <c r="AX63" s="12"/>
      <c r="AY63" s="12"/>
      <c r="AZ63" s="32"/>
    </row>
    <row r="64" spans="1:56" x14ac:dyDescent="0.2">
      <c r="A64" s="208"/>
      <c r="B64" s="151"/>
      <c r="C64" s="108"/>
      <c r="D64" s="10"/>
      <c r="E64" s="12"/>
      <c r="F64" s="12"/>
      <c r="G64" s="12"/>
      <c r="H64" s="44"/>
      <c r="I64" s="12"/>
      <c r="J64" s="12"/>
      <c r="K64" s="12"/>
      <c r="L64" s="221">
        <f t="shared" si="11"/>
        <v>0</v>
      </c>
      <c r="M64" s="12"/>
      <c r="N64" s="12"/>
      <c r="O64" s="54">
        <f t="shared" si="12"/>
        <v>0</v>
      </c>
      <c r="P64" s="12"/>
      <c r="Q64" s="12"/>
      <c r="R64" s="54">
        <f t="shared" si="0"/>
        <v>0</v>
      </c>
      <c r="S64" s="12"/>
      <c r="T64" s="12"/>
      <c r="U64" s="54"/>
      <c r="V64" s="12"/>
      <c r="W64" s="12"/>
      <c r="X64" s="54"/>
      <c r="Y64" s="12"/>
      <c r="Z64" s="12"/>
      <c r="AA64" s="54"/>
      <c r="AB64" s="12"/>
      <c r="AC64" s="12"/>
      <c r="AD64" s="54"/>
      <c r="AE64" s="12"/>
      <c r="AF64" s="12"/>
      <c r="AG64" s="54"/>
      <c r="AH64" s="12"/>
      <c r="AI64" s="12"/>
      <c r="AJ64" s="54"/>
      <c r="AK64" s="12"/>
      <c r="AL64" s="12"/>
      <c r="AM64" s="54"/>
      <c r="AN64" s="12"/>
      <c r="AO64" s="12"/>
      <c r="AP64" s="54"/>
      <c r="AQ64" s="44"/>
      <c r="AR64" s="12"/>
      <c r="AS64" s="231"/>
      <c r="AT64" s="12"/>
      <c r="AU64" s="12"/>
      <c r="AV64" s="231"/>
      <c r="AW64" s="12"/>
      <c r="AX64" s="12"/>
      <c r="AY64" s="12"/>
      <c r="AZ64" s="32"/>
    </row>
    <row r="65" spans="1:56" x14ac:dyDescent="0.2">
      <c r="A65" s="208"/>
      <c r="B65" s="13"/>
      <c r="C65" s="48"/>
      <c r="D65" s="10"/>
      <c r="E65" s="42"/>
      <c r="F65" s="42"/>
      <c r="G65" s="42"/>
      <c r="H65" s="44"/>
      <c r="I65" s="42"/>
      <c r="J65" s="42"/>
      <c r="K65" s="42"/>
      <c r="L65" s="221">
        <f t="shared" si="11"/>
        <v>0</v>
      </c>
      <c r="M65" s="12"/>
      <c r="N65" s="12"/>
      <c r="O65" s="54">
        <f t="shared" si="12"/>
        <v>0</v>
      </c>
      <c r="P65" s="12"/>
      <c r="Q65" s="12"/>
      <c r="R65" s="54">
        <f t="shared" si="0"/>
        <v>0</v>
      </c>
      <c r="S65" s="12"/>
      <c r="T65" s="12"/>
      <c r="U65" s="54"/>
      <c r="V65" s="12"/>
      <c r="W65" s="12"/>
      <c r="X65" s="54"/>
      <c r="Y65" s="12"/>
      <c r="Z65" s="12"/>
      <c r="AA65" s="54"/>
      <c r="AB65" s="12"/>
      <c r="AC65" s="12"/>
      <c r="AD65" s="54"/>
      <c r="AE65" s="12"/>
      <c r="AF65" s="12"/>
      <c r="AG65" s="54"/>
      <c r="AH65" s="12"/>
      <c r="AI65" s="12"/>
      <c r="AJ65" s="54"/>
      <c r="AK65" s="12"/>
      <c r="AL65" s="12"/>
      <c r="AM65" s="54"/>
      <c r="AN65" s="12"/>
      <c r="AO65" s="12"/>
      <c r="AP65" s="54"/>
      <c r="AQ65" s="42"/>
      <c r="AR65" s="42"/>
      <c r="AS65" s="231"/>
      <c r="AT65" s="42"/>
      <c r="AU65" s="42"/>
      <c r="AV65" s="231"/>
      <c r="AW65" s="42"/>
      <c r="AX65" s="42"/>
      <c r="AY65" s="42"/>
      <c r="AZ65" s="32"/>
    </row>
    <row r="66" spans="1:56" ht="12" x14ac:dyDescent="0.2">
      <c r="A66" s="208"/>
      <c r="B66" s="13"/>
      <c r="C66" s="357"/>
      <c r="D66" s="10"/>
      <c r="E66" s="42"/>
      <c r="F66" s="42"/>
      <c r="G66" s="42"/>
      <c r="H66" s="44"/>
      <c r="I66" s="42"/>
      <c r="J66" s="42"/>
      <c r="K66" s="42"/>
      <c r="L66" s="221">
        <f t="shared" si="11"/>
        <v>0</v>
      </c>
      <c r="M66" s="12"/>
      <c r="N66" s="12"/>
      <c r="O66" s="54">
        <f t="shared" si="12"/>
        <v>0</v>
      </c>
      <c r="P66" s="12"/>
      <c r="Q66" s="12"/>
      <c r="R66" s="54">
        <f t="shared" si="0"/>
        <v>0</v>
      </c>
      <c r="S66" s="12"/>
      <c r="T66" s="12"/>
      <c r="U66" s="54"/>
      <c r="V66" s="12"/>
      <c r="W66" s="12"/>
      <c r="X66" s="54"/>
      <c r="Y66" s="12"/>
      <c r="Z66" s="12"/>
      <c r="AA66" s="54"/>
      <c r="AB66" s="12"/>
      <c r="AC66" s="12"/>
      <c r="AD66" s="54"/>
      <c r="AE66" s="12"/>
      <c r="AF66" s="12"/>
      <c r="AG66" s="54"/>
      <c r="AH66" s="12"/>
      <c r="AI66" s="12"/>
      <c r="AJ66" s="54"/>
      <c r="AK66" s="12"/>
      <c r="AL66" s="12"/>
      <c r="AM66" s="54"/>
      <c r="AN66" s="12"/>
      <c r="AO66" s="12"/>
      <c r="AP66" s="54"/>
      <c r="AQ66" s="42"/>
      <c r="AR66" s="42"/>
      <c r="AS66" s="231"/>
      <c r="AT66" s="42"/>
      <c r="AU66" s="42"/>
      <c r="AV66" s="231"/>
      <c r="AW66" s="42"/>
      <c r="AX66" s="42"/>
      <c r="AY66" s="42"/>
      <c r="AZ66" s="32"/>
    </row>
    <row r="67" spans="1:56" x14ac:dyDescent="0.2">
      <c r="A67" s="208"/>
      <c r="B67" s="13"/>
      <c r="C67" s="48"/>
      <c r="D67" s="10"/>
      <c r="E67" s="42"/>
      <c r="F67" s="42"/>
      <c r="G67" s="42"/>
      <c r="H67" s="44"/>
      <c r="I67" s="42"/>
      <c r="J67" s="42"/>
      <c r="K67" s="42"/>
      <c r="L67" s="221">
        <f t="shared" si="11"/>
        <v>0</v>
      </c>
      <c r="M67" s="12"/>
      <c r="N67" s="12"/>
      <c r="O67" s="54">
        <f t="shared" si="12"/>
        <v>0</v>
      </c>
      <c r="P67" s="12"/>
      <c r="Q67" s="12"/>
      <c r="R67" s="54">
        <f t="shared" si="0"/>
        <v>0</v>
      </c>
      <c r="S67" s="12"/>
      <c r="T67" s="12"/>
      <c r="U67" s="54"/>
      <c r="V67" s="12"/>
      <c r="W67" s="12"/>
      <c r="X67" s="54"/>
      <c r="Y67" s="12"/>
      <c r="Z67" s="12"/>
      <c r="AA67" s="54"/>
      <c r="AB67" s="12"/>
      <c r="AC67" s="12"/>
      <c r="AD67" s="54"/>
      <c r="AE67" s="12"/>
      <c r="AF67" s="12"/>
      <c r="AG67" s="54"/>
      <c r="AH67" s="12"/>
      <c r="AI67" s="12"/>
      <c r="AJ67" s="54"/>
      <c r="AK67" s="12"/>
      <c r="AL67" s="12"/>
      <c r="AM67" s="54"/>
      <c r="AN67" s="12"/>
      <c r="AO67" s="12"/>
      <c r="AP67" s="54"/>
      <c r="AQ67" s="42"/>
      <c r="AR67" s="42"/>
      <c r="AS67" s="231"/>
      <c r="AT67" s="42"/>
      <c r="AU67" s="42"/>
      <c r="AV67" s="231"/>
      <c r="AW67" s="42"/>
      <c r="AX67" s="42"/>
      <c r="AY67" s="42"/>
      <c r="AZ67" s="32"/>
    </row>
    <row r="68" spans="1:56" x14ac:dyDescent="0.2">
      <c r="A68" s="208"/>
      <c r="B68" s="13"/>
      <c r="C68" s="48"/>
      <c r="D68" s="10"/>
      <c r="E68" s="42"/>
      <c r="F68" s="42"/>
      <c r="G68" s="42"/>
      <c r="H68" s="44"/>
      <c r="I68" s="42"/>
      <c r="J68" s="42"/>
      <c r="K68" s="42"/>
      <c r="L68" s="221">
        <f t="shared" si="11"/>
        <v>0</v>
      </c>
      <c r="M68" s="42"/>
      <c r="N68" s="42"/>
      <c r="O68" s="54">
        <f t="shared" si="12"/>
        <v>0</v>
      </c>
      <c r="P68" s="42"/>
      <c r="Q68" s="42"/>
      <c r="R68" s="54">
        <f t="shared" si="0"/>
        <v>0</v>
      </c>
      <c r="S68" s="42"/>
      <c r="T68" s="42"/>
      <c r="U68" s="54"/>
      <c r="V68" s="42"/>
      <c r="W68" s="42"/>
      <c r="X68" s="54"/>
      <c r="Y68" s="42"/>
      <c r="Z68" s="42"/>
      <c r="AA68" s="54"/>
      <c r="AB68" s="42"/>
      <c r="AC68" s="42"/>
      <c r="AD68" s="54"/>
      <c r="AE68" s="42"/>
      <c r="AF68" s="42"/>
      <c r="AG68" s="54"/>
      <c r="AH68" s="42"/>
      <c r="AI68" s="42"/>
      <c r="AJ68" s="54"/>
      <c r="AK68" s="42"/>
      <c r="AL68" s="42"/>
      <c r="AM68" s="54"/>
      <c r="AN68" s="42"/>
      <c r="AO68" s="42"/>
      <c r="AP68" s="54"/>
      <c r="AQ68" s="42"/>
      <c r="AR68" s="42"/>
      <c r="AS68" s="231"/>
      <c r="AT68" s="42"/>
      <c r="AU68" s="42"/>
      <c r="AV68" s="231"/>
      <c r="AW68" s="42"/>
      <c r="AX68" s="42"/>
      <c r="AY68" s="42"/>
      <c r="AZ68" s="32"/>
    </row>
    <row r="69" spans="1:56" x14ac:dyDescent="0.2">
      <c r="A69" s="208"/>
      <c r="B69" s="13"/>
      <c r="C69" s="48"/>
      <c r="D69" s="10"/>
      <c r="E69" s="42"/>
      <c r="F69" s="42"/>
      <c r="G69" s="42"/>
      <c r="H69" s="44"/>
      <c r="I69" s="42"/>
      <c r="J69" s="42"/>
      <c r="K69" s="42"/>
      <c r="L69" s="221">
        <f t="shared" si="11"/>
        <v>0</v>
      </c>
      <c r="M69" s="42"/>
      <c r="N69" s="42"/>
      <c r="O69" s="54">
        <f t="shared" si="12"/>
        <v>0</v>
      </c>
      <c r="P69" s="42"/>
      <c r="Q69" s="42"/>
      <c r="R69" s="54">
        <f t="shared" si="0"/>
        <v>0</v>
      </c>
      <c r="S69" s="42"/>
      <c r="T69" s="42"/>
      <c r="U69" s="54"/>
      <c r="V69" s="42"/>
      <c r="W69" s="42"/>
      <c r="X69" s="54"/>
      <c r="Y69" s="42"/>
      <c r="Z69" s="42"/>
      <c r="AA69" s="54"/>
      <c r="AB69" s="42"/>
      <c r="AC69" s="42"/>
      <c r="AD69" s="54"/>
      <c r="AE69" s="42"/>
      <c r="AF69" s="42"/>
      <c r="AG69" s="54"/>
      <c r="AH69" s="42"/>
      <c r="AI69" s="42"/>
      <c r="AJ69" s="54"/>
      <c r="AK69" s="42"/>
      <c r="AL69" s="42"/>
      <c r="AM69" s="54"/>
      <c r="AN69" s="42"/>
      <c r="AO69" s="42"/>
      <c r="AP69" s="54"/>
      <c r="AQ69" s="42"/>
      <c r="AR69" s="42"/>
      <c r="AS69" s="231"/>
      <c r="AT69" s="42"/>
      <c r="AU69" s="42"/>
      <c r="AV69" s="231"/>
      <c r="AW69" s="42"/>
      <c r="AX69" s="42"/>
      <c r="AY69" s="42"/>
      <c r="AZ69" s="32"/>
    </row>
    <row r="70" spans="1:56" s="121" customFormat="1" x14ac:dyDescent="0.2">
      <c r="A70" s="208"/>
      <c r="B70" s="290"/>
      <c r="C70" s="291"/>
      <c r="D70" s="260"/>
      <c r="E70" s="274"/>
      <c r="F70" s="274"/>
      <c r="G70" s="274"/>
      <c r="H70" s="274"/>
      <c r="I70" s="274"/>
      <c r="J70" s="274"/>
      <c r="K70" s="274"/>
      <c r="L70" s="221">
        <f t="shared" si="11"/>
        <v>0</v>
      </c>
      <c r="M70" s="274"/>
      <c r="N70" s="274"/>
      <c r="O70" s="54">
        <f t="shared" si="12"/>
        <v>0</v>
      </c>
      <c r="P70" s="274"/>
      <c r="Q70" s="274"/>
      <c r="R70" s="54">
        <f t="shared" si="0"/>
        <v>0</v>
      </c>
      <c r="S70" s="274"/>
      <c r="T70" s="274"/>
      <c r="U70" s="292"/>
      <c r="V70" s="274"/>
      <c r="W70" s="274"/>
      <c r="X70" s="292"/>
      <c r="Y70" s="274"/>
      <c r="Z70" s="274"/>
      <c r="AA70" s="292"/>
      <c r="AB70" s="274"/>
      <c r="AC70" s="274"/>
      <c r="AD70" s="292"/>
      <c r="AE70" s="274"/>
      <c r="AF70" s="274"/>
      <c r="AG70" s="292"/>
      <c r="AH70" s="274"/>
      <c r="AI70" s="274"/>
      <c r="AJ70" s="292"/>
      <c r="AK70" s="274"/>
      <c r="AL70" s="274"/>
      <c r="AM70" s="292"/>
      <c r="AN70" s="274"/>
      <c r="AO70" s="274"/>
      <c r="AP70" s="292"/>
      <c r="AQ70" s="261"/>
      <c r="AR70" s="261"/>
      <c r="AS70" s="279"/>
      <c r="AT70" s="261"/>
      <c r="AU70" s="261"/>
      <c r="AV70" s="279"/>
      <c r="AW70" s="261"/>
      <c r="AX70" s="261"/>
      <c r="AY70" s="261"/>
      <c r="AZ70" s="32"/>
      <c r="BA70" s="42"/>
      <c r="BB70" s="9"/>
      <c r="BC70" s="9"/>
      <c r="BD70" s="9"/>
    </row>
    <row r="71" spans="1:56" x14ac:dyDescent="0.2">
      <c r="A71" s="208"/>
      <c r="B71" s="13"/>
      <c r="C71" s="48"/>
      <c r="D71" s="10"/>
      <c r="E71" s="42"/>
      <c r="F71" s="42"/>
      <c r="G71" s="42"/>
      <c r="H71" s="44"/>
      <c r="I71" s="42"/>
      <c r="J71" s="42"/>
      <c r="K71" s="42"/>
      <c r="L71" s="221">
        <f t="shared" si="11"/>
        <v>0</v>
      </c>
      <c r="M71" s="42"/>
      <c r="N71" s="42"/>
      <c r="O71" s="54">
        <f t="shared" si="12"/>
        <v>0</v>
      </c>
      <c r="P71" s="42"/>
      <c r="Q71" s="42"/>
      <c r="R71" s="54">
        <f t="shared" ref="R71:R134" si="57">+P71-Q71</f>
        <v>0</v>
      </c>
      <c r="S71" s="42"/>
      <c r="T71" s="42"/>
      <c r="U71" s="54"/>
      <c r="V71" s="42"/>
      <c r="W71" s="42"/>
      <c r="X71" s="54"/>
      <c r="Y71" s="42"/>
      <c r="Z71" s="42"/>
      <c r="AA71" s="54"/>
      <c r="AB71" s="42"/>
      <c r="AC71" s="42"/>
      <c r="AD71" s="54"/>
      <c r="AE71" s="42"/>
      <c r="AF71" s="42"/>
      <c r="AG71" s="54"/>
      <c r="AH71" s="42"/>
      <c r="AI71" s="42"/>
      <c r="AJ71" s="54"/>
      <c r="AK71" s="42"/>
      <c r="AL71" s="42"/>
      <c r="AM71" s="54"/>
      <c r="AN71" s="42"/>
      <c r="AO71" s="42"/>
      <c r="AP71" s="54"/>
      <c r="AQ71" s="42"/>
      <c r="AR71" s="42"/>
      <c r="AS71" s="231"/>
      <c r="AT71" s="42"/>
      <c r="AU71" s="42"/>
      <c r="AV71" s="231"/>
      <c r="AW71" s="42"/>
      <c r="AX71" s="42"/>
      <c r="AY71" s="42"/>
      <c r="AZ71" s="32"/>
    </row>
    <row r="72" spans="1:56" x14ac:dyDescent="0.2">
      <c r="A72" s="208"/>
      <c r="B72" s="13"/>
      <c r="C72" s="42"/>
      <c r="D72" s="103"/>
      <c r="E72" s="42"/>
      <c r="F72" s="42"/>
      <c r="G72" s="42"/>
      <c r="H72" s="42"/>
      <c r="I72" s="42"/>
      <c r="J72" s="42"/>
      <c r="K72" s="42"/>
      <c r="L72" s="221">
        <f t="shared" ref="L72:L135" si="58">+J72-K72</f>
        <v>0</v>
      </c>
      <c r="M72" s="42"/>
      <c r="N72" s="42"/>
      <c r="O72" s="54">
        <f t="shared" ref="O72:O135" si="59">+M72-N72</f>
        <v>0</v>
      </c>
      <c r="P72" s="42"/>
      <c r="Q72" s="42"/>
      <c r="R72" s="54">
        <f t="shared" si="57"/>
        <v>0</v>
      </c>
      <c r="S72" s="42"/>
      <c r="T72" s="42"/>
      <c r="U72" s="105"/>
      <c r="V72" s="42"/>
      <c r="W72" s="42"/>
      <c r="X72" s="105"/>
      <c r="Y72" s="42"/>
      <c r="Z72" s="42"/>
      <c r="AA72" s="105"/>
      <c r="AB72" s="42"/>
      <c r="AC72" s="42"/>
      <c r="AD72" s="105"/>
      <c r="AE72" s="42"/>
      <c r="AF72" s="42"/>
      <c r="AG72" s="105"/>
      <c r="AH72" s="42"/>
      <c r="AI72" s="42"/>
      <c r="AJ72" s="105"/>
      <c r="AK72" s="42"/>
      <c r="AL72" s="42"/>
      <c r="AM72" s="105"/>
      <c r="AN72" s="42"/>
      <c r="AO72" s="42"/>
      <c r="AP72" s="105"/>
      <c r="AQ72" s="42"/>
      <c r="AR72" s="42"/>
      <c r="AS72" s="105"/>
      <c r="AT72" s="42"/>
      <c r="AU72" s="42"/>
      <c r="AV72" s="231"/>
      <c r="AW72" s="42"/>
      <c r="AX72" s="42"/>
      <c r="AY72" s="42"/>
      <c r="AZ72" s="32"/>
    </row>
    <row r="73" spans="1:56" x14ac:dyDescent="0.2">
      <c r="A73" s="208"/>
      <c r="B73" s="13"/>
      <c r="C73" s="42"/>
      <c r="D73" s="103"/>
      <c r="E73" s="42"/>
      <c r="F73" s="42"/>
      <c r="G73" s="42"/>
      <c r="H73" s="42"/>
      <c r="I73" s="42"/>
      <c r="J73" s="42"/>
      <c r="K73" s="42"/>
      <c r="L73" s="221">
        <f t="shared" si="58"/>
        <v>0</v>
      </c>
      <c r="M73" s="42"/>
      <c r="N73" s="42"/>
      <c r="O73" s="54">
        <f t="shared" si="59"/>
        <v>0</v>
      </c>
      <c r="P73" s="42"/>
      <c r="Q73" s="42"/>
      <c r="R73" s="54">
        <f t="shared" si="57"/>
        <v>0</v>
      </c>
      <c r="S73" s="42"/>
      <c r="T73" s="42"/>
      <c r="U73" s="105"/>
      <c r="V73" s="42"/>
      <c r="W73" s="42"/>
      <c r="X73" s="105"/>
      <c r="Y73" s="42"/>
      <c r="Z73" s="42"/>
      <c r="AA73" s="105"/>
      <c r="AB73" s="42"/>
      <c r="AC73" s="42"/>
      <c r="AD73" s="105"/>
      <c r="AE73" s="42"/>
      <c r="AF73" s="42"/>
      <c r="AG73" s="105"/>
      <c r="AH73" s="42"/>
      <c r="AI73" s="42"/>
      <c r="AJ73" s="105"/>
      <c r="AK73" s="42"/>
      <c r="AL73" s="42"/>
      <c r="AM73" s="105"/>
      <c r="AN73" s="42"/>
      <c r="AO73" s="42"/>
      <c r="AP73" s="105"/>
      <c r="AQ73" s="42"/>
      <c r="AR73" s="42"/>
      <c r="AS73" s="231"/>
      <c r="AT73" s="42"/>
      <c r="AU73" s="42"/>
      <c r="AV73" s="231"/>
      <c r="AW73" s="42"/>
      <c r="AX73" s="42"/>
      <c r="AY73" s="42"/>
      <c r="AZ73" s="32"/>
    </row>
    <row r="74" spans="1:56" s="121" customFormat="1" x14ac:dyDescent="0.2">
      <c r="A74" s="336"/>
      <c r="B74" s="280"/>
      <c r="C74" s="261"/>
      <c r="D74" s="260"/>
      <c r="E74" s="261"/>
      <c r="F74" s="261"/>
      <c r="G74" s="261"/>
      <c r="H74" s="261"/>
      <c r="I74" s="261"/>
      <c r="J74" s="261"/>
      <c r="K74" s="261"/>
      <c r="L74" s="221">
        <f t="shared" si="58"/>
        <v>0</v>
      </c>
      <c r="M74" s="261"/>
      <c r="N74" s="261"/>
      <c r="O74" s="54">
        <f t="shared" si="59"/>
        <v>0</v>
      </c>
      <c r="P74" s="261"/>
      <c r="Q74" s="261"/>
      <c r="R74" s="54">
        <f t="shared" si="57"/>
        <v>0</v>
      </c>
      <c r="S74" s="261"/>
      <c r="T74" s="261"/>
      <c r="U74" s="122"/>
      <c r="V74" s="261"/>
      <c r="W74" s="261"/>
      <c r="X74" s="122"/>
      <c r="Y74" s="261"/>
      <c r="Z74" s="261"/>
      <c r="AA74" s="122"/>
      <c r="AB74" s="261"/>
      <c r="AC74" s="261"/>
      <c r="AD74" s="122"/>
      <c r="AE74" s="261"/>
      <c r="AF74" s="261"/>
      <c r="AG74" s="261"/>
      <c r="AH74" s="261"/>
      <c r="AI74" s="261"/>
      <c r="AJ74" s="122"/>
      <c r="AK74" s="261"/>
      <c r="AL74" s="261"/>
      <c r="AM74" s="261"/>
      <c r="AN74" s="261"/>
      <c r="AO74" s="261"/>
      <c r="AP74" s="122"/>
      <c r="AQ74" s="261"/>
      <c r="AR74" s="261"/>
      <c r="AS74" s="279"/>
      <c r="AT74" s="261"/>
      <c r="AU74" s="261"/>
      <c r="AV74" s="279"/>
      <c r="AW74" s="261"/>
      <c r="AX74" s="261"/>
      <c r="AY74" s="261"/>
      <c r="AZ74" s="120"/>
      <c r="BA74" s="261"/>
    </row>
    <row r="75" spans="1:56" x14ac:dyDescent="0.2">
      <c r="A75" s="208"/>
      <c r="B75" s="13"/>
      <c r="C75" s="42"/>
      <c r="D75" s="103"/>
      <c r="E75" s="261"/>
      <c r="F75" s="42"/>
      <c r="G75" s="42"/>
      <c r="H75" s="261"/>
      <c r="I75" s="42"/>
      <c r="J75" s="42"/>
      <c r="K75" s="42"/>
      <c r="L75" s="221">
        <f t="shared" si="58"/>
        <v>0</v>
      </c>
      <c r="M75" s="42"/>
      <c r="N75" s="42"/>
      <c r="O75" s="54">
        <f t="shared" si="59"/>
        <v>0</v>
      </c>
      <c r="P75" s="42"/>
      <c r="Q75" s="42"/>
      <c r="R75" s="54">
        <f t="shared" si="57"/>
        <v>0</v>
      </c>
      <c r="S75" s="42"/>
      <c r="T75" s="42"/>
      <c r="U75" s="105"/>
      <c r="V75" s="42"/>
      <c r="W75" s="42"/>
      <c r="X75" s="105"/>
      <c r="Y75" s="42"/>
      <c r="Z75" s="42"/>
      <c r="AA75" s="105"/>
      <c r="AB75" s="42"/>
      <c r="AC75" s="42"/>
      <c r="AD75" s="105"/>
      <c r="AE75" s="42"/>
      <c r="AF75" s="42"/>
      <c r="AG75" s="105"/>
      <c r="AH75" s="42"/>
      <c r="AI75" s="42"/>
      <c r="AJ75" s="105"/>
      <c r="AK75" s="42"/>
      <c r="AL75" s="42"/>
      <c r="AM75" s="105"/>
      <c r="AN75" s="42"/>
      <c r="AO75" s="42"/>
      <c r="AP75" s="105"/>
      <c r="AQ75" s="42"/>
      <c r="AR75" s="42"/>
      <c r="AS75" s="105"/>
      <c r="AT75" s="42"/>
      <c r="AU75" s="42"/>
      <c r="AV75" s="231"/>
      <c r="AW75" s="42"/>
      <c r="AX75" s="42"/>
      <c r="AY75" s="42"/>
      <c r="AZ75" s="32"/>
    </row>
    <row r="76" spans="1:56" x14ac:dyDescent="0.2">
      <c r="A76" s="208"/>
      <c r="B76" s="13"/>
      <c r="C76" s="42"/>
      <c r="D76" s="103"/>
      <c r="E76" s="42"/>
      <c r="F76" s="42"/>
      <c r="G76" s="42"/>
      <c r="H76" s="42"/>
      <c r="I76" s="42"/>
      <c r="J76" s="42"/>
      <c r="K76" s="42"/>
      <c r="L76" s="221">
        <f t="shared" si="58"/>
        <v>0</v>
      </c>
      <c r="M76" s="42"/>
      <c r="N76" s="42"/>
      <c r="O76" s="54">
        <f t="shared" si="59"/>
        <v>0</v>
      </c>
      <c r="P76" s="42"/>
      <c r="Q76" s="42"/>
      <c r="R76" s="54">
        <f t="shared" si="57"/>
        <v>0</v>
      </c>
      <c r="S76" s="42"/>
      <c r="T76" s="42"/>
      <c r="U76" s="105"/>
      <c r="V76" s="42"/>
      <c r="W76" s="42"/>
      <c r="X76" s="105"/>
      <c r="Y76" s="42"/>
      <c r="Z76" s="42"/>
      <c r="AA76" s="105"/>
      <c r="AB76" s="42"/>
      <c r="AC76" s="42"/>
      <c r="AD76" s="105"/>
      <c r="AE76" s="42"/>
      <c r="AF76" s="42"/>
      <c r="AG76" s="105"/>
      <c r="AH76" s="42"/>
      <c r="AI76" s="42"/>
      <c r="AJ76" s="105"/>
      <c r="AK76" s="42"/>
      <c r="AL76" s="42"/>
      <c r="AM76" s="105"/>
      <c r="AN76" s="42"/>
      <c r="AO76" s="42"/>
      <c r="AP76" s="105"/>
      <c r="AQ76" s="42"/>
      <c r="AR76" s="42"/>
      <c r="AS76" s="105"/>
      <c r="AT76" s="42"/>
      <c r="AU76" s="42"/>
      <c r="AV76" s="231"/>
      <c r="AW76" s="42"/>
      <c r="AX76" s="42"/>
      <c r="AY76" s="42"/>
      <c r="AZ76" s="32"/>
    </row>
    <row r="77" spans="1:56" x14ac:dyDescent="0.2">
      <c r="A77" s="208"/>
      <c r="B77" s="13"/>
      <c r="C77" s="48"/>
      <c r="D77" s="10"/>
      <c r="E77" s="42"/>
      <c r="F77" s="42"/>
      <c r="G77" s="42"/>
      <c r="H77" s="42"/>
      <c r="I77" s="42"/>
      <c r="J77" s="42"/>
      <c r="K77" s="42"/>
      <c r="L77" s="221">
        <f t="shared" si="58"/>
        <v>0</v>
      </c>
      <c r="M77" s="42"/>
      <c r="N77" s="42"/>
      <c r="O77" s="54">
        <f t="shared" si="59"/>
        <v>0</v>
      </c>
      <c r="P77" s="42"/>
      <c r="Q77" s="42"/>
      <c r="R77" s="54">
        <f t="shared" si="57"/>
        <v>0</v>
      </c>
      <c r="S77" s="42"/>
      <c r="T77" s="42"/>
      <c r="U77" s="105"/>
      <c r="V77" s="42"/>
      <c r="W77" s="42"/>
      <c r="X77" s="105"/>
      <c r="Y77" s="42"/>
      <c r="Z77" s="42"/>
      <c r="AA77" s="105"/>
      <c r="AB77" s="42"/>
      <c r="AC77" s="42"/>
      <c r="AD77" s="105"/>
      <c r="AE77" s="42"/>
      <c r="AF77" s="42"/>
      <c r="AG77" s="105"/>
      <c r="AH77" s="42"/>
      <c r="AI77" s="42"/>
      <c r="AJ77" s="105"/>
      <c r="AK77" s="42"/>
      <c r="AL77" s="42"/>
      <c r="AM77" s="105"/>
      <c r="AN77" s="42"/>
      <c r="AO77" s="42"/>
      <c r="AP77" s="105"/>
      <c r="AQ77" s="42"/>
      <c r="AR77" s="42"/>
      <c r="AS77" s="105"/>
      <c r="AT77" s="42"/>
      <c r="AU77" s="42"/>
      <c r="AV77" s="231"/>
      <c r="AW77" s="42"/>
      <c r="AX77" s="42"/>
      <c r="AY77" s="42"/>
      <c r="AZ77" s="32"/>
    </row>
    <row r="78" spans="1:56" x14ac:dyDescent="0.2">
      <c r="A78" s="208"/>
      <c r="B78" s="13"/>
      <c r="C78" s="48"/>
      <c r="D78" s="10"/>
      <c r="E78" s="42"/>
      <c r="F78" s="42"/>
      <c r="G78" s="42"/>
      <c r="H78" s="42"/>
      <c r="I78" s="42"/>
      <c r="J78" s="42"/>
      <c r="K78" s="42"/>
      <c r="L78" s="221">
        <f t="shared" si="58"/>
        <v>0</v>
      </c>
      <c r="M78" s="42"/>
      <c r="N78" s="42"/>
      <c r="O78" s="54">
        <f t="shared" si="59"/>
        <v>0</v>
      </c>
      <c r="P78" s="42"/>
      <c r="Q78" s="42"/>
      <c r="R78" s="54">
        <f t="shared" si="57"/>
        <v>0</v>
      </c>
      <c r="S78" s="42"/>
      <c r="T78" s="42"/>
      <c r="U78" s="54"/>
      <c r="V78" s="42"/>
      <c r="W78" s="42"/>
      <c r="X78" s="54"/>
      <c r="Y78" s="42"/>
      <c r="Z78" s="42"/>
      <c r="AA78" s="54"/>
      <c r="AB78" s="42"/>
      <c r="AC78" s="42"/>
      <c r="AD78" s="54"/>
      <c r="AE78" s="42"/>
      <c r="AF78" s="42"/>
      <c r="AG78" s="54"/>
      <c r="AH78" s="42"/>
      <c r="AI78" s="42"/>
      <c r="AJ78" s="54"/>
      <c r="AK78" s="42"/>
      <c r="AL78" s="42"/>
      <c r="AM78" s="54"/>
      <c r="AN78" s="42"/>
      <c r="AO78" s="42"/>
      <c r="AP78" s="54"/>
      <c r="AQ78" s="42"/>
      <c r="AR78" s="42"/>
      <c r="AS78" s="54"/>
      <c r="AT78" s="42"/>
      <c r="AU78" s="42"/>
      <c r="AV78" s="231"/>
      <c r="AW78" s="42"/>
      <c r="AX78" s="42"/>
      <c r="AY78" s="42"/>
      <c r="AZ78" s="32"/>
    </row>
    <row r="79" spans="1:56" s="121" customFormat="1" x14ac:dyDescent="0.2">
      <c r="A79" s="336"/>
      <c r="B79" s="280"/>
      <c r="C79" s="347"/>
      <c r="D79" s="273"/>
      <c r="E79" s="261"/>
      <c r="F79" s="261"/>
      <c r="G79" s="261"/>
      <c r="H79" s="261"/>
      <c r="I79" s="261"/>
      <c r="J79" s="261"/>
      <c r="K79" s="261"/>
      <c r="L79" s="221">
        <f t="shared" si="58"/>
        <v>0</v>
      </c>
      <c r="M79" s="261"/>
      <c r="N79" s="261"/>
      <c r="O79" s="54">
        <f t="shared" si="59"/>
        <v>0</v>
      </c>
      <c r="P79" s="261"/>
      <c r="Q79" s="261"/>
      <c r="R79" s="54">
        <f t="shared" si="57"/>
        <v>0</v>
      </c>
      <c r="S79" s="261"/>
      <c r="T79" s="261"/>
      <c r="U79" s="278"/>
      <c r="V79" s="261"/>
      <c r="W79" s="261"/>
      <c r="X79" s="278"/>
      <c r="Y79" s="261"/>
      <c r="Z79" s="261"/>
      <c r="AA79" s="278"/>
      <c r="AB79" s="261"/>
      <c r="AC79" s="261"/>
      <c r="AD79" s="278"/>
      <c r="AE79" s="261"/>
      <c r="AF79" s="261"/>
      <c r="AG79" s="278"/>
      <c r="AH79" s="261"/>
      <c r="AI79" s="261"/>
      <c r="AJ79" s="278"/>
      <c r="AK79" s="261"/>
      <c r="AL79" s="261"/>
      <c r="AM79" s="278"/>
      <c r="AN79" s="261"/>
      <c r="AO79" s="261"/>
      <c r="AP79" s="278"/>
      <c r="AQ79" s="261"/>
      <c r="AR79" s="261"/>
      <c r="AS79" s="279"/>
      <c r="AT79" s="261"/>
      <c r="AU79" s="261"/>
      <c r="AV79" s="279"/>
      <c r="AW79" s="261"/>
      <c r="AX79" s="261"/>
      <c r="AY79" s="261"/>
      <c r="AZ79" s="120"/>
      <c r="BA79" s="261"/>
    </row>
    <row r="80" spans="1:56" s="121" customFormat="1" x14ac:dyDescent="0.2">
      <c r="A80" s="336"/>
      <c r="B80" s="280"/>
      <c r="C80" s="281"/>
      <c r="D80" s="273"/>
      <c r="E80" s="261"/>
      <c r="F80" s="261"/>
      <c r="G80" s="261"/>
      <c r="H80" s="261"/>
      <c r="I80" s="261"/>
      <c r="J80" s="261"/>
      <c r="K80" s="261"/>
      <c r="L80" s="221">
        <f t="shared" si="58"/>
        <v>0</v>
      </c>
      <c r="M80" s="261"/>
      <c r="N80" s="261"/>
      <c r="O80" s="54">
        <f t="shared" si="59"/>
        <v>0</v>
      </c>
      <c r="P80" s="261"/>
      <c r="Q80" s="261"/>
      <c r="R80" s="54">
        <f t="shared" si="57"/>
        <v>0</v>
      </c>
      <c r="S80" s="261"/>
      <c r="T80" s="261"/>
      <c r="U80" s="278"/>
      <c r="V80" s="261"/>
      <c r="W80" s="261"/>
      <c r="X80" s="278"/>
      <c r="Y80" s="261"/>
      <c r="Z80" s="261"/>
      <c r="AA80" s="278"/>
      <c r="AB80" s="261"/>
      <c r="AC80" s="261"/>
      <c r="AD80" s="278"/>
      <c r="AE80" s="261"/>
      <c r="AF80" s="261"/>
      <c r="AG80" s="278"/>
      <c r="AH80" s="261"/>
      <c r="AI80" s="261"/>
      <c r="AJ80" s="278"/>
      <c r="AK80" s="261"/>
      <c r="AL80" s="261"/>
      <c r="AM80" s="278"/>
      <c r="AN80" s="261"/>
      <c r="AO80" s="261"/>
      <c r="AP80" s="278"/>
      <c r="AQ80" s="261"/>
      <c r="AR80" s="261"/>
      <c r="AS80" s="279"/>
      <c r="AT80" s="261"/>
      <c r="AU80" s="261"/>
      <c r="AV80" s="279"/>
      <c r="AW80" s="261"/>
      <c r="AX80" s="261"/>
      <c r="AY80" s="261"/>
      <c r="AZ80" s="120"/>
      <c r="BA80" s="261"/>
    </row>
    <row r="81" spans="1:52" x14ac:dyDescent="0.2">
      <c r="A81" s="208"/>
      <c r="B81" s="13"/>
      <c r="C81" s="48"/>
      <c r="D81" s="10"/>
      <c r="E81" s="42"/>
      <c r="F81" s="42"/>
      <c r="G81" s="42"/>
      <c r="H81" s="42"/>
      <c r="I81" s="42"/>
      <c r="J81" s="42"/>
      <c r="K81" s="42"/>
      <c r="L81" s="221">
        <f t="shared" si="58"/>
        <v>0</v>
      </c>
      <c r="M81" s="42"/>
      <c r="N81" s="42"/>
      <c r="O81" s="54">
        <f t="shared" si="59"/>
        <v>0</v>
      </c>
      <c r="P81" s="42"/>
      <c r="Q81" s="42"/>
      <c r="R81" s="54">
        <f t="shared" si="57"/>
        <v>0</v>
      </c>
      <c r="S81" s="42"/>
      <c r="T81" s="42"/>
      <c r="U81" s="54"/>
      <c r="V81" s="42"/>
      <c r="W81" s="42"/>
      <c r="X81" s="54"/>
      <c r="Y81" s="42"/>
      <c r="Z81" s="42"/>
      <c r="AA81" s="54"/>
      <c r="AB81" s="42"/>
      <c r="AC81" s="42"/>
      <c r="AD81" s="54"/>
      <c r="AE81" s="42"/>
      <c r="AF81" s="42"/>
      <c r="AG81" s="54"/>
      <c r="AH81" s="42"/>
      <c r="AI81" s="42"/>
      <c r="AJ81" s="54"/>
      <c r="AK81" s="42"/>
      <c r="AL81" s="42"/>
      <c r="AM81" s="54"/>
      <c r="AN81" s="42"/>
      <c r="AO81" s="42"/>
      <c r="AP81" s="54"/>
      <c r="AQ81" s="42"/>
      <c r="AR81" s="42"/>
      <c r="AS81" s="54"/>
      <c r="AT81" s="42"/>
      <c r="AU81" s="42"/>
      <c r="AV81" s="231"/>
      <c r="AW81" s="42"/>
      <c r="AX81" s="42"/>
      <c r="AY81" s="42"/>
      <c r="AZ81" s="32"/>
    </row>
    <row r="82" spans="1:52" x14ac:dyDescent="0.2">
      <c r="A82" s="208"/>
      <c r="B82" s="13"/>
      <c r="C82" s="48"/>
      <c r="D82" s="10"/>
      <c r="E82" s="42"/>
      <c r="F82" s="42"/>
      <c r="G82" s="42"/>
      <c r="H82" s="42"/>
      <c r="I82" s="42"/>
      <c r="J82" s="42"/>
      <c r="K82" s="42"/>
      <c r="L82" s="221">
        <f t="shared" si="58"/>
        <v>0</v>
      </c>
      <c r="M82" s="42"/>
      <c r="N82" s="42"/>
      <c r="O82" s="54">
        <f t="shared" si="59"/>
        <v>0</v>
      </c>
      <c r="P82" s="42"/>
      <c r="Q82" s="42"/>
      <c r="R82" s="54">
        <f t="shared" si="57"/>
        <v>0</v>
      </c>
      <c r="S82" s="42"/>
      <c r="T82" s="42"/>
      <c r="U82" s="54"/>
      <c r="V82" s="42"/>
      <c r="W82" s="42"/>
      <c r="X82" s="54"/>
      <c r="Y82" s="42"/>
      <c r="Z82" s="42"/>
      <c r="AA82" s="54"/>
      <c r="AB82" s="42"/>
      <c r="AC82" s="42"/>
      <c r="AD82" s="54"/>
      <c r="AE82" s="42"/>
      <c r="AF82" s="42"/>
      <c r="AG82" s="54"/>
      <c r="AH82" s="42"/>
      <c r="AI82" s="42"/>
      <c r="AJ82" s="54"/>
      <c r="AK82" s="42"/>
      <c r="AL82" s="42"/>
      <c r="AM82" s="54"/>
      <c r="AN82" s="42"/>
      <c r="AO82" s="42"/>
      <c r="AP82" s="54"/>
      <c r="AQ82" s="42"/>
      <c r="AR82" s="42"/>
      <c r="AS82" s="54"/>
      <c r="AT82" s="42"/>
      <c r="AU82" s="42"/>
      <c r="AV82" s="231"/>
      <c r="AW82" s="42"/>
      <c r="AX82" s="42"/>
      <c r="AY82" s="42"/>
      <c r="AZ82" s="32"/>
    </row>
    <row r="83" spans="1:52" x14ac:dyDescent="0.2">
      <c r="A83" s="208"/>
      <c r="B83" s="13"/>
      <c r="C83" s="48"/>
      <c r="D83" s="10"/>
      <c r="E83" s="42"/>
      <c r="F83" s="42"/>
      <c r="G83" s="42"/>
      <c r="H83" s="42"/>
      <c r="I83" s="42"/>
      <c r="J83" s="42"/>
      <c r="K83" s="42"/>
      <c r="L83" s="221">
        <f t="shared" si="58"/>
        <v>0</v>
      </c>
      <c r="M83" s="42"/>
      <c r="N83" s="42"/>
      <c r="O83" s="54">
        <f t="shared" si="59"/>
        <v>0</v>
      </c>
      <c r="P83" s="42"/>
      <c r="Q83" s="42"/>
      <c r="R83" s="54">
        <f t="shared" si="57"/>
        <v>0</v>
      </c>
      <c r="S83" s="42"/>
      <c r="T83" s="42"/>
      <c r="U83" s="54"/>
      <c r="V83" s="42"/>
      <c r="W83" s="42"/>
      <c r="X83" s="54"/>
      <c r="Y83" s="42"/>
      <c r="Z83" s="42"/>
      <c r="AA83" s="54"/>
      <c r="AB83" s="42"/>
      <c r="AC83" s="42"/>
      <c r="AD83" s="54"/>
      <c r="AE83" s="42"/>
      <c r="AF83" s="42"/>
      <c r="AG83" s="54"/>
      <c r="AH83" s="42"/>
      <c r="AI83" s="42"/>
      <c r="AJ83" s="54"/>
      <c r="AK83" s="42"/>
      <c r="AL83" s="42"/>
      <c r="AM83" s="54"/>
      <c r="AN83" s="42"/>
      <c r="AO83" s="42"/>
      <c r="AP83" s="54"/>
      <c r="AQ83" s="42"/>
      <c r="AR83" s="42"/>
      <c r="AS83" s="54"/>
      <c r="AT83" s="42"/>
      <c r="AU83" s="42"/>
      <c r="AV83" s="54"/>
      <c r="AW83" s="42"/>
      <c r="AX83" s="42"/>
      <c r="AY83" s="42"/>
      <c r="AZ83" s="32"/>
    </row>
    <row r="84" spans="1:52" x14ac:dyDescent="0.2">
      <c r="A84" s="208"/>
      <c r="B84" s="13"/>
      <c r="C84" s="48"/>
      <c r="D84" s="10"/>
      <c r="E84" s="42"/>
      <c r="F84" s="42"/>
      <c r="G84" s="42"/>
      <c r="H84" s="42"/>
      <c r="I84" s="42"/>
      <c r="J84" s="42"/>
      <c r="K84" s="42"/>
      <c r="L84" s="221">
        <f t="shared" si="58"/>
        <v>0</v>
      </c>
      <c r="M84" s="42"/>
      <c r="N84" s="42"/>
      <c r="O84" s="54">
        <f t="shared" si="59"/>
        <v>0</v>
      </c>
      <c r="P84" s="42"/>
      <c r="Q84" s="42"/>
      <c r="R84" s="54">
        <f t="shared" si="57"/>
        <v>0</v>
      </c>
      <c r="S84" s="42"/>
      <c r="T84" s="42"/>
      <c r="U84" s="54"/>
      <c r="V84" s="42"/>
      <c r="W84" s="42"/>
      <c r="X84" s="54"/>
      <c r="Y84" s="42"/>
      <c r="Z84" s="42"/>
      <c r="AA84" s="54"/>
      <c r="AB84" s="42"/>
      <c r="AC84" s="42"/>
      <c r="AD84" s="54"/>
      <c r="AE84" s="42"/>
      <c r="AF84" s="42"/>
      <c r="AG84" s="54"/>
      <c r="AH84" s="42"/>
      <c r="AI84" s="42"/>
      <c r="AJ84" s="54"/>
      <c r="AK84" s="42"/>
      <c r="AL84" s="42"/>
      <c r="AM84" s="54"/>
      <c r="AN84" s="42"/>
      <c r="AO84" s="42"/>
      <c r="AP84" s="54"/>
      <c r="AQ84" s="42"/>
      <c r="AR84" s="42"/>
      <c r="AS84" s="54"/>
      <c r="AT84" s="42"/>
      <c r="AU84" s="42"/>
      <c r="AV84" s="54"/>
      <c r="AW84" s="42"/>
      <c r="AX84" s="42"/>
      <c r="AY84" s="42"/>
      <c r="AZ84" s="32"/>
    </row>
    <row r="85" spans="1:52" ht="12" x14ac:dyDescent="0.2">
      <c r="A85" s="208"/>
      <c r="B85" s="13"/>
      <c r="C85" s="358"/>
      <c r="D85" s="10"/>
      <c r="E85" s="42"/>
      <c r="F85" s="42"/>
      <c r="G85" s="42"/>
      <c r="H85" s="42"/>
      <c r="I85" s="42"/>
      <c r="J85" s="42"/>
      <c r="K85" s="42"/>
      <c r="L85" s="221">
        <f t="shared" si="58"/>
        <v>0</v>
      </c>
      <c r="M85" s="42"/>
      <c r="N85" s="42"/>
      <c r="O85" s="54">
        <f t="shared" si="59"/>
        <v>0</v>
      </c>
      <c r="P85" s="42"/>
      <c r="Q85" s="42"/>
      <c r="R85" s="54">
        <f t="shared" si="57"/>
        <v>0</v>
      </c>
      <c r="S85" s="42"/>
      <c r="T85" s="42"/>
      <c r="U85" s="54"/>
      <c r="V85" s="42"/>
      <c r="W85" s="42"/>
      <c r="X85" s="54"/>
      <c r="Y85" s="42"/>
      <c r="Z85" s="42"/>
      <c r="AA85" s="54"/>
      <c r="AB85" s="42"/>
      <c r="AC85" s="42"/>
      <c r="AD85" s="54"/>
      <c r="AE85" s="42"/>
      <c r="AF85" s="42"/>
      <c r="AG85" s="54"/>
      <c r="AH85" s="42"/>
      <c r="AI85" s="42"/>
      <c r="AJ85" s="54"/>
      <c r="AK85" s="42"/>
      <c r="AL85" s="42"/>
      <c r="AM85" s="54"/>
      <c r="AN85" s="42"/>
      <c r="AO85" s="42"/>
      <c r="AP85" s="54"/>
      <c r="AQ85" s="42"/>
      <c r="AR85" s="42"/>
      <c r="AS85" s="54"/>
      <c r="AT85" s="42"/>
      <c r="AU85" s="42"/>
      <c r="AV85" s="54"/>
      <c r="AW85" s="42"/>
      <c r="AX85" s="42"/>
      <c r="AY85" s="42"/>
      <c r="AZ85" s="32"/>
    </row>
    <row r="86" spans="1:52" x14ac:dyDescent="0.2">
      <c r="A86" s="208"/>
      <c r="B86" s="13"/>
      <c r="C86" s="48"/>
      <c r="D86" s="10"/>
      <c r="E86" s="42"/>
      <c r="F86" s="42"/>
      <c r="G86" s="42"/>
      <c r="H86" s="42"/>
      <c r="I86" s="42"/>
      <c r="J86" s="42"/>
      <c r="K86" s="42"/>
      <c r="L86" s="221">
        <f t="shared" si="58"/>
        <v>0</v>
      </c>
      <c r="M86" s="42"/>
      <c r="N86" s="42"/>
      <c r="O86" s="54">
        <f t="shared" si="59"/>
        <v>0</v>
      </c>
      <c r="P86" s="42"/>
      <c r="Q86" s="42"/>
      <c r="R86" s="54">
        <f t="shared" si="57"/>
        <v>0</v>
      </c>
      <c r="S86" s="42"/>
      <c r="T86" s="42"/>
      <c r="U86" s="54"/>
      <c r="V86" s="42"/>
      <c r="W86" s="42"/>
      <c r="X86" s="54"/>
      <c r="Y86" s="42"/>
      <c r="Z86" s="42"/>
      <c r="AA86" s="54"/>
      <c r="AB86" s="42"/>
      <c r="AC86" s="42"/>
      <c r="AD86" s="54"/>
      <c r="AE86" s="42"/>
      <c r="AF86" s="42"/>
      <c r="AG86" s="54"/>
      <c r="AH86" s="42"/>
      <c r="AI86" s="42"/>
      <c r="AJ86" s="54"/>
      <c r="AK86" s="42"/>
      <c r="AL86" s="42"/>
      <c r="AM86" s="54"/>
      <c r="AN86" s="42"/>
      <c r="AO86" s="42"/>
      <c r="AP86" s="54"/>
      <c r="AQ86" s="42"/>
      <c r="AR86" s="42"/>
      <c r="AS86" s="54"/>
      <c r="AT86" s="42"/>
      <c r="AU86" s="42"/>
      <c r="AV86" s="54"/>
      <c r="AW86" s="42"/>
      <c r="AX86" s="42"/>
      <c r="AY86" s="42"/>
      <c r="AZ86" s="32"/>
    </row>
    <row r="87" spans="1:52" x14ac:dyDescent="0.2">
      <c r="A87" s="208"/>
      <c r="B87" s="13"/>
      <c r="C87" s="48"/>
      <c r="D87" s="10"/>
      <c r="E87" s="42"/>
      <c r="F87" s="42"/>
      <c r="G87" s="42"/>
      <c r="H87" s="42"/>
      <c r="I87" s="42"/>
      <c r="J87" s="42"/>
      <c r="K87" s="42"/>
      <c r="L87" s="221">
        <f t="shared" si="58"/>
        <v>0</v>
      </c>
      <c r="M87" s="42"/>
      <c r="N87" s="42"/>
      <c r="O87" s="54">
        <f t="shared" si="59"/>
        <v>0</v>
      </c>
      <c r="P87" s="42"/>
      <c r="Q87" s="42"/>
      <c r="R87" s="54">
        <f t="shared" si="57"/>
        <v>0</v>
      </c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</row>
    <row r="88" spans="1:52" x14ac:dyDescent="0.2">
      <c r="A88" s="208"/>
      <c r="B88" s="13"/>
      <c r="C88" s="48"/>
      <c r="D88" s="10"/>
      <c r="E88" s="42"/>
      <c r="F88" s="42"/>
      <c r="G88" s="42"/>
      <c r="H88" s="42"/>
      <c r="I88" s="42"/>
      <c r="J88" s="42"/>
      <c r="K88" s="42"/>
      <c r="L88" s="221">
        <f t="shared" si="58"/>
        <v>0</v>
      </c>
      <c r="M88" s="42"/>
      <c r="N88" s="42"/>
      <c r="O88" s="54">
        <f t="shared" si="59"/>
        <v>0</v>
      </c>
      <c r="P88" s="42"/>
      <c r="Q88" s="42"/>
      <c r="R88" s="54">
        <f t="shared" si="57"/>
        <v>0</v>
      </c>
      <c r="S88" s="42"/>
      <c r="T88" s="42"/>
      <c r="U88" s="54"/>
      <c r="V88" s="42"/>
      <c r="W88" s="42"/>
      <c r="X88" s="54"/>
      <c r="Y88" s="42"/>
      <c r="Z88" s="42"/>
      <c r="AA88" s="54"/>
      <c r="AB88" s="42"/>
      <c r="AC88" s="42"/>
      <c r="AD88" s="54"/>
      <c r="AE88" s="42"/>
      <c r="AF88" s="42"/>
      <c r="AG88" s="54"/>
      <c r="AH88" s="42"/>
      <c r="AI88" s="42"/>
      <c r="AJ88" s="54"/>
      <c r="AK88" s="42"/>
      <c r="AL88" s="42"/>
      <c r="AM88" s="54"/>
      <c r="AN88" s="42"/>
      <c r="AO88" s="42"/>
      <c r="AP88" s="54"/>
      <c r="AQ88" s="42"/>
      <c r="AR88" s="42"/>
      <c r="AS88" s="54"/>
      <c r="AT88" s="42"/>
      <c r="AU88" s="42"/>
      <c r="AV88" s="54"/>
      <c r="AW88" s="42"/>
      <c r="AX88" s="42"/>
      <c r="AY88" s="42"/>
      <c r="AZ88" s="32"/>
    </row>
    <row r="89" spans="1:52" x14ac:dyDescent="0.2">
      <c r="A89" s="208"/>
      <c r="B89" s="13"/>
      <c r="C89" s="48"/>
      <c r="D89" s="10"/>
      <c r="E89" s="42"/>
      <c r="F89" s="42"/>
      <c r="G89" s="42"/>
      <c r="H89" s="44"/>
      <c r="I89" s="42"/>
      <c r="J89" s="42"/>
      <c r="K89" s="42"/>
      <c r="L89" s="221">
        <f t="shared" si="58"/>
        <v>0</v>
      </c>
      <c r="M89" s="42"/>
      <c r="N89" s="42"/>
      <c r="O89" s="54">
        <f t="shared" si="59"/>
        <v>0</v>
      </c>
      <c r="P89" s="42"/>
      <c r="Q89" s="42"/>
      <c r="R89" s="54">
        <f t="shared" si="57"/>
        <v>0</v>
      </c>
      <c r="S89" s="42"/>
      <c r="T89" s="42"/>
      <c r="U89" s="54"/>
      <c r="V89" s="42"/>
      <c r="W89" s="42"/>
      <c r="X89" s="54"/>
      <c r="Y89" s="42"/>
      <c r="Z89" s="42"/>
      <c r="AA89" s="54"/>
      <c r="AB89" s="42"/>
      <c r="AC89" s="42"/>
      <c r="AD89" s="54"/>
      <c r="AE89" s="42"/>
      <c r="AF89" s="42"/>
      <c r="AG89" s="54"/>
      <c r="AH89" s="42"/>
      <c r="AI89" s="42"/>
      <c r="AJ89" s="54"/>
      <c r="AK89" s="42"/>
      <c r="AL89" s="42"/>
      <c r="AM89" s="54"/>
      <c r="AN89" s="42"/>
      <c r="AO89" s="42"/>
      <c r="AP89" s="54"/>
      <c r="AQ89" s="42"/>
      <c r="AR89" s="42"/>
      <c r="AS89" s="54"/>
      <c r="AT89" s="42"/>
      <c r="AU89" s="42"/>
      <c r="AV89" s="54"/>
      <c r="AW89" s="42"/>
      <c r="AX89" s="42"/>
      <c r="AY89" s="42"/>
      <c r="AZ89" s="32"/>
    </row>
    <row r="90" spans="1:52" x14ac:dyDescent="0.2">
      <c r="A90" s="208"/>
      <c r="B90" s="13"/>
      <c r="C90" s="48"/>
      <c r="D90" s="10"/>
      <c r="E90" s="42"/>
      <c r="F90" s="42"/>
      <c r="G90" s="42"/>
      <c r="H90" s="44"/>
      <c r="I90" s="42"/>
      <c r="J90" s="42"/>
      <c r="K90" s="42"/>
      <c r="L90" s="221">
        <f t="shared" si="58"/>
        <v>0</v>
      </c>
      <c r="M90" s="42"/>
      <c r="N90" s="42"/>
      <c r="O90" s="54">
        <f t="shared" si="59"/>
        <v>0</v>
      </c>
      <c r="P90" s="42"/>
      <c r="Q90" s="42"/>
      <c r="R90" s="54">
        <f t="shared" si="57"/>
        <v>0</v>
      </c>
      <c r="S90" s="42"/>
      <c r="T90" s="42"/>
      <c r="U90" s="54"/>
      <c r="V90" s="42"/>
      <c r="W90" s="42"/>
      <c r="X90" s="54"/>
      <c r="Y90" s="42"/>
      <c r="Z90" s="42"/>
      <c r="AA90" s="54"/>
      <c r="AB90" s="42"/>
      <c r="AC90" s="42"/>
      <c r="AD90" s="54"/>
      <c r="AE90" s="42"/>
      <c r="AF90" s="42"/>
      <c r="AG90" s="54"/>
      <c r="AH90" s="42"/>
      <c r="AI90" s="42"/>
      <c r="AJ90" s="54"/>
      <c r="AK90" s="42"/>
      <c r="AL90" s="42"/>
      <c r="AM90" s="54"/>
      <c r="AN90" s="42"/>
      <c r="AO90" s="42"/>
      <c r="AP90" s="54"/>
      <c r="AQ90" s="42"/>
      <c r="AR90" s="42"/>
      <c r="AS90" s="54"/>
      <c r="AT90" s="42"/>
      <c r="AU90" s="42"/>
      <c r="AV90" s="54"/>
      <c r="AW90" s="42"/>
      <c r="AX90" s="42"/>
      <c r="AY90" s="42"/>
      <c r="AZ90" s="32"/>
    </row>
    <row r="91" spans="1:52" x14ac:dyDescent="0.2">
      <c r="A91" s="208"/>
      <c r="B91" s="13"/>
      <c r="C91" s="48"/>
      <c r="D91" s="10"/>
      <c r="E91" s="42"/>
      <c r="F91" s="42"/>
      <c r="G91" s="42"/>
      <c r="H91" s="44"/>
      <c r="I91" s="42"/>
      <c r="J91" s="42"/>
      <c r="K91" s="42"/>
      <c r="L91" s="221">
        <f t="shared" si="58"/>
        <v>0</v>
      </c>
      <c r="M91" s="42"/>
      <c r="N91" s="42"/>
      <c r="O91" s="54">
        <f t="shared" si="59"/>
        <v>0</v>
      </c>
      <c r="P91" s="42"/>
      <c r="Q91" s="42"/>
      <c r="R91" s="54">
        <f t="shared" si="57"/>
        <v>0</v>
      </c>
      <c r="S91" s="42"/>
      <c r="T91" s="42"/>
      <c r="U91" s="54"/>
      <c r="V91" s="42"/>
      <c r="W91" s="42"/>
      <c r="X91" s="54"/>
      <c r="Y91" s="42"/>
      <c r="Z91" s="42"/>
      <c r="AA91" s="54"/>
      <c r="AB91" s="42"/>
      <c r="AC91" s="42"/>
      <c r="AD91" s="54"/>
      <c r="AE91" s="42"/>
      <c r="AF91" s="42"/>
      <c r="AG91" s="54"/>
      <c r="AH91" s="42"/>
      <c r="AI91" s="42"/>
      <c r="AJ91" s="54"/>
      <c r="AK91" s="42"/>
      <c r="AL91" s="42"/>
      <c r="AM91" s="54"/>
      <c r="AN91" s="42"/>
      <c r="AO91" s="42"/>
      <c r="AP91" s="54"/>
      <c r="AQ91" s="42"/>
      <c r="AR91" s="42"/>
      <c r="AS91" s="54"/>
      <c r="AT91" s="42"/>
      <c r="AU91" s="42"/>
      <c r="AV91" s="231"/>
      <c r="AW91" s="42"/>
      <c r="AX91" s="42"/>
      <c r="AY91" s="42"/>
      <c r="AZ91" s="32"/>
    </row>
    <row r="92" spans="1:52" x14ac:dyDescent="0.2">
      <c r="A92" s="208"/>
      <c r="B92" s="13"/>
      <c r="C92" s="48"/>
      <c r="D92" s="10"/>
      <c r="E92" s="42"/>
      <c r="F92" s="42"/>
      <c r="G92" s="42"/>
      <c r="H92" s="44"/>
      <c r="I92" s="42"/>
      <c r="J92" s="42"/>
      <c r="K92" s="42"/>
      <c r="L92" s="221">
        <f t="shared" si="58"/>
        <v>0</v>
      </c>
      <c r="M92" s="42"/>
      <c r="N92" s="42"/>
      <c r="O92" s="54">
        <f t="shared" si="59"/>
        <v>0</v>
      </c>
      <c r="P92" s="42"/>
      <c r="Q92" s="42"/>
      <c r="R92" s="54">
        <f t="shared" si="57"/>
        <v>0</v>
      </c>
      <c r="S92" s="42"/>
      <c r="T92" s="42"/>
      <c r="U92" s="54"/>
      <c r="V92" s="42"/>
      <c r="W92" s="42"/>
      <c r="X92" s="54"/>
      <c r="Y92" s="42"/>
      <c r="Z92" s="42"/>
      <c r="AA92" s="54"/>
      <c r="AB92" s="42"/>
      <c r="AC92" s="42"/>
      <c r="AD92" s="54"/>
      <c r="AE92" s="42"/>
      <c r="AF92" s="42"/>
      <c r="AG92" s="54"/>
      <c r="AH92" s="42"/>
      <c r="AI92" s="42"/>
      <c r="AJ92" s="54"/>
      <c r="AK92" s="42"/>
      <c r="AL92" s="42"/>
      <c r="AM92" s="54"/>
      <c r="AN92" s="42"/>
      <c r="AO92" s="42"/>
      <c r="AP92" s="54"/>
      <c r="AQ92" s="42"/>
      <c r="AR92" s="42"/>
      <c r="AS92" s="54"/>
      <c r="AT92" s="42"/>
      <c r="AU92" s="42"/>
      <c r="AV92" s="54"/>
      <c r="AW92" s="42"/>
      <c r="AX92" s="42"/>
      <c r="AY92" s="42"/>
      <c r="AZ92" s="32"/>
    </row>
    <row r="93" spans="1:52" x14ac:dyDescent="0.2">
      <c r="A93" s="208"/>
      <c r="B93" s="13"/>
      <c r="C93" s="48"/>
      <c r="D93" s="10"/>
      <c r="E93" s="42"/>
      <c r="F93" s="42"/>
      <c r="G93" s="42"/>
      <c r="H93" s="44"/>
      <c r="I93" s="42"/>
      <c r="J93" s="42"/>
      <c r="K93" s="42"/>
      <c r="L93" s="221">
        <f t="shared" si="58"/>
        <v>0</v>
      </c>
      <c r="M93" s="42"/>
      <c r="N93" s="42"/>
      <c r="O93" s="54">
        <f t="shared" si="59"/>
        <v>0</v>
      </c>
      <c r="P93" s="42"/>
      <c r="Q93" s="42"/>
      <c r="R93" s="54">
        <f t="shared" si="57"/>
        <v>0</v>
      </c>
      <c r="S93" s="42"/>
      <c r="T93" s="42"/>
      <c r="U93" s="54"/>
      <c r="V93" s="42"/>
      <c r="W93" s="42"/>
      <c r="X93" s="54"/>
      <c r="Y93" s="42"/>
      <c r="Z93" s="42"/>
      <c r="AA93" s="54"/>
      <c r="AB93" s="42"/>
      <c r="AC93" s="42"/>
      <c r="AD93" s="54"/>
      <c r="AE93" s="42"/>
      <c r="AF93" s="42"/>
      <c r="AG93" s="54"/>
      <c r="AH93" s="42"/>
      <c r="AI93" s="42"/>
      <c r="AJ93" s="54"/>
      <c r="AK93" s="42"/>
      <c r="AL93" s="42"/>
      <c r="AM93" s="54"/>
      <c r="AN93" s="42"/>
      <c r="AO93" s="42"/>
      <c r="AP93" s="54"/>
      <c r="AQ93" s="42"/>
      <c r="AR93" s="42"/>
      <c r="AS93" s="54"/>
      <c r="AT93" s="42"/>
      <c r="AU93" s="42"/>
      <c r="AV93" s="231"/>
      <c r="AW93" s="42"/>
      <c r="AX93" s="42"/>
      <c r="AY93" s="42"/>
      <c r="AZ93" s="32"/>
    </row>
    <row r="94" spans="1:52" x14ac:dyDescent="0.2">
      <c r="A94" s="208"/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1">
        <f t="shared" si="58"/>
        <v>0</v>
      </c>
      <c r="M94" s="42"/>
      <c r="N94" s="42"/>
      <c r="O94" s="54">
        <f t="shared" si="59"/>
        <v>0</v>
      </c>
      <c r="P94" s="42"/>
      <c r="Q94" s="42"/>
      <c r="R94" s="54">
        <f t="shared" si="57"/>
        <v>0</v>
      </c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1"/>
      <c r="AT94" s="42"/>
      <c r="AU94" s="42"/>
      <c r="AV94" s="231"/>
      <c r="AW94" s="42"/>
      <c r="AX94" s="42"/>
      <c r="AY94" s="42"/>
      <c r="AZ94" s="32"/>
    </row>
    <row r="95" spans="1:52" x14ac:dyDescent="0.2">
      <c r="A95" s="208"/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1">
        <f t="shared" si="58"/>
        <v>0</v>
      </c>
      <c r="M95" s="42"/>
      <c r="N95" s="42"/>
      <c r="O95" s="54">
        <f t="shared" si="59"/>
        <v>0</v>
      </c>
      <c r="P95" s="42"/>
      <c r="Q95" s="42"/>
      <c r="R95" s="54">
        <f t="shared" si="57"/>
        <v>0</v>
      </c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1"/>
      <c r="AT95" s="42"/>
      <c r="AU95" s="42"/>
      <c r="AV95" s="231"/>
      <c r="AW95" s="42"/>
      <c r="AX95" s="42"/>
      <c r="AY95" s="42"/>
      <c r="AZ95" s="32"/>
    </row>
    <row r="96" spans="1:52" x14ac:dyDescent="0.2">
      <c r="A96" s="208"/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1">
        <f t="shared" si="58"/>
        <v>0</v>
      </c>
      <c r="M96" s="42"/>
      <c r="N96" s="42"/>
      <c r="O96" s="54">
        <f t="shared" si="59"/>
        <v>0</v>
      </c>
      <c r="P96" s="42"/>
      <c r="Q96" s="42"/>
      <c r="R96" s="54">
        <f t="shared" si="57"/>
        <v>0</v>
      </c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1"/>
      <c r="AT96" s="42"/>
      <c r="AU96" s="42"/>
      <c r="AV96" s="231"/>
      <c r="AW96" s="42"/>
      <c r="AX96" s="42"/>
      <c r="AY96" s="42"/>
      <c r="AZ96" s="32"/>
    </row>
    <row r="97" spans="1:52" x14ac:dyDescent="0.2">
      <c r="A97" s="208"/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1">
        <f t="shared" si="58"/>
        <v>0</v>
      </c>
      <c r="M97" s="42"/>
      <c r="N97" s="42"/>
      <c r="O97" s="54">
        <f t="shared" si="59"/>
        <v>0</v>
      </c>
      <c r="P97" s="42"/>
      <c r="Q97" s="42"/>
      <c r="R97" s="54">
        <f t="shared" si="57"/>
        <v>0</v>
      </c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1"/>
      <c r="AT97" s="42"/>
      <c r="AU97" s="42"/>
      <c r="AV97" s="231"/>
      <c r="AW97" s="42"/>
      <c r="AX97" s="42"/>
      <c r="AY97" s="42"/>
      <c r="AZ97" s="32"/>
    </row>
    <row r="98" spans="1:52" x14ac:dyDescent="0.2">
      <c r="A98" s="208"/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1">
        <f t="shared" si="58"/>
        <v>0</v>
      </c>
      <c r="M98" s="42"/>
      <c r="N98" s="42"/>
      <c r="O98" s="54">
        <f t="shared" si="59"/>
        <v>0</v>
      </c>
      <c r="P98" s="42"/>
      <c r="Q98" s="42"/>
      <c r="R98" s="54">
        <f t="shared" si="57"/>
        <v>0</v>
      </c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1"/>
      <c r="AT98" s="42"/>
      <c r="AU98" s="42"/>
      <c r="AV98" s="231"/>
      <c r="AW98" s="42"/>
      <c r="AX98" s="42"/>
      <c r="AY98" s="42"/>
      <c r="AZ98" s="32"/>
    </row>
    <row r="99" spans="1:52" x14ac:dyDescent="0.2">
      <c r="A99" s="208"/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1">
        <f t="shared" si="58"/>
        <v>0</v>
      </c>
      <c r="M99" s="42"/>
      <c r="N99" s="42"/>
      <c r="O99" s="54">
        <f t="shared" si="59"/>
        <v>0</v>
      </c>
      <c r="P99" s="42"/>
      <c r="Q99" s="42"/>
      <c r="R99" s="54">
        <f t="shared" si="57"/>
        <v>0</v>
      </c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1"/>
      <c r="AT99" s="42"/>
      <c r="AU99" s="42"/>
      <c r="AV99" s="231"/>
      <c r="AW99" s="42"/>
      <c r="AX99" s="42"/>
      <c r="AY99" s="42"/>
      <c r="AZ99" s="32"/>
    </row>
    <row r="100" spans="1:52" x14ac:dyDescent="0.2">
      <c r="A100" s="208"/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1">
        <f t="shared" si="58"/>
        <v>0</v>
      </c>
      <c r="M100" s="42"/>
      <c r="N100" s="42"/>
      <c r="O100" s="54">
        <f t="shared" si="59"/>
        <v>0</v>
      </c>
      <c r="P100" s="42"/>
      <c r="Q100" s="42"/>
      <c r="R100" s="54">
        <f t="shared" si="57"/>
        <v>0</v>
      </c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1"/>
      <c r="AT100" s="42"/>
      <c r="AU100" s="42"/>
      <c r="AV100" s="231"/>
      <c r="AW100" s="42"/>
      <c r="AX100" s="42"/>
      <c r="AY100" s="42"/>
      <c r="AZ100" s="32"/>
    </row>
    <row r="101" spans="1:52" x14ac:dyDescent="0.2">
      <c r="A101" s="208"/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1">
        <f t="shared" si="58"/>
        <v>0</v>
      </c>
      <c r="M101" s="42"/>
      <c r="N101" s="42"/>
      <c r="O101" s="54">
        <f t="shared" si="59"/>
        <v>0</v>
      </c>
      <c r="P101" s="42"/>
      <c r="Q101" s="42"/>
      <c r="R101" s="54">
        <f t="shared" si="57"/>
        <v>0</v>
      </c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1"/>
      <c r="AT101" s="42"/>
      <c r="AU101" s="42"/>
      <c r="AV101" s="231"/>
      <c r="AW101" s="42"/>
      <c r="AX101" s="42"/>
      <c r="AY101" s="42"/>
      <c r="AZ101" s="32"/>
    </row>
    <row r="102" spans="1:52" x14ac:dyDescent="0.2">
      <c r="A102" s="208"/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1">
        <f t="shared" si="58"/>
        <v>0</v>
      </c>
      <c r="M102" s="42"/>
      <c r="N102" s="42"/>
      <c r="O102" s="54">
        <f t="shared" si="59"/>
        <v>0</v>
      </c>
      <c r="P102" s="42"/>
      <c r="Q102" s="42"/>
      <c r="R102" s="54">
        <f t="shared" si="57"/>
        <v>0</v>
      </c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1"/>
      <c r="AT102" s="42"/>
      <c r="AU102" s="42"/>
      <c r="AV102" s="231"/>
      <c r="AW102" s="42"/>
      <c r="AX102" s="42"/>
      <c r="AY102" s="42"/>
      <c r="AZ102" s="32"/>
    </row>
    <row r="103" spans="1:52" x14ac:dyDescent="0.2">
      <c r="A103" s="208"/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1">
        <f t="shared" si="58"/>
        <v>0</v>
      </c>
      <c r="M103" s="42"/>
      <c r="N103" s="42"/>
      <c r="O103" s="54">
        <f t="shared" si="59"/>
        <v>0</v>
      </c>
      <c r="P103" s="42"/>
      <c r="Q103" s="42"/>
      <c r="R103" s="54">
        <f t="shared" si="57"/>
        <v>0</v>
      </c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1"/>
      <c r="AT103" s="42"/>
      <c r="AU103" s="42"/>
      <c r="AV103" s="231"/>
      <c r="AW103" s="42"/>
      <c r="AX103" s="42"/>
      <c r="AY103" s="42"/>
      <c r="AZ103" s="32"/>
    </row>
    <row r="104" spans="1:52" x14ac:dyDescent="0.2">
      <c r="A104" s="208"/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1">
        <f t="shared" si="58"/>
        <v>0</v>
      </c>
      <c r="M104" s="42"/>
      <c r="N104" s="42"/>
      <c r="O104" s="54">
        <f t="shared" si="59"/>
        <v>0</v>
      </c>
      <c r="P104" s="42"/>
      <c r="Q104" s="42"/>
      <c r="R104" s="54">
        <f t="shared" si="57"/>
        <v>0</v>
      </c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1"/>
      <c r="AT104" s="42"/>
      <c r="AU104" s="42"/>
      <c r="AV104" s="231"/>
      <c r="AW104" s="42"/>
      <c r="AX104" s="42"/>
      <c r="AY104" s="42"/>
      <c r="AZ104" s="32"/>
    </row>
    <row r="105" spans="1:52" x14ac:dyDescent="0.2">
      <c r="A105" s="208"/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1">
        <f t="shared" si="58"/>
        <v>0</v>
      </c>
      <c r="M105" s="42"/>
      <c r="N105" s="42"/>
      <c r="O105" s="54">
        <f t="shared" si="59"/>
        <v>0</v>
      </c>
      <c r="P105" s="42"/>
      <c r="Q105" s="42"/>
      <c r="R105" s="54">
        <f t="shared" si="57"/>
        <v>0</v>
      </c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1"/>
      <c r="AT105" s="42"/>
      <c r="AU105" s="42"/>
      <c r="AV105" s="231"/>
      <c r="AW105" s="42"/>
      <c r="AX105" s="42"/>
      <c r="AY105" s="42"/>
      <c r="AZ105" s="32"/>
    </row>
    <row r="106" spans="1:52" x14ac:dyDescent="0.2">
      <c r="A106" s="208"/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1">
        <f t="shared" si="58"/>
        <v>0</v>
      </c>
      <c r="M106" s="42"/>
      <c r="N106" s="42"/>
      <c r="O106" s="54">
        <f t="shared" si="59"/>
        <v>0</v>
      </c>
      <c r="P106" s="42"/>
      <c r="Q106" s="42"/>
      <c r="R106" s="54">
        <f t="shared" si="57"/>
        <v>0</v>
      </c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1"/>
      <c r="AT106" s="42"/>
      <c r="AU106" s="42"/>
      <c r="AV106" s="231"/>
      <c r="AW106" s="42"/>
      <c r="AX106" s="42"/>
      <c r="AY106" s="42"/>
      <c r="AZ106" s="32"/>
    </row>
    <row r="107" spans="1:52" x14ac:dyDescent="0.2">
      <c r="A107" s="208"/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1">
        <f t="shared" si="58"/>
        <v>0</v>
      </c>
      <c r="M107" s="42"/>
      <c r="N107" s="42"/>
      <c r="O107" s="54">
        <f t="shared" si="59"/>
        <v>0</v>
      </c>
      <c r="P107" s="42"/>
      <c r="Q107" s="42"/>
      <c r="R107" s="54">
        <f t="shared" si="57"/>
        <v>0</v>
      </c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1"/>
      <c r="AT107" s="42"/>
      <c r="AU107" s="42"/>
      <c r="AV107" s="231"/>
      <c r="AW107" s="42"/>
      <c r="AX107" s="42"/>
      <c r="AY107" s="42"/>
      <c r="AZ107" s="32"/>
    </row>
    <row r="108" spans="1:52" x14ac:dyDescent="0.2">
      <c r="A108" s="208"/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1">
        <f t="shared" si="58"/>
        <v>0</v>
      </c>
      <c r="M108" s="42"/>
      <c r="N108" s="42"/>
      <c r="O108" s="54">
        <f t="shared" si="59"/>
        <v>0</v>
      </c>
      <c r="P108" s="42"/>
      <c r="Q108" s="42"/>
      <c r="R108" s="54">
        <f t="shared" si="57"/>
        <v>0</v>
      </c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1"/>
      <c r="AT108" s="42"/>
      <c r="AU108" s="42"/>
      <c r="AV108" s="231"/>
      <c r="AW108" s="42"/>
      <c r="AX108" s="42"/>
      <c r="AY108" s="42"/>
      <c r="AZ108" s="32"/>
    </row>
    <row r="109" spans="1:52" x14ac:dyDescent="0.2">
      <c r="A109" s="208"/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1">
        <f t="shared" si="58"/>
        <v>0</v>
      </c>
      <c r="M109" s="42"/>
      <c r="N109" s="42"/>
      <c r="O109" s="54">
        <f t="shared" si="59"/>
        <v>0</v>
      </c>
      <c r="P109" s="42"/>
      <c r="Q109" s="42"/>
      <c r="R109" s="54">
        <f t="shared" si="57"/>
        <v>0</v>
      </c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1"/>
      <c r="AT109" s="42"/>
      <c r="AU109" s="42"/>
      <c r="AV109" s="231"/>
      <c r="AW109" s="42"/>
      <c r="AX109" s="42"/>
      <c r="AY109" s="42"/>
      <c r="AZ109" s="32"/>
    </row>
    <row r="110" spans="1:52" x14ac:dyDescent="0.2">
      <c r="A110" s="208"/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1">
        <f t="shared" si="58"/>
        <v>0</v>
      </c>
      <c r="M110" s="42"/>
      <c r="N110" s="42"/>
      <c r="O110" s="54">
        <f t="shared" si="59"/>
        <v>0</v>
      </c>
      <c r="P110" s="42"/>
      <c r="Q110" s="42"/>
      <c r="R110" s="54">
        <f t="shared" si="57"/>
        <v>0</v>
      </c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1"/>
      <c r="AT110" s="42"/>
      <c r="AU110" s="42"/>
      <c r="AV110" s="231"/>
      <c r="AW110" s="42"/>
      <c r="AX110" s="42"/>
      <c r="AY110" s="42"/>
      <c r="AZ110" s="32"/>
    </row>
    <row r="111" spans="1:52" x14ac:dyDescent="0.2">
      <c r="A111" s="208"/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1">
        <f t="shared" si="58"/>
        <v>0</v>
      </c>
      <c r="M111" s="42"/>
      <c r="N111" s="42"/>
      <c r="O111" s="54">
        <f t="shared" si="59"/>
        <v>0</v>
      </c>
      <c r="P111" s="42"/>
      <c r="Q111" s="42"/>
      <c r="R111" s="54">
        <f t="shared" si="57"/>
        <v>0</v>
      </c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1"/>
      <c r="AT111" s="42"/>
      <c r="AU111" s="42"/>
      <c r="AV111" s="231"/>
      <c r="AW111" s="42"/>
      <c r="AX111" s="42"/>
      <c r="AY111" s="42"/>
      <c r="AZ111" s="32"/>
    </row>
    <row r="112" spans="1:52" x14ac:dyDescent="0.2">
      <c r="A112" s="208"/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1">
        <f t="shared" si="58"/>
        <v>0</v>
      </c>
      <c r="M112" s="42"/>
      <c r="N112" s="42"/>
      <c r="O112" s="54">
        <f t="shared" si="59"/>
        <v>0</v>
      </c>
      <c r="P112" s="42"/>
      <c r="Q112" s="42"/>
      <c r="R112" s="54">
        <f t="shared" si="57"/>
        <v>0</v>
      </c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1"/>
      <c r="AT112" s="42"/>
      <c r="AU112" s="42"/>
      <c r="AV112" s="231"/>
      <c r="AW112" s="42"/>
      <c r="AX112" s="42"/>
      <c r="AY112" s="42"/>
      <c r="AZ112" s="32"/>
    </row>
    <row r="113" spans="1:52" x14ac:dyDescent="0.2">
      <c r="A113" s="208"/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1">
        <f t="shared" si="58"/>
        <v>0</v>
      </c>
      <c r="M113" s="42"/>
      <c r="N113" s="42"/>
      <c r="O113" s="54">
        <f t="shared" si="59"/>
        <v>0</v>
      </c>
      <c r="P113" s="42"/>
      <c r="Q113" s="42"/>
      <c r="R113" s="54">
        <f t="shared" si="57"/>
        <v>0</v>
      </c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1"/>
      <c r="AT113" s="42"/>
      <c r="AU113" s="42"/>
      <c r="AV113" s="231"/>
      <c r="AW113" s="42"/>
      <c r="AX113" s="42"/>
      <c r="AY113" s="42"/>
      <c r="AZ113" s="32"/>
    </row>
    <row r="114" spans="1:52" x14ac:dyDescent="0.2">
      <c r="A114" s="208"/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1">
        <f t="shared" si="58"/>
        <v>0</v>
      </c>
      <c r="M114" s="42"/>
      <c r="N114" s="42"/>
      <c r="O114" s="54">
        <f t="shared" si="59"/>
        <v>0</v>
      </c>
      <c r="P114" s="42"/>
      <c r="Q114" s="42"/>
      <c r="R114" s="54">
        <f t="shared" si="57"/>
        <v>0</v>
      </c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1"/>
      <c r="AT114" s="42"/>
      <c r="AU114" s="42"/>
      <c r="AV114" s="231"/>
      <c r="AW114" s="42"/>
      <c r="AX114" s="42"/>
      <c r="AY114" s="42"/>
      <c r="AZ114" s="32"/>
    </row>
    <row r="115" spans="1:52" x14ac:dyDescent="0.2">
      <c r="A115" s="208"/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1">
        <f t="shared" si="58"/>
        <v>0</v>
      </c>
      <c r="M115" s="42"/>
      <c r="N115" s="42"/>
      <c r="O115" s="54">
        <f t="shared" si="59"/>
        <v>0</v>
      </c>
      <c r="P115" s="42"/>
      <c r="Q115" s="42"/>
      <c r="R115" s="54">
        <f t="shared" si="57"/>
        <v>0</v>
      </c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1"/>
      <c r="AT115" s="42"/>
      <c r="AU115" s="42"/>
      <c r="AV115" s="231"/>
      <c r="AW115" s="42"/>
      <c r="AX115" s="42"/>
      <c r="AY115" s="42"/>
      <c r="AZ115" s="32"/>
    </row>
    <row r="116" spans="1:52" x14ac:dyDescent="0.2">
      <c r="A116" s="208"/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1">
        <f t="shared" si="58"/>
        <v>0</v>
      </c>
      <c r="M116" s="42"/>
      <c r="N116" s="42"/>
      <c r="O116" s="54">
        <f t="shared" si="59"/>
        <v>0</v>
      </c>
      <c r="P116" s="42"/>
      <c r="Q116" s="42"/>
      <c r="R116" s="54">
        <f t="shared" si="57"/>
        <v>0</v>
      </c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1"/>
      <c r="AT116" s="42"/>
      <c r="AU116" s="42"/>
      <c r="AV116" s="231"/>
      <c r="AW116" s="42"/>
      <c r="AX116" s="42"/>
      <c r="AY116" s="42"/>
      <c r="AZ116" s="32"/>
    </row>
    <row r="117" spans="1:52" x14ac:dyDescent="0.2">
      <c r="A117" s="208"/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1">
        <f t="shared" si="58"/>
        <v>0</v>
      </c>
      <c r="M117" s="42"/>
      <c r="N117" s="42"/>
      <c r="O117" s="54">
        <f t="shared" si="59"/>
        <v>0</v>
      </c>
      <c r="P117" s="42"/>
      <c r="Q117" s="42"/>
      <c r="R117" s="54">
        <f t="shared" si="57"/>
        <v>0</v>
      </c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1"/>
      <c r="AT117" s="42"/>
      <c r="AU117" s="42"/>
      <c r="AV117" s="231"/>
      <c r="AW117" s="42"/>
      <c r="AX117" s="42"/>
      <c r="AY117" s="42"/>
      <c r="AZ117" s="32"/>
    </row>
    <row r="118" spans="1:52" x14ac:dyDescent="0.2">
      <c r="A118" s="208"/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1">
        <f t="shared" si="58"/>
        <v>0</v>
      </c>
      <c r="M118" s="42"/>
      <c r="N118" s="42"/>
      <c r="O118" s="54">
        <f t="shared" si="59"/>
        <v>0</v>
      </c>
      <c r="P118" s="42"/>
      <c r="Q118" s="42"/>
      <c r="R118" s="54">
        <f t="shared" si="57"/>
        <v>0</v>
      </c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1"/>
      <c r="AT118" s="42"/>
      <c r="AU118" s="42"/>
      <c r="AV118" s="231"/>
      <c r="AW118" s="42"/>
      <c r="AX118" s="42"/>
      <c r="AY118" s="42"/>
      <c r="AZ118" s="32"/>
    </row>
    <row r="119" spans="1:52" x14ac:dyDescent="0.2">
      <c r="A119" s="208"/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1">
        <f t="shared" si="58"/>
        <v>0</v>
      </c>
      <c r="M119" s="42"/>
      <c r="N119" s="42"/>
      <c r="O119" s="54">
        <f t="shared" si="59"/>
        <v>0</v>
      </c>
      <c r="P119" s="42"/>
      <c r="Q119" s="42"/>
      <c r="R119" s="54">
        <f t="shared" si="57"/>
        <v>0</v>
      </c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1"/>
      <c r="AT119" s="42"/>
      <c r="AU119" s="42"/>
      <c r="AV119" s="231"/>
      <c r="AW119" s="42"/>
      <c r="AX119" s="42"/>
      <c r="AY119" s="42"/>
      <c r="AZ119" s="32"/>
    </row>
    <row r="120" spans="1:52" x14ac:dyDescent="0.2">
      <c r="A120" s="208"/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1">
        <f t="shared" si="58"/>
        <v>0</v>
      </c>
      <c r="M120" s="42"/>
      <c r="N120" s="42"/>
      <c r="O120" s="54">
        <f t="shared" si="59"/>
        <v>0</v>
      </c>
      <c r="P120" s="42"/>
      <c r="Q120" s="42"/>
      <c r="R120" s="54">
        <f t="shared" si="57"/>
        <v>0</v>
      </c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1"/>
      <c r="AT120" s="42"/>
      <c r="AU120" s="42"/>
      <c r="AV120" s="231"/>
      <c r="AW120" s="42"/>
      <c r="AX120" s="42"/>
      <c r="AY120" s="105"/>
      <c r="AZ120" s="32"/>
    </row>
    <row r="121" spans="1:52" x14ac:dyDescent="0.2">
      <c r="A121" s="208"/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1">
        <f t="shared" si="58"/>
        <v>0</v>
      </c>
      <c r="M121" s="42"/>
      <c r="N121" s="42"/>
      <c r="O121" s="54">
        <f t="shared" si="59"/>
        <v>0</v>
      </c>
      <c r="P121" s="42"/>
      <c r="Q121" s="42"/>
      <c r="R121" s="54">
        <f t="shared" si="57"/>
        <v>0</v>
      </c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1"/>
      <c r="AT121" s="42"/>
      <c r="AU121" s="42"/>
      <c r="AV121" s="231"/>
      <c r="AW121" s="42"/>
      <c r="AX121" s="42"/>
      <c r="AY121" s="42"/>
      <c r="AZ121" s="32"/>
    </row>
    <row r="122" spans="1:52" x14ac:dyDescent="0.2">
      <c r="A122" s="208"/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1">
        <f t="shared" si="58"/>
        <v>0</v>
      </c>
      <c r="M122" s="42"/>
      <c r="N122" s="42"/>
      <c r="O122" s="54">
        <f t="shared" si="59"/>
        <v>0</v>
      </c>
      <c r="P122" s="42"/>
      <c r="Q122" s="42"/>
      <c r="R122" s="54">
        <f t="shared" si="57"/>
        <v>0</v>
      </c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1"/>
      <c r="AT122" s="42"/>
      <c r="AU122" s="42"/>
      <c r="AV122" s="231"/>
      <c r="AW122" s="42"/>
      <c r="AX122" s="42"/>
      <c r="AY122" s="42"/>
      <c r="AZ122" s="32"/>
    </row>
    <row r="123" spans="1:52" x14ac:dyDescent="0.2">
      <c r="A123" s="208"/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1">
        <f t="shared" si="58"/>
        <v>0</v>
      </c>
      <c r="M123" s="42"/>
      <c r="N123" s="42"/>
      <c r="O123" s="54">
        <f t="shared" si="59"/>
        <v>0</v>
      </c>
      <c r="P123" s="42"/>
      <c r="Q123" s="42"/>
      <c r="R123" s="54">
        <f t="shared" si="57"/>
        <v>0</v>
      </c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1"/>
      <c r="AT123" s="42"/>
      <c r="AU123" s="42"/>
      <c r="AV123" s="231"/>
      <c r="AW123" s="42"/>
      <c r="AX123" s="42"/>
      <c r="AY123" s="42"/>
      <c r="AZ123" s="32"/>
    </row>
    <row r="124" spans="1:52" x14ac:dyDescent="0.2">
      <c r="A124" s="208"/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1">
        <f t="shared" si="58"/>
        <v>0</v>
      </c>
      <c r="M124" s="42"/>
      <c r="N124" s="42"/>
      <c r="O124" s="54">
        <f t="shared" si="59"/>
        <v>0</v>
      </c>
      <c r="P124" s="42"/>
      <c r="Q124" s="42"/>
      <c r="R124" s="54">
        <f t="shared" si="57"/>
        <v>0</v>
      </c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1"/>
      <c r="AT124" s="42"/>
      <c r="AU124" s="42"/>
      <c r="AV124" s="231"/>
      <c r="AW124" s="42"/>
      <c r="AX124" s="42"/>
      <c r="AY124" s="42"/>
      <c r="AZ124" s="32"/>
    </row>
    <row r="125" spans="1:52" x14ac:dyDescent="0.2">
      <c r="A125" s="208"/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1">
        <f t="shared" si="58"/>
        <v>0</v>
      </c>
      <c r="M125" s="42"/>
      <c r="N125" s="42"/>
      <c r="O125" s="54">
        <f t="shared" si="59"/>
        <v>0</v>
      </c>
      <c r="P125" s="42"/>
      <c r="Q125" s="42"/>
      <c r="R125" s="54">
        <f t="shared" si="57"/>
        <v>0</v>
      </c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1"/>
      <c r="AT125" s="42"/>
      <c r="AU125" s="42"/>
      <c r="AV125" s="231"/>
      <c r="AW125" s="42"/>
      <c r="AX125" s="42"/>
      <c r="AY125" s="42"/>
      <c r="AZ125" s="32"/>
    </row>
    <row r="126" spans="1:52" x14ac:dyDescent="0.2">
      <c r="A126" s="208"/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1">
        <f t="shared" si="58"/>
        <v>0</v>
      </c>
      <c r="M126" s="42"/>
      <c r="N126" s="42"/>
      <c r="O126" s="54">
        <f t="shared" si="59"/>
        <v>0</v>
      </c>
      <c r="P126" s="42"/>
      <c r="Q126" s="42"/>
      <c r="R126" s="54">
        <f t="shared" si="57"/>
        <v>0</v>
      </c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1"/>
      <c r="AT126" s="42"/>
      <c r="AU126" s="42"/>
      <c r="AV126" s="231"/>
      <c r="AW126" s="42"/>
      <c r="AX126" s="42"/>
      <c r="AY126" s="42"/>
      <c r="AZ126" s="32"/>
    </row>
    <row r="127" spans="1:52" x14ac:dyDescent="0.2">
      <c r="A127" s="208"/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1">
        <f t="shared" si="58"/>
        <v>0</v>
      </c>
      <c r="M127" s="42"/>
      <c r="N127" s="42"/>
      <c r="O127" s="54">
        <f t="shared" si="59"/>
        <v>0</v>
      </c>
      <c r="P127" s="42"/>
      <c r="Q127" s="42"/>
      <c r="R127" s="54">
        <f t="shared" si="57"/>
        <v>0</v>
      </c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1"/>
      <c r="AT127" s="42"/>
      <c r="AU127" s="42"/>
      <c r="AV127" s="231"/>
      <c r="AW127" s="42"/>
      <c r="AX127" s="42"/>
      <c r="AY127" s="42"/>
      <c r="AZ127" s="32"/>
    </row>
    <row r="128" spans="1:52" x14ac:dyDescent="0.2">
      <c r="A128" s="208"/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1">
        <f t="shared" si="58"/>
        <v>0</v>
      </c>
      <c r="M128" s="42"/>
      <c r="N128" s="42"/>
      <c r="O128" s="54">
        <f t="shared" si="59"/>
        <v>0</v>
      </c>
      <c r="P128" s="42"/>
      <c r="Q128" s="42"/>
      <c r="R128" s="54">
        <f t="shared" si="57"/>
        <v>0</v>
      </c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1"/>
      <c r="AT128" s="42"/>
      <c r="AU128" s="42"/>
      <c r="AV128" s="231"/>
      <c r="AW128" s="42"/>
      <c r="AX128" s="42"/>
      <c r="AY128" s="42"/>
      <c r="AZ128" s="32"/>
    </row>
    <row r="129" spans="1:54" x14ac:dyDescent="0.2">
      <c r="A129" s="208"/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1">
        <f t="shared" si="58"/>
        <v>0</v>
      </c>
      <c r="M129" s="42"/>
      <c r="N129" s="42"/>
      <c r="O129" s="54">
        <f t="shared" si="59"/>
        <v>0</v>
      </c>
      <c r="P129" s="42"/>
      <c r="Q129" s="42"/>
      <c r="R129" s="54">
        <f t="shared" si="57"/>
        <v>0</v>
      </c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1"/>
      <c r="AT129" s="42"/>
      <c r="AU129" s="42"/>
      <c r="AV129" s="231"/>
      <c r="AW129" s="42"/>
      <c r="AX129" s="42"/>
      <c r="AY129" s="42"/>
      <c r="AZ129" s="32"/>
    </row>
    <row r="130" spans="1:54" x14ac:dyDescent="0.2">
      <c r="A130" s="208"/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1">
        <f t="shared" si="58"/>
        <v>0</v>
      </c>
      <c r="M130" s="42"/>
      <c r="N130" s="42"/>
      <c r="O130" s="54">
        <f t="shared" si="59"/>
        <v>0</v>
      </c>
      <c r="P130" s="42"/>
      <c r="Q130" s="42"/>
      <c r="R130" s="54">
        <f t="shared" si="57"/>
        <v>0</v>
      </c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1"/>
      <c r="AT130" s="42"/>
      <c r="AU130" s="42"/>
      <c r="AV130" s="231"/>
      <c r="AW130" s="42"/>
      <c r="AX130" s="42"/>
      <c r="AY130" s="42"/>
      <c r="AZ130" s="32"/>
    </row>
    <row r="131" spans="1:54" x14ac:dyDescent="0.2">
      <c r="A131" s="208"/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1">
        <f t="shared" si="58"/>
        <v>0</v>
      </c>
      <c r="M131" s="42"/>
      <c r="N131" s="42"/>
      <c r="O131" s="54">
        <f t="shared" si="59"/>
        <v>0</v>
      </c>
      <c r="P131" s="42"/>
      <c r="Q131" s="42"/>
      <c r="R131" s="54">
        <f t="shared" si="57"/>
        <v>0</v>
      </c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1"/>
      <c r="AT131" s="42"/>
      <c r="AU131" s="42"/>
      <c r="AV131" s="231"/>
      <c r="AW131" s="42"/>
      <c r="AX131" s="42"/>
      <c r="AY131" s="42"/>
      <c r="AZ131" s="32"/>
    </row>
    <row r="132" spans="1:54" x14ac:dyDescent="0.2">
      <c r="A132" s="208"/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1">
        <f t="shared" si="58"/>
        <v>0</v>
      </c>
      <c r="M132" s="42"/>
      <c r="N132" s="42"/>
      <c r="O132" s="54">
        <f t="shared" si="59"/>
        <v>0</v>
      </c>
      <c r="P132" s="42"/>
      <c r="Q132" s="42"/>
      <c r="R132" s="54">
        <f t="shared" si="57"/>
        <v>0</v>
      </c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1"/>
      <c r="AT132" s="42"/>
      <c r="AU132" s="42"/>
      <c r="AV132" s="231"/>
      <c r="AW132" s="42"/>
      <c r="AX132" s="42"/>
      <c r="AY132" s="42"/>
      <c r="AZ132" s="32"/>
    </row>
    <row r="133" spans="1:54" x14ac:dyDescent="0.2">
      <c r="A133" s="208"/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1">
        <f t="shared" si="58"/>
        <v>0</v>
      </c>
      <c r="M133" s="42"/>
      <c r="N133" s="42"/>
      <c r="O133" s="54">
        <f t="shared" si="59"/>
        <v>0</v>
      </c>
      <c r="P133" s="42"/>
      <c r="Q133" s="42"/>
      <c r="R133" s="54">
        <f t="shared" si="57"/>
        <v>0</v>
      </c>
      <c r="S133" s="42"/>
      <c r="T133" s="42"/>
      <c r="U133" s="54"/>
      <c r="V133" s="42"/>
      <c r="W133" s="42"/>
      <c r="X133" s="54"/>
      <c r="Y133" s="42"/>
      <c r="Z133" s="42"/>
      <c r="AA133" s="54"/>
      <c r="AB133" s="42"/>
      <c r="AC133" s="42"/>
      <c r="AD133" s="54"/>
      <c r="AE133" s="42"/>
      <c r="AF133" s="42"/>
      <c r="AG133" s="54"/>
      <c r="AH133" s="42"/>
      <c r="AI133" s="42"/>
      <c r="AJ133" s="54"/>
      <c r="AK133" s="42"/>
      <c r="AL133" s="42"/>
      <c r="AM133" s="54"/>
      <c r="AN133" s="42"/>
      <c r="AO133" s="42"/>
      <c r="AP133" s="54"/>
      <c r="AQ133" s="42"/>
      <c r="AR133" s="42"/>
      <c r="AS133" s="231"/>
      <c r="AT133" s="42"/>
      <c r="AU133" s="42"/>
      <c r="AV133" s="231"/>
      <c r="AW133" s="42"/>
      <c r="AX133" s="42"/>
      <c r="AY133" s="42"/>
      <c r="AZ133" s="32"/>
    </row>
    <row r="134" spans="1:54" x14ac:dyDescent="0.2">
      <c r="A134" s="208"/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1">
        <f t="shared" si="58"/>
        <v>0</v>
      </c>
      <c r="M134" s="42"/>
      <c r="N134" s="42"/>
      <c r="O134" s="54">
        <f t="shared" si="59"/>
        <v>0</v>
      </c>
      <c r="P134" s="42"/>
      <c r="Q134" s="42"/>
      <c r="R134" s="54">
        <f t="shared" si="57"/>
        <v>0</v>
      </c>
      <c r="S134" s="42"/>
      <c r="T134" s="42"/>
      <c r="U134" s="54"/>
      <c r="V134" s="42"/>
      <c r="W134" s="42"/>
      <c r="X134" s="54"/>
      <c r="Y134" s="42"/>
      <c r="Z134" s="42"/>
      <c r="AA134" s="54"/>
      <c r="AB134" s="42"/>
      <c r="AC134" s="42"/>
      <c r="AD134" s="54"/>
      <c r="AE134" s="42"/>
      <c r="AF134" s="42"/>
      <c r="AG134" s="54"/>
      <c r="AH134" s="42"/>
      <c r="AI134" s="42"/>
      <c r="AJ134" s="54"/>
      <c r="AK134" s="42"/>
      <c r="AL134" s="42"/>
      <c r="AM134" s="54"/>
      <c r="AN134" s="42"/>
      <c r="AO134" s="42"/>
      <c r="AP134" s="54"/>
      <c r="AQ134" s="42"/>
      <c r="AR134" s="42"/>
      <c r="AS134" s="231"/>
      <c r="AT134" s="42"/>
      <c r="AU134" s="42"/>
      <c r="AV134" s="231"/>
      <c r="AW134" s="42"/>
      <c r="AX134" s="42"/>
      <c r="AY134" s="42"/>
      <c r="AZ134" s="32"/>
    </row>
    <row r="135" spans="1:54" x14ac:dyDescent="0.2">
      <c r="A135" s="209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1">
        <f t="shared" si="58"/>
        <v>0</v>
      </c>
      <c r="M135" s="42"/>
      <c r="N135" s="42"/>
      <c r="O135" s="54">
        <f t="shared" si="59"/>
        <v>0</v>
      </c>
      <c r="P135" s="42"/>
      <c r="Q135" s="42"/>
      <c r="R135" s="54">
        <f t="shared" ref="R135:R141" si="60">+P135-Q135</f>
        <v>0</v>
      </c>
      <c r="S135" s="42"/>
      <c r="T135" s="42"/>
      <c r="U135" s="54"/>
      <c r="V135" s="42"/>
      <c r="W135" s="42"/>
      <c r="X135" s="54"/>
      <c r="Y135" s="42"/>
      <c r="Z135" s="42"/>
      <c r="AA135" s="54"/>
      <c r="AB135" s="42"/>
      <c r="AC135" s="42"/>
      <c r="AD135" s="54"/>
      <c r="AE135" s="42"/>
      <c r="AF135" s="42"/>
      <c r="AG135" s="54"/>
      <c r="AH135" s="42"/>
      <c r="AI135" s="42"/>
      <c r="AJ135" s="54"/>
      <c r="AK135" s="42"/>
      <c r="AL135" s="42"/>
      <c r="AM135" s="54"/>
      <c r="AN135" s="42"/>
      <c r="AO135" s="42"/>
      <c r="AP135" s="54"/>
      <c r="AQ135" s="42"/>
      <c r="AR135" s="42"/>
      <c r="AS135" s="231"/>
      <c r="AT135" s="42"/>
      <c r="AU135" s="42"/>
      <c r="AV135" s="231"/>
      <c r="AW135" s="42"/>
      <c r="AX135" s="42"/>
      <c r="AY135" s="42"/>
      <c r="AZ135" s="32"/>
    </row>
    <row r="136" spans="1:54" x14ac:dyDescent="0.2">
      <c r="A136" s="209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1">
        <f t="shared" ref="L136:L141" si="61">+J136-K136</f>
        <v>0</v>
      </c>
      <c r="M136" s="42"/>
      <c r="N136" s="42"/>
      <c r="O136" s="54">
        <f t="shared" ref="O136:O142" si="62">+M136-N136</f>
        <v>0</v>
      </c>
      <c r="P136" s="42"/>
      <c r="Q136" s="42"/>
      <c r="R136" s="54">
        <f t="shared" si="60"/>
        <v>0</v>
      </c>
      <c r="S136" s="42"/>
      <c r="T136" s="42"/>
      <c r="U136" s="54"/>
      <c r="V136" s="42"/>
      <c r="W136" s="42"/>
      <c r="X136" s="54"/>
      <c r="Y136" s="42"/>
      <c r="Z136" s="42"/>
      <c r="AA136" s="54"/>
      <c r="AB136" s="42"/>
      <c r="AC136" s="42"/>
      <c r="AD136" s="54"/>
      <c r="AE136" s="42"/>
      <c r="AF136" s="42"/>
      <c r="AG136" s="54"/>
      <c r="AH136" s="42"/>
      <c r="AI136" s="42"/>
      <c r="AJ136" s="54"/>
      <c r="AK136" s="42"/>
      <c r="AL136" s="42"/>
      <c r="AM136" s="54"/>
      <c r="AN136" s="42"/>
      <c r="AO136" s="42"/>
      <c r="AP136" s="54"/>
      <c r="AQ136" s="42"/>
      <c r="AR136" s="42"/>
      <c r="AS136" s="231"/>
      <c r="AT136" s="42"/>
      <c r="AU136" s="42"/>
      <c r="AV136" s="231"/>
      <c r="AW136" s="42"/>
      <c r="AX136" s="42"/>
      <c r="AY136" s="42"/>
      <c r="AZ136" s="32"/>
    </row>
    <row r="137" spans="1:54" x14ac:dyDescent="0.2">
      <c r="A137" s="209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1">
        <f t="shared" si="61"/>
        <v>0</v>
      </c>
      <c r="M137" s="42"/>
      <c r="N137" s="42"/>
      <c r="O137" s="54">
        <f t="shared" si="62"/>
        <v>0</v>
      </c>
      <c r="P137" s="42"/>
      <c r="Q137" s="42"/>
      <c r="R137" s="54">
        <f t="shared" si="60"/>
        <v>0</v>
      </c>
      <c r="S137" s="42"/>
      <c r="T137" s="42"/>
      <c r="U137" s="54"/>
      <c r="V137" s="42"/>
      <c r="W137" s="42"/>
      <c r="X137" s="54"/>
      <c r="Y137" s="42"/>
      <c r="Z137" s="42"/>
      <c r="AA137" s="54"/>
      <c r="AB137" s="42"/>
      <c r="AC137" s="42"/>
      <c r="AD137" s="54"/>
      <c r="AE137" s="42"/>
      <c r="AF137" s="42"/>
      <c r="AG137" s="54"/>
      <c r="AH137" s="42"/>
      <c r="AI137" s="42"/>
      <c r="AJ137" s="54"/>
      <c r="AK137" s="42"/>
      <c r="AL137" s="42"/>
      <c r="AM137" s="54"/>
      <c r="AN137" s="42"/>
      <c r="AO137" s="42"/>
      <c r="AP137" s="54"/>
      <c r="AQ137" s="42"/>
      <c r="AR137" s="42"/>
      <c r="AS137" s="231"/>
      <c r="AT137" s="42"/>
      <c r="AU137" s="42"/>
      <c r="AV137" s="231"/>
      <c r="AW137" s="42"/>
      <c r="AX137" s="42"/>
      <c r="AY137" s="42"/>
      <c r="AZ137" s="32"/>
    </row>
    <row r="138" spans="1:54" x14ac:dyDescent="0.2">
      <c r="A138" s="209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1">
        <f t="shared" si="61"/>
        <v>0</v>
      </c>
      <c r="M138" s="42"/>
      <c r="N138" s="42"/>
      <c r="O138" s="54">
        <f t="shared" si="62"/>
        <v>0</v>
      </c>
      <c r="P138" s="42"/>
      <c r="Q138" s="42"/>
      <c r="R138" s="54">
        <f t="shared" si="60"/>
        <v>0</v>
      </c>
      <c r="S138" s="42"/>
      <c r="T138" s="42"/>
      <c r="U138" s="54"/>
      <c r="V138" s="42"/>
      <c r="W138" s="42"/>
      <c r="X138" s="54"/>
      <c r="Y138" s="42"/>
      <c r="Z138" s="42"/>
      <c r="AA138" s="54"/>
      <c r="AB138" s="42"/>
      <c r="AC138" s="42"/>
      <c r="AD138" s="54"/>
      <c r="AE138" s="42"/>
      <c r="AF138" s="42"/>
      <c r="AG138" s="54"/>
      <c r="AH138" s="42"/>
      <c r="AI138" s="42"/>
      <c r="AJ138" s="54"/>
      <c r="AK138" s="42"/>
      <c r="AL138" s="42"/>
      <c r="AM138" s="54"/>
      <c r="AN138" s="42"/>
      <c r="AO138" s="42"/>
      <c r="AP138" s="54"/>
      <c r="AQ138" s="42"/>
      <c r="AR138" s="42"/>
      <c r="AS138" s="231"/>
      <c r="AT138" s="42"/>
      <c r="AU138" s="42"/>
      <c r="AV138" s="231"/>
      <c r="AW138" s="42"/>
      <c r="AX138" s="42"/>
      <c r="AY138" s="42"/>
      <c r="AZ138" s="32"/>
    </row>
    <row r="139" spans="1:54" x14ac:dyDescent="0.2">
      <c r="A139" s="209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1">
        <f t="shared" si="61"/>
        <v>0</v>
      </c>
      <c r="M139" s="42"/>
      <c r="N139" s="42"/>
      <c r="O139" s="54">
        <f t="shared" si="62"/>
        <v>0</v>
      </c>
      <c r="P139" s="42"/>
      <c r="Q139" s="42"/>
      <c r="R139" s="54">
        <f t="shared" si="60"/>
        <v>0</v>
      </c>
      <c r="S139" s="42"/>
      <c r="T139" s="42"/>
      <c r="U139" s="54"/>
      <c r="V139" s="42"/>
      <c r="W139" s="42"/>
      <c r="X139" s="54"/>
      <c r="Y139" s="42"/>
      <c r="Z139" s="42"/>
      <c r="AA139" s="54"/>
      <c r="AB139" s="42"/>
      <c r="AC139" s="42"/>
      <c r="AD139" s="54"/>
      <c r="AE139" s="42"/>
      <c r="AF139" s="42"/>
      <c r="AG139" s="54"/>
      <c r="AH139" s="42"/>
      <c r="AI139" s="42"/>
      <c r="AJ139" s="54"/>
      <c r="AK139" s="42"/>
      <c r="AL139" s="42"/>
      <c r="AM139" s="54"/>
      <c r="AN139" s="42"/>
      <c r="AO139" s="42"/>
      <c r="AP139" s="54"/>
      <c r="AQ139" s="42"/>
      <c r="AR139" s="42"/>
      <c r="AS139" s="231"/>
      <c r="AT139" s="42"/>
      <c r="AU139" s="42"/>
      <c r="AV139" s="231"/>
      <c r="AW139" s="42"/>
      <c r="AX139" s="42"/>
      <c r="AY139" s="42"/>
      <c r="AZ139" s="32"/>
    </row>
    <row r="140" spans="1:54" x14ac:dyDescent="0.2">
      <c r="A140" s="209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1">
        <f t="shared" si="61"/>
        <v>0</v>
      </c>
      <c r="M140" s="42"/>
      <c r="N140" s="42"/>
      <c r="O140" s="54">
        <f t="shared" si="62"/>
        <v>0</v>
      </c>
      <c r="P140" s="42"/>
      <c r="Q140" s="42"/>
      <c r="R140" s="54">
        <f t="shared" si="60"/>
        <v>0</v>
      </c>
      <c r="S140" s="42"/>
      <c r="T140" s="42"/>
      <c r="U140" s="54"/>
      <c r="V140" s="42"/>
      <c r="W140" s="42"/>
      <c r="X140" s="54"/>
      <c r="Y140" s="42"/>
      <c r="Z140" s="42"/>
      <c r="AA140" s="54"/>
      <c r="AB140" s="42"/>
      <c r="AC140" s="42"/>
      <c r="AD140" s="54"/>
      <c r="AE140" s="42"/>
      <c r="AF140" s="42"/>
      <c r="AG140" s="54"/>
      <c r="AH140" s="42"/>
      <c r="AI140" s="42"/>
      <c r="AJ140" s="54"/>
      <c r="AK140" s="42"/>
      <c r="AL140" s="42"/>
      <c r="AM140" s="54"/>
      <c r="AN140" s="42"/>
      <c r="AO140" s="42"/>
      <c r="AP140" s="54"/>
      <c r="AQ140" s="42"/>
      <c r="AR140" s="42"/>
      <c r="AS140" s="231"/>
      <c r="AT140" s="42"/>
      <c r="AU140" s="42"/>
      <c r="AV140" s="231"/>
      <c r="AW140" s="42"/>
      <c r="AX140" s="42"/>
      <c r="AY140" s="42"/>
      <c r="AZ140" s="32"/>
    </row>
    <row r="141" spans="1:54" x14ac:dyDescent="0.2">
      <c r="A141" s="209"/>
      <c r="B141" s="3"/>
      <c r="C141" s="49"/>
      <c r="D141" s="10"/>
      <c r="E141" s="12"/>
      <c r="F141" s="12"/>
      <c r="G141" s="12"/>
      <c r="H141" s="44"/>
      <c r="I141" s="12"/>
      <c r="J141" s="42"/>
      <c r="K141" s="12"/>
      <c r="L141" s="221">
        <f t="shared" si="61"/>
        <v>0</v>
      </c>
      <c r="M141" s="12"/>
      <c r="N141" s="12"/>
      <c r="O141" s="54">
        <f t="shared" si="62"/>
        <v>0</v>
      </c>
      <c r="P141" s="12"/>
      <c r="Q141" s="12"/>
      <c r="R141" s="54">
        <f t="shared" si="60"/>
        <v>0</v>
      </c>
      <c r="S141" s="12"/>
      <c r="T141" s="12"/>
      <c r="U141" s="54"/>
      <c r="V141" s="12"/>
      <c r="W141" s="12"/>
      <c r="X141" s="54"/>
      <c r="Y141" s="12"/>
      <c r="Z141" s="12"/>
      <c r="AA141" s="54"/>
      <c r="AB141" s="12"/>
      <c r="AC141" s="12"/>
      <c r="AD141" s="54"/>
      <c r="AE141" s="12"/>
      <c r="AF141" s="12"/>
      <c r="AG141" s="54"/>
      <c r="AH141" s="12"/>
      <c r="AI141" s="12"/>
      <c r="AJ141" s="54"/>
      <c r="AK141" s="12"/>
      <c r="AL141" s="12"/>
      <c r="AM141" s="54"/>
      <c r="AN141" s="12"/>
      <c r="AO141" s="12"/>
      <c r="AP141" s="54"/>
      <c r="AQ141" s="12"/>
      <c r="AR141" s="12"/>
      <c r="AS141" s="231"/>
      <c r="AT141" s="12"/>
      <c r="AU141" s="12"/>
      <c r="AV141" s="231"/>
      <c r="AW141" s="12"/>
      <c r="AX141" s="12"/>
      <c r="AY141" s="12"/>
      <c r="AZ141" s="32"/>
    </row>
    <row r="142" spans="1:54" ht="12" thickBot="1" x14ac:dyDescent="0.25">
      <c r="A142" s="209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1">
        <f t="shared" ref="L142" si="63">J142-K142</f>
        <v>0</v>
      </c>
      <c r="M142" s="53"/>
      <c r="N142" s="53"/>
      <c r="O142" s="54">
        <f t="shared" si="62"/>
        <v>0</v>
      </c>
      <c r="P142" s="53"/>
      <c r="Q142" s="53"/>
      <c r="R142" s="54">
        <f t="shared" ref="R142" si="64">P142-Q142</f>
        <v>0</v>
      </c>
      <c r="S142" s="53"/>
      <c r="T142" s="53"/>
      <c r="U142" s="54">
        <f t="shared" ref="U142" si="65">S142-T142</f>
        <v>0</v>
      </c>
      <c r="V142" s="53"/>
      <c r="W142" s="53"/>
      <c r="X142" s="54">
        <f t="shared" ref="X142" si="66">V142-W142</f>
        <v>0</v>
      </c>
      <c r="Y142" s="53"/>
      <c r="Z142" s="53"/>
      <c r="AA142" s="54">
        <f t="shared" ref="AA142" si="67">Y142-Z142</f>
        <v>0</v>
      </c>
      <c r="AB142" s="53"/>
      <c r="AC142" s="53"/>
      <c r="AD142" s="54">
        <f t="shared" ref="AD142" si="68">AB142-AC142</f>
        <v>0</v>
      </c>
      <c r="AE142" s="53"/>
      <c r="AF142" s="53"/>
      <c r="AG142" s="54">
        <f t="shared" ref="AG142" si="69">AE142-AF142</f>
        <v>0</v>
      </c>
      <c r="AH142" s="53"/>
      <c r="AI142" s="53"/>
      <c r="AJ142" s="54">
        <f t="shared" ref="AJ142" si="70">AH142-AI142</f>
        <v>0</v>
      </c>
      <c r="AK142" s="53"/>
      <c r="AL142" s="53"/>
      <c r="AM142" s="54">
        <f t="shared" ref="AM142" si="71">AK142-AL142</f>
        <v>0</v>
      </c>
      <c r="AN142" s="53"/>
      <c r="AO142" s="53"/>
      <c r="AP142" s="54">
        <f t="shared" ref="AP142" si="72">AN142-AO142</f>
        <v>0</v>
      </c>
      <c r="AQ142" s="53"/>
      <c r="AR142" s="53"/>
      <c r="AS142" s="231">
        <f t="shared" ref="AS142" si="73">AQ142-AR142</f>
        <v>0</v>
      </c>
      <c r="AT142" s="53"/>
      <c r="AU142" s="53"/>
      <c r="AV142" s="231">
        <f t="shared" ref="AV142" si="74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0" customFormat="1" ht="19.5" customHeight="1" thickBot="1" x14ac:dyDescent="0.3">
      <c r="A143" s="408" t="s">
        <v>28</v>
      </c>
      <c r="B143" s="409"/>
      <c r="C143" s="409"/>
      <c r="D143" s="410"/>
      <c r="E143" s="210">
        <f t="shared" ref="E143:AJ143" si="75">SUM(E7:E142)</f>
        <v>18000000</v>
      </c>
      <c r="F143" s="210">
        <f t="shared" si="75"/>
        <v>0</v>
      </c>
      <c r="G143" s="210">
        <f t="shared" si="75"/>
        <v>0</v>
      </c>
      <c r="H143" s="210">
        <f t="shared" si="75"/>
        <v>100000000</v>
      </c>
      <c r="I143" s="210">
        <f t="shared" si="75"/>
        <v>18500000</v>
      </c>
      <c r="J143" s="210">
        <f t="shared" si="75"/>
        <v>21500000</v>
      </c>
      <c r="K143" s="210">
        <f t="shared" si="75"/>
        <v>0</v>
      </c>
      <c r="L143" s="210">
        <f t="shared" si="75"/>
        <v>21500000</v>
      </c>
      <c r="M143" s="210">
        <f t="shared" si="75"/>
        <v>5375000</v>
      </c>
      <c r="N143" s="210">
        <f t="shared" si="75"/>
        <v>0</v>
      </c>
      <c r="O143" s="210">
        <f t="shared" si="75"/>
        <v>5375000</v>
      </c>
      <c r="P143" s="210">
        <f t="shared" si="75"/>
        <v>5375000</v>
      </c>
      <c r="Q143" s="210">
        <f t="shared" si="75"/>
        <v>0</v>
      </c>
      <c r="R143" s="210">
        <f t="shared" si="75"/>
        <v>5375000</v>
      </c>
      <c r="S143" s="210">
        <f t="shared" si="75"/>
        <v>5375000</v>
      </c>
      <c r="T143" s="210">
        <f t="shared" si="75"/>
        <v>0</v>
      </c>
      <c r="U143" s="210">
        <f t="shared" si="75"/>
        <v>5375000</v>
      </c>
      <c r="V143" s="210">
        <f t="shared" si="75"/>
        <v>5375000</v>
      </c>
      <c r="W143" s="210">
        <f t="shared" si="75"/>
        <v>0</v>
      </c>
      <c r="X143" s="210">
        <f t="shared" si="75"/>
        <v>5375000</v>
      </c>
      <c r="Y143" s="210">
        <f t="shared" si="75"/>
        <v>5375000</v>
      </c>
      <c r="Z143" s="210">
        <f t="shared" si="75"/>
        <v>0</v>
      </c>
      <c r="AA143" s="210">
        <f t="shared" si="75"/>
        <v>5375000</v>
      </c>
      <c r="AB143" s="210">
        <f t="shared" si="75"/>
        <v>5375000</v>
      </c>
      <c r="AC143" s="210">
        <f t="shared" si="75"/>
        <v>0</v>
      </c>
      <c r="AD143" s="210">
        <f t="shared" si="75"/>
        <v>5375000</v>
      </c>
      <c r="AE143" s="210">
        <f t="shared" si="75"/>
        <v>5375000</v>
      </c>
      <c r="AF143" s="210">
        <f t="shared" si="75"/>
        <v>0</v>
      </c>
      <c r="AG143" s="210">
        <f t="shared" si="75"/>
        <v>5375000</v>
      </c>
      <c r="AH143" s="210">
        <f t="shared" si="75"/>
        <v>5375000</v>
      </c>
      <c r="AI143" s="210">
        <f t="shared" si="75"/>
        <v>0</v>
      </c>
      <c r="AJ143" s="210">
        <f t="shared" si="75"/>
        <v>5375000</v>
      </c>
      <c r="AK143" s="210">
        <f t="shared" ref="AK143:BA143" si="76">SUM(AK7:AK142)</f>
        <v>5375000</v>
      </c>
      <c r="AL143" s="210">
        <f t="shared" si="76"/>
        <v>0</v>
      </c>
      <c r="AM143" s="210">
        <f t="shared" si="76"/>
        <v>5375000</v>
      </c>
      <c r="AN143" s="210">
        <f t="shared" si="76"/>
        <v>5375000</v>
      </c>
      <c r="AO143" s="210">
        <f t="shared" si="76"/>
        <v>0</v>
      </c>
      <c r="AP143" s="210">
        <f t="shared" si="76"/>
        <v>5375000</v>
      </c>
      <c r="AQ143" s="210">
        <f t="shared" si="76"/>
        <v>3125000</v>
      </c>
      <c r="AR143" s="210">
        <f t="shared" si="76"/>
        <v>0</v>
      </c>
      <c r="AS143" s="210">
        <f t="shared" si="76"/>
        <v>3125000</v>
      </c>
      <c r="AT143" s="210">
        <f t="shared" si="76"/>
        <v>3125000</v>
      </c>
      <c r="AU143" s="210">
        <f t="shared" si="76"/>
        <v>0</v>
      </c>
      <c r="AV143" s="210">
        <f t="shared" si="76"/>
        <v>3125000</v>
      </c>
      <c r="AW143" s="210">
        <f t="shared" si="76"/>
        <v>0</v>
      </c>
      <c r="AX143" s="210">
        <f t="shared" si="76"/>
        <v>0</v>
      </c>
      <c r="AY143" s="210">
        <f t="shared" si="76"/>
        <v>0</v>
      </c>
      <c r="AZ143" s="210">
        <f t="shared" si="76"/>
        <v>0</v>
      </c>
      <c r="BA143" s="210">
        <f t="shared" si="76"/>
        <v>0</v>
      </c>
      <c r="BB143" s="211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77" t="s">
        <v>125</v>
      </c>
      <c r="B145" s="377"/>
      <c r="C145" s="377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77">+C7</f>
        <v>Fajar Adi Hidayat</v>
      </c>
      <c r="D147" s="42" t="str">
        <f t="shared" si="77"/>
        <v xml:space="preserve">OM </v>
      </c>
      <c r="E147" s="261">
        <f t="shared" ref="E147:E191" si="78">+L7+O7+R7+U7+X7+AA7+AD7+AG7+AJ7+AM7+AP7+AS7+AV7+AY7</f>
        <v>10000000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77"/>
        <v>Via Noviyani</v>
      </c>
      <c r="D148" s="42" t="str">
        <f t="shared" si="77"/>
        <v xml:space="preserve">OM </v>
      </c>
      <c r="E148" s="261">
        <f t="shared" si="78"/>
        <v>7500000</v>
      </c>
      <c r="G148" s="9">
        <f>REKAP!R8/121</f>
        <v>826446.28099173552</v>
      </c>
      <c r="O148" s="9"/>
      <c r="U148" s="9"/>
      <c r="AA148" s="9"/>
    </row>
    <row r="149" spans="1:45" x14ac:dyDescent="0.2">
      <c r="A149" s="42">
        <v>3</v>
      </c>
      <c r="B149" s="42"/>
      <c r="C149" s="261" t="str">
        <f t="shared" si="77"/>
        <v>Eva Yuliana</v>
      </c>
      <c r="D149" s="42" t="str">
        <f t="shared" si="77"/>
        <v xml:space="preserve">OM </v>
      </c>
      <c r="E149" s="261">
        <f t="shared" si="78"/>
        <v>10500000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77"/>
        <v>Yuyun Sri Wahyuni</v>
      </c>
      <c r="D150" s="42" t="str">
        <f t="shared" si="77"/>
        <v xml:space="preserve">OM </v>
      </c>
      <c r="E150" s="261">
        <f t="shared" si="78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77"/>
        <v>Vina Nopitasari</v>
      </c>
      <c r="D151" s="42" t="str">
        <f t="shared" si="77"/>
        <v xml:space="preserve">OM </v>
      </c>
      <c r="E151" s="261">
        <f t="shared" si="78"/>
        <v>11500000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77"/>
        <v>Irna Mulyani</v>
      </c>
      <c r="D152" s="42" t="str">
        <f t="shared" si="77"/>
        <v xml:space="preserve">OM </v>
      </c>
      <c r="E152" s="261">
        <f t="shared" si="78"/>
        <v>10500000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77"/>
        <v>Rinrin Andriyani</v>
      </c>
      <c r="D153" s="42" t="str">
        <f t="shared" si="77"/>
        <v xml:space="preserve">OM </v>
      </c>
      <c r="E153" s="261">
        <f t="shared" si="78"/>
        <v>10500000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77"/>
        <v>Mia Islamiati</v>
      </c>
      <c r="D154" s="42" t="str">
        <f t="shared" si="77"/>
        <v xml:space="preserve">OM </v>
      </c>
      <c r="E154" s="261">
        <f t="shared" si="78"/>
        <v>10500000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>
        <f t="shared" si="77"/>
        <v>0</v>
      </c>
      <c r="D155" s="42">
        <f t="shared" si="77"/>
        <v>0</v>
      </c>
      <c r="E155" s="261">
        <f t="shared" si="78"/>
        <v>0</v>
      </c>
      <c r="O155" s="9"/>
      <c r="U155" s="9"/>
      <c r="AA155" s="9"/>
    </row>
    <row r="156" spans="1:45" x14ac:dyDescent="0.2">
      <c r="A156" s="42">
        <v>10</v>
      </c>
      <c r="B156" s="42"/>
      <c r="C156" s="42">
        <f t="shared" si="77"/>
        <v>0</v>
      </c>
      <c r="D156" s="42">
        <f t="shared" si="77"/>
        <v>0</v>
      </c>
      <c r="E156" s="261">
        <f t="shared" si="78"/>
        <v>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>
        <f t="shared" si="77"/>
        <v>0</v>
      </c>
      <c r="D157" s="42">
        <f t="shared" si="77"/>
        <v>0</v>
      </c>
      <c r="E157" s="261">
        <f t="shared" si="78"/>
        <v>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>
        <f t="shared" si="77"/>
        <v>0</v>
      </c>
      <c r="D158" s="42">
        <f t="shared" si="77"/>
        <v>0</v>
      </c>
      <c r="E158" s="261">
        <f t="shared" si="78"/>
        <v>0</v>
      </c>
      <c r="O158" s="9"/>
      <c r="U158" s="9"/>
      <c r="AA158" s="9"/>
    </row>
    <row r="159" spans="1:45" x14ac:dyDescent="0.2">
      <c r="A159" s="42">
        <v>13</v>
      </c>
      <c r="B159" s="42"/>
      <c r="C159" s="261">
        <f t="shared" si="77"/>
        <v>0</v>
      </c>
      <c r="D159" s="42">
        <f t="shared" si="77"/>
        <v>0</v>
      </c>
      <c r="E159" s="261">
        <f t="shared" si="78"/>
        <v>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>
        <f t="shared" si="77"/>
        <v>0</v>
      </c>
      <c r="D160" s="42">
        <f t="shared" si="77"/>
        <v>0</v>
      </c>
      <c r="E160" s="261">
        <f t="shared" si="78"/>
        <v>0</v>
      </c>
      <c r="O160" s="9"/>
      <c r="U160" s="9"/>
      <c r="AA160" s="9"/>
    </row>
    <row r="161" spans="1:45" hidden="1" x14ac:dyDescent="0.2">
      <c r="A161" s="42">
        <v>15</v>
      </c>
      <c r="B161" s="42"/>
      <c r="C161" s="42">
        <f t="shared" si="77"/>
        <v>0</v>
      </c>
      <c r="D161" s="42">
        <f t="shared" si="77"/>
        <v>0</v>
      </c>
      <c r="E161" s="261">
        <f t="shared" si="78"/>
        <v>0</v>
      </c>
      <c r="O161" s="9"/>
      <c r="U161" s="9"/>
      <c r="AA161" s="9"/>
    </row>
    <row r="162" spans="1:45" hidden="1" x14ac:dyDescent="0.2">
      <c r="A162" s="42">
        <v>16</v>
      </c>
      <c r="B162" s="42"/>
      <c r="C162" s="42">
        <f t="shared" si="77"/>
        <v>0</v>
      </c>
      <c r="D162" s="42">
        <f t="shared" si="77"/>
        <v>0</v>
      </c>
      <c r="E162" s="261">
        <f t="shared" si="78"/>
        <v>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>
        <f t="shared" si="77"/>
        <v>0</v>
      </c>
      <c r="D163" s="42">
        <f t="shared" si="77"/>
        <v>0</v>
      </c>
      <c r="E163" s="261">
        <f t="shared" si="78"/>
        <v>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>
        <f t="shared" si="77"/>
        <v>0</v>
      </c>
      <c r="D164" s="42">
        <f t="shared" si="77"/>
        <v>0</v>
      </c>
      <c r="E164" s="261">
        <f t="shared" si="78"/>
        <v>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>
        <f t="shared" si="77"/>
        <v>0</v>
      </c>
      <c r="D165" s="42">
        <f t="shared" si="77"/>
        <v>0</v>
      </c>
      <c r="E165" s="261">
        <f t="shared" si="78"/>
        <v>0</v>
      </c>
      <c r="O165" s="9"/>
      <c r="U165" s="9"/>
      <c r="AA165" s="9"/>
    </row>
    <row r="166" spans="1:45" hidden="1" x14ac:dyDescent="0.2">
      <c r="A166" s="42">
        <v>20</v>
      </c>
      <c r="B166" s="42"/>
      <c r="C166" s="42">
        <f t="shared" si="77"/>
        <v>0</v>
      </c>
      <c r="D166" s="42">
        <f t="shared" si="77"/>
        <v>0</v>
      </c>
      <c r="E166" s="261">
        <f t="shared" si="78"/>
        <v>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>
        <f t="shared" ref="C167:D186" si="79">+C27</f>
        <v>0</v>
      </c>
      <c r="D167" s="42">
        <f t="shared" si="79"/>
        <v>0</v>
      </c>
      <c r="E167" s="261">
        <f t="shared" si="78"/>
        <v>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>
        <f t="shared" si="79"/>
        <v>0</v>
      </c>
      <c r="D168" s="42">
        <f t="shared" si="79"/>
        <v>0</v>
      </c>
      <c r="E168" s="261">
        <f t="shared" si="78"/>
        <v>0</v>
      </c>
      <c r="O168" s="9"/>
      <c r="U168" s="9"/>
      <c r="AA168" s="9"/>
    </row>
    <row r="169" spans="1:45" hidden="1" x14ac:dyDescent="0.2">
      <c r="A169" s="42">
        <v>23</v>
      </c>
      <c r="B169" s="42"/>
      <c r="C169" s="42">
        <f t="shared" si="79"/>
        <v>0</v>
      </c>
      <c r="D169" s="42">
        <f t="shared" si="79"/>
        <v>0</v>
      </c>
      <c r="E169" s="261">
        <f t="shared" si="78"/>
        <v>0</v>
      </c>
      <c r="O169" s="9"/>
      <c r="U169" s="9"/>
      <c r="AA169" s="9"/>
    </row>
    <row r="170" spans="1:45" hidden="1" x14ac:dyDescent="0.2">
      <c r="A170" s="42">
        <v>24</v>
      </c>
      <c r="B170" s="42"/>
      <c r="C170" s="42">
        <f t="shared" si="79"/>
        <v>0</v>
      </c>
      <c r="D170" s="42">
        <f t="shared" si="79"/>
        <v>0</v>
      </c>
      <c r="E170" s="261">
        <f t="shared" si="78"/>
        <v>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>
        <f t="shared" si="79"/>
        <v>0</v>
      </c>
      <c r="D171" s="42">
        <f t="shared" si="79"/>
        <v>0</v>
      </c>
      <c r="E171" s="261">
        <f t="shared" si="78"/>
        <v>0</v>
      </c>
      <c r="O171" s="9"/>
      <c r="U171" s="9"/>
      <c r="AA171" s="9"/>
    </row>
    <row r="172" spans="1:45" x14ac:dyDescent="0.2">
      <c r="A172" s="42">
        <v>26</v>
      </c>
      <c r="B172" s="42"/>
      <c r="C172" s="42">
        <f t="shared" si="79"/>
        <v>0</v>
      </c>
      <c r="D172" s="42">
        <f t="shared" si="79"/>
        <v>0</v>
      </c>
      <c r="E172" s="261">
        <f t="shared" si="78"/>
        <v>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>
        <f t="shared" si="79"/>
        <v>0</v>
      </c>
      <c r="D173" s="42">
        <f t="shared" si="79"/>
        <v>0</v>
      </c>
      <c r="E173" s="261">
        <f t="shared" si="78"/>
        <v>0</v>
      </c>
      <c r="O173" s="9"/>
      <c r="U173" s="9"/>
      <c r="AA173" s="9"/>
    </row>
    <row r="174" spans="1:45" x14ac:dyDescent="0.2">
      <c r="A174" s="42">
        <v>28</v>
      </c>
      <c r="B174" s="42"/>
      <c r="C174" s="42">
        <f t="shared" si="79"/>
        <v>0</v>
      </c>
      <c r="D174" s="42">
        <f t="shared" si="79"/>
        <v>0</v>
      </c>
      <c r="E174" s="261">
        <f t="shared" si="78"/>
        <v>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>
        <f t="shared" si="79"/>
        <v>0</v>
      </c>
      <c r="D175" s="42">
        <f t="shared" si="79"/>
        <v>0</v>
      </c>
      <c r="E175" s="261">
        <f t="shared" si="78"/>
        <v>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>
        <f t="shared" si="79"/>
        <v>0</v>
      </c>
      <c r="D176" s="42">
        <f t="shared" si="79"/>
        <v>0</v>
      </c>
      <c r="E176" s="42">
        <f t="shared" si="78"/>
        <v>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>
        <f t="shared" si="79"/>
        <v>0</v>
      </c>
      <c r="D177" s="42">
        <f t="shared" si="79"/>
        <v>0</v>
      </c>
      <c r="E177" s="261">
        <f t="shared" si="78"/>
        <v>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>
        <f t="shared" si="79"/>
        <v>0</v>
      </c>
      <c r="D178" s="42">
        <f t="shared" si="79"/>
        <v>0</v>
      </c>
      <c r="E178" s="261">
        <f t="shared" si="78"/>
        <v>0</v>
      </c>
      <c r="O178" s="9"/>
      <c r="U178" s="9"/>
      <c r="AA178" s="9"/>
    </row>
    <row r="179" spans="1:45" hidden="1" x14ac:dyDescent="0.2">
      <c r="A179" s="42">
        <v>33</v>
      </c>
      <c r="B179" s="42"/>
      <c r="C179" s="42">
        <f t="shared" si="79"/>
        <v>0</v>
      </c>
      <c r="D179" s="42">
        <f t="shared" si="79"/>
        <v>0</v>
      </c>
      <c r="E179" s="261">
        <f t="shared" si="78"/>
        <v>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>
        <f t="shared" si="79"/>
        <v>0</v>
      </c>
      <c r="D180" s="42">
        <f t="shared" si="79"/>
        <v>0</v>
      </c>
      <c r="E180" s="261">
        <f t="shared" si="78"/>
        <v>0</v>
      </c>
      <c r="O180" s="9"/>
      <c r="U180" s="9"/>
      <c r="AA180" s="9"/>
    </row>
    <row r="181" spans="1:45" hidden="1" x14ac:dyDescent="0.2">
      <c r="A181" s="42">
        <v>35</v>
      </c>
      <c r="B181" s="42"/>
      <c r="C181" s="42">
        <f t="shared" si="79"/>
        <v>0</v>
      </c>
      <c r="D181" s="42">
        <f t="shared" si="79"/>
        <v>0</v>
      </c>
      <c r="E181" s="261">
        <f t="shared" si="78"/>
        <v>0</v>
      </c>
      <c r="O181" s="9"/>
      <c r="U181" s="9"/>
      <c r="AA181" s="9"/>
    </row>
    <row r="182" spans="1:45" x14ac:dyDescent="0.2">
      <c r="A182" s="42">
        <v>36</v>
      </c>
      <c r="B182" s="42"/>
      <c r="C182" s="42">
        <f t="shared" si="79"/>
        <v>0</v>
      </c>
      <c r="D182" s="42">
        <f t="shared" si="79"/>
        <v>0</v>
      </c>
      <c r="E182" s="261">
        <f t="shared" si="78"/>
        <v>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>
        <f t="shared" si="79"/>
        <v>0</v>
      </c>
      <c r="D183" s="42">
        <f t="shared" si="79"/>
        <v>0</v>
      </c>
      <c r="E183" s="261">
        <f t="shared" si="78"/>
        <v>0</v>
      </c>
      <c r="O183" s="9"/>
      <c r="U183" s="9"/>
      <c r="AA183" s="9"/>
    </row>
    <row r="184" spans="1:45" hidden="1" x14ac:dyDescent="0.2">
      <c r="A184" s="42">
        <v>38</v>
      </c>
      <c r="B184" s="42"/>
      <c r="C184" s="42">
        <f t="shared" si="79"/>
        <v>0</v>
      </c>
      <c r="D184" s="42">
        <f t="shared" si="79"/>
        <v>0</v>
      </c>
      <c r="E184" s="261">
        <f t="shared" si="78"/>
        <v>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>
        <f t="shared" si="79"/>
        <v>0</v>
      </c>
      <c r="D185" s="42">
        <f t="shared" si="79"/>
        <v>0</v>
      </c>
      <c r="E185" s="261">
        <f t="shared" si="78"/>
        <v>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1">
        <f t="shared" si="79"/>
        <v>0</v>
      </c>
      <c r="D186" s="42">
        <f t="shared" si="79"/>
        <v>0</v>
      </c>
      <c r="E186" s="261">
        <f t="shared" si="78"/>
        <v>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>
        <f t="shared" ref="C187:D191" si="80">+C47</f>
        <v>0</v>
      </c>
      <c r="D187" s="42">
        <f t="shared" si="80"/>
        <v>0</v>
      </c>
      <c r="E187" s="261">
        <f t="shared" si="78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>
        <f t="shared" si="80"/>
        <v>0</v>
      </c>
      <c r="D188" s="42">
        <f t="shared" si="80"/>
        <v>0</v>
      </c>
      <c r="E188" s="261">
        <f t="shared" si="78"/>
        <v>0</v>
      </c>
      <c r="O188" s="9"/>
      <c r="U188" s="9"/>
      <c r="AA188" s="9"/>
    </row>
    <row r="189" spans="1:45" x14ac:dyDescent="0.2">
      <c r="A189" s="42">
        <v>43</v>
      </c>
      <c r="B189" s="42"/>
      <c r="C189" s="261">
        <f t="shared" si="80"/>
        <v>0</v>
      </c>
      <c r="D189" s="42">
        <f t="shared" si="80"/>
        <v>0</v>
      </c>
      <c r="E189" s="261">
        <f t="shared" si="78"/>
        <v>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>
        <f t="shared" si="80"/>
        <v>0</v>
      </c>
      <c r="D190" s="42">
        <f t="shared" si="80"/>
        <v>0</v>
      </c>
      <c r="E190" s="261">
        <f t="shared" si="78"/>
        <v>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>
        <f t="shared" si="80"/>
        <v>0</v>
      </c>
      <c r="D191" s="42">
        <f t="shared" si="80"/>
        <v>0</v>
      </c>
      <c r="E191" s="261">
        <f t="shared" si="78"/>
        <v>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1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>
        <f t="shared" ref="C193:D194" si="81">+C52</f>
        <v>0</v>
      </c>
      <c r="D193" s="42">
        <f t="shared" si="81"/>
        <v>0</v>
      </c>
      <c r="E193" s="42">
        <f t="shared" ref="E193" si="82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>
        <f t="shared" si="81"/>
        <v>0</v>
      </c>
      <c r="D194" s="42">
        <f t="shared" si="81"/>
        <v>0</v>
      </c>
      <c r="E194" s="42">
        <f t="shared" ref="E194:E225" si="83">+L53+O53+R53+U53+X53+AA53+AD53+AG53+AJ53+AM53+AP53+AS53+AV53+AY53</f>
        <v>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>
        <f t="shared" ref="C195:D210" si="84">+C54</f>
        <v>0</v>
      </c>
      <c r="D195" s="42">
        <f t="shared" si="84"/>
        <v>0</v>
      </c>
      <c r="E195" s="261">
        <f t="shared" si="83"/>
        <v>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>
        <f t="shared" si="84"/>
        <v>0</v>
      </c>
      <c r="D196" s="42">
        <f t="shared" si="84"/>
        <v>0</v>
      </c>
      <c r="E196" s="261">
        <f t="shared" si="83"/>
        <v>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>
        <f t="shared" si="84"/>
        <v>0</v>
      </c>
      <c r="D197" s="42">
        <f t="shared" si="84"/>
        <v>0</v>
      </c>
      <c r="E197" s="42">
        <f t="shared" si="83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>
        <f t="shared" si="84"/>
        <v>0</v>
      </c>
      <c r="D198" s="42">
        <f t="shared" si="84"/>
        <v>0</v>
      </c>
      <c r="E198" s="261">
        <f t="shared" si="83"/>
        <v>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>
        <f t="shared" si="84"/>
        <v>0</v>
      </c>
      <c r="D199" s="42">
        <f t="shared" si="84"/>
        <v>0</v>
      </c>
      <c r="E199" s="261">
        <f t="shared" si="83"/>
        <v>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>
        <f t="shared" si="84"/>
        <v>0</v>
      </c>
      <c r="D200" s="42">
        <f t="shared" si="84"/>
        <v>0</v>
      </c>
      <c r="E200" s="261">
        <f t="shared" si="83"/>
        <v>0</v>
      </c>
      <c r="O200" s="9"/>
      <c r="U200" s="9"/>
      <c r="AA200" s="9"/>
    </row>
    <row r="201" spans="1:45" x14ac:dyDescent="0.2">
      <c r="A201" s="42">
        <v>56</v>
      </c>
      <c r="B201" s="42"/>
      <c r="C201" s="42">
        <f t="shared" si="84"/>
        <v>0</v>
      </c>
      <c r="D201" s="42">
        <f t="shared" si="84"/>
        <v>0</v>
      </c>
      <c r="E201" s="261">
        <f t="shared" si="83"/>
        <v>0</v>
      </c>
      <c r="O201" s="9"/>
      <c r="U201" s="9"/>
      <c r="AA201" s="9"/>
    </row>
    <row r="202" spans="1:45" x14ac:dyDescent="0.2">
      <c r="A202" s="42">
        <v>57</v>
      </c>
      <c r="B202" s="42"/>
      <c r="C202" s="42">
        <f t="shared" si="84"/>
        <v>0</v>
      </c>
      <c r="D202" s="42">
        <f t="shared" si="84"/>
        <v>0</v>
      </c>
      <c r="E202" s="261">
        <f t="shared" si="83"/>
        <v>0</v>
      </c>
      <c r="O202" s="9"/>
      <c r="U202" s="9"/>
      <c r="AA202" s="9"/>
    </row>
    <row r="203" spans="1:45" hidden="1" x14ac:dyDescent="0.2">
      <c r="A203" s="42">
        <v>58</v>
      </c>
      <c r="B203" s="42"/>
      <c r="C203" s="42">
        <f t="shared" si="84"/>
        <v>0</v>
      </c>
      <c r="D203" s="42">
        <f t="shared" si="84"/>
        <v>0</v>
      </c>
      <c r="E203" s="261">
        <f t="shared" si="83"/>
        <v>0</v>
      </c>
      <c r="O203" s="9"/>
      <c r="U203" s="9"/>
      <c r="AA203" s="9"/>
    </row>
    <row r="204" spans="1:45" hidden="1" x14ac:dyDescent="0.2">
      <c r="A204" s="42">
        <v>59</v>
      </c>
      <c r="B204" s="42"/>
      <c r="C204" s="42">
        <f t="shared" si="84"/>
        <v>0</v>
      </c>
      <c r="D204" s="42">
        <f t="shared" si="84"/>
        <v>0</v>
      </c>
      <c r="E204" s="261">
        <f t="shared" si="83"/>
        <v>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>
        <f t="shared" si="84"/>
        <v>0</v>
      </c>
      <c r="D205" s="42">
        <f t="shared" si="84"/>
        <v>0</v>
      </c>
      <c r="E205" s="261">
        <f t="shared" si="83"/>
        <v>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>
        <f t="shared" si="84"/>
        <v>0</v>
      </c>
      <c r="D206" s="42">
        <f t="shared" si="84"/>
        <v>0</v>
      </c>
      <c r="E206" s="261">
        <f t="shared" si="83"/>
        <v>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>
        <f t="shared" si="84"/>
        <v>0</v>
      </c>
      <c r="D207" s="42">
        <f t="shared" si="84"/>
        <v>0</v>
      </c>
      <c r="E207" s="261">
        <f t="shared" si="83"/>
        <v>0</v>
      </c>
      <c r="O207" s="9"/>
      <c r="U207" s="9"/>
      <c r="AA207" s="9"/>
    </row>
    <row r="208" spans="1:45" hidden="1" x14ac:dyDescent="0.2">
      <c r="A208" s="42">
        <v>63</v>
      </c>
      <c r="B208" s="42"/>
      <c r="C208" s="42">
        <f t="shared" si="84"/>
        <v>0</v>
      </c>
      <c r="D208" s="42">
        <f t="shared" si="84"/>
        <v>0</v>
      </c>
      <c r="E208" s="261">
        <f t="shared" si="83"/>
        <v>0</v>
      </c>
      <c r="O208" s="9"/>
      <c r="U208" s="9"/>
      <c r="AA208" s="9"/>
    </row>
    <row r="209" spans="1:45" x14ac:dyDescent="0.2">
      <c r="A209" s="42">
        <v>64</v>
      </c>
      <c r="B209" s="42"/>
      <c r="C209" s="42">
        <f t="shared" si="84"/>
        <v>0</v>
      </c>
      <c r="D209" s="42">
        <f t="shared" si="84"/>
        <v>0</v>
      </c>
      <c r="E209" s="261">
        <f t="shared" si="83"/>
        <v>0</v>
      </c>
      <c r="O209" s="9"/>
      <c r="U209" s="9"/>
      <c r="AA209" s="9"/>
    </row>
    <row r="210" spans="1:45" hidden="1" x14ac:dyDescent="0.2">
      <c r="A210" s="42">
        <v>65</v>
      </c>
      <c r="B210" s="42"/>
      <c r="C210" s="42">
        <f t="shared" si="84"/>
        <v>0</v>
      </c>
      <c r="D210" s="42">
        <f t="shared" si="84"/>
        <v>0</v>
      </c>
      <c r="E210" s="261">
        <f t="shared" si="83"/>
        <v>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>
        <f t="shared" ref="C211:D211" si="85">+C70</f>
        <v>0</v>
      </c>
      <c r="D211" s="42">
        <f t="shared" si="85"/>
        <v>0</v>
      </c>
      <c r="E211" s="261">
        <f t="shared" si="83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>
        <f t="shared" ref="C212:D212" si="86">+C71</f>
        <v>0</v>
      </c>
      <c r="D212" s="42">
        <f t="shared" si="86"/>
        <v>0</v>
      </c>
      <c r="E212" s="261">
        <f t="shared" si="83"/>
        <v>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>
        <f t="shared" ref="C213:D213" si="87">+C72</f>
        <v>0</v>
      </c>
      <c r="D213" s="42">
        <f t="shared" si="87"/>
        <v>0</v>
      </c>
      <c r="E213" s="261">
        <f t="shared" si="83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>
        <f t="shared" ref="C214:D214" si="88">+C73</f>
        <v>0</v>
      </c>
      <c r="D214" s="42">
        <f t="shared" si="88"/>
        <v>0</v>
      </c>
      <c r="E214" s="261">
        <f t="shared" si="83"/>
        <v>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>
        <f t="shared" ref="C215:D215" si="89">+C74</f>
        <v>0</v>
      </c>
      <c r="D215" s="42">
        <f t="shared" si="89"/>
        <v>0</v>
      </c>
      <c r="E215" s="261">
        <f t="shared" si="83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>
        <f t="shared" ref="C216:D216" si="90">+C75</f>
        <v>0</v>
      </c>
      <c r="D216" s="42">
        <f t="shared" si="90"/>
        <v>0</v>
      </c>
      <c r="E216" s="261">
        <f t="shared" si="83"/>
        <v>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>
        <f t="shared" ref="C217:D217" si="91">+C76</f>
        <v>0</v>
      </c>
      <c r="D217" s="42">
        <f t="shared" si="91"/>
        <v>0</v>
      </c>
      <c r="E217" s="261">
        <f t="shared" si="83"/>
        <v>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>
        <f t="shared" ref="C218:D218" si="92">+C77</f>
        <v>0</v>
      </c>
      <c r="D218" s="42">
        <f t="shared" si="92"/>
        <v>0</v>
      </c>
      <c r="E218" s="261">
        <f t="shared" si="83"/>
        <v>0</v>
      </c>
      <c r="O218" s="9"/>
      <c r="U218" s="9"/>
      <c r="AA218" s="9"/>
    </row>
    <row r="219" spans="1:45" x14ac:dyDescent="0.2">
      <c r="A219" s="42">
        <v>74</v>
      </c>
      <c r="B219" s="42"/>
      <c r="C219" s="42">
        <f t="shared" ref="C219:D219" si="93">+C78</f>
        <v>0</v>
      </c>
      <c r="D219" s="42">
        <f t="shared" si="93"/>
        <v>0</v>
      </c>
      <c r="E219" s="261">
        <f t="shared" si="83"/>
        <v>0</v>
      </c>
      <c r="O219" s="9"/>
      <c r="U219" s="9"/>
      <c r="AA219" s="9"/>
    </row>
    <row r="220" spans="1:45" hidden="1" x14ac:dyDescent="0.2">
      <c r="A220" s="42">
        <v>75</v>
      </c>
      <c r="B220" s="42"/>
      <c r="C220" s="42">
        <f t="shared" ref="C220:D220" si="94">+C79</f>
        <v>0</v>
      </c>
      <c r="D220" s="42">
        <f t="shared" si="94"/>
        <v>0</v>
      </c>
      <c r="E220" s="261">
        <f t="shared" si="83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>
        <f t="shared" ref="C221:D221" si="95">+C80</f>
        <v>0</v>
      </c>
      <c r="D221" s="42">
        <f t="shared" si="95"/>
        <v>0</v>
      </c>
      <c r="E221" s="261">
        <f t="shared" si="83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>
        <f t="shared" ref="C222:D222" si="96">+C81</f>
        <v>0</v>
      </c>
      <c r="D222" s="42">
        <f t="shared" si="96"/>
        <v>0</v>
      </c>
      <c r="E222" s="261">
        <f t="shared" si="83"/>
        <v>0</v>
      </c>
      <c r="O222" s="9"/>
      <c r="U222" s="9"/>
      <c r="AA222" s="9"/>
    </row>
    <row r="223" spans="1:45" hidden="1" x14ac:dyDescent="0.2">
      <c r="A223" s="42">
        <v>78</v>
      </c>
      <c r="B223" s="42"/>
      <c r="C223" s="42">
        <f t="shared" ref="C223:D223" si="97">+C82</f>
        <v>0</v>
      </c>
      <c r="D223" s="42">
        <f t="shared" si="97"/>
        <v>0</v>
      </c>
      <c r="E223" s="261">
        <f t="shared" si="83"/>
        <v>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>
        <f t="shared" ref="C224:D224" si="98">+C83</f>
        <v>0</v>
      </c>
      <c r="D224" s="42">
        <f t="shared" si="98"/>
        <v>0</v>
      </c>
      <c r="E224" s="261">
        <f t="shared" si="83"/>
        <v>0</v>
      </c>
      <c r="O224" s="9"/>
      <c r="U224" s="9"/>
      <c r="AA224" s="9"/>
    </row>
    <row r="225" spans="1:45" x14ac:dyDescent="0.2">
      <c r="A225" s="42">
        <v>80</v>
      </c>
      <c r="B225" s="42"/>
      <c r="C225" s="42">
        <f t="shared" ref="C225:D225" si="99">+C84</f>
        <v>0</v>
      </c>
      <c r="D225" s="42">
        <f t="shared" si="99"/>
        <v>0</v>
      </c>
      <c r="E225" s="261">
        <f t="shared" si="83"/>
        <v>0</v>
      </c>
      <c r="O225" s="9"/>
      <c r="U225" s="9"/>
      <c r="AA225" s="9"/>
    </row>
    <row r="226" spans="1:45" hidden="1" x14ac:dyDescent="0.2">
      <c r="A226" s="42">
        <v>81</v>
      </c>
      <c r="B226" s="42"/>
      <c r="C226" s="42">
        <f t="shared" ref="C226:D226" si="100">+C85</f>
        <v>0</v>
      </c>
      <c r="D226" s="42">
        <f t="shared" si="100"/>
        <v>0</v>
      </c>
      <c r="E226" s="261">
        <f t="shared" ref="E226:E257" si="101">+L85+O85+R85+U85+X85+AA85+AD85+AG85+AJ85+AM85+AP85+AS85+AV85+AY85</f>
        <v>0</v>
      </c>
      <c r="O226" s="9"/>
      <c r="U226" s="9"/>
      <c r="AA226" s="9"/>
    </row>
    <row r="227" spans="1:45" x14ac:dyDescent="0.2">
      <c r="A227" s="42">
        <v>82</v>
      </c>
      <c r="B227" s="42"/>
      <c r="C227" s="42">
        <f t="shared" ref="C227:D227" si="102">+C86</f>
        <v>0</v>
      </c>
      <c r="D227" s="42">
        <f t="shared" si="102"/>
        <v>0</v>
      </c>
      <c r="E227" s="261">
        <f t="shared" si="101"/>
        <v>0</v>
      </c>
      <c r="O227" s="9"/>
      <c r="U227" s="9"/>
      <c r="AA227" s="9"/>
    </row>
    <row r="228" spans="1:45" x14ac:dyDescent="0.2">
      <c r="A228" s="42">
        <v>83</v>
      </c>
      <c r="B228" s="42"/>
      <c r="C228" s="42">
        <f t="shared" ref="C228:D228" si="103">+C87</f>
        <v>0</v>
      </c>
      <c r="D228" s="42">
        <f t="shared" si="103"/>
        <v>0</v>
      </c>
      <c r="E228" s="261">
        <f t="shared" si="101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>
        <f t="shared" ref="C229:D229" si="104">+C88</f>
        <v>0</v>
      </c>
      <c r="D229" s="42">
        <f t="shared" si="104"/>
        <v>0</v>
      </c>
      <c r="E229" s="261">
        <f t="shared" si="101"/>
        <v>0</v>
      </c>
      <c r="O229" s="9"/>
      <c r="U229" s="9"/>
      <c r="AA229" s="9"/>
    </row>
    <row r="230" spans="1:45" hidden="1" x14ac:dyDescent="0.2">
      <c r="A230" s="42">
        <v>85</v>
      </c>
      <c r="B230" s="42"/>
      <c r="C230" s="42">
        <f t="shared" ref="C230:D230" si="105">+C89</f>
        <v>0</v>
      </c>
      <c r="D230" s="42">
        <f t="shared" si="105"/>
        <v>0</v>
      </c>
      <c r="E230" s="261">
        <f t="shared" si="101"/>
        <v>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>
        <f t="shared" ref="C231:D231" si="106">+C90</f>
        <v>0</v>
      </c>
      <c r="D231" s="42">
        <f t="shared" si="106"/>
        <v>0</v>
      </c>
      <c r="E231" s="261">
        <f t="shared" si="101"/>
        <v>0</v>
      </c>
      <c r="O231" s="9"/>
      <c r="U231" s="9"/>
      <c r="AA231" s="9"/>
    </row>
    <row r="232" spans="1:45" hidden="1" x14ac:dyDescent="0.2">
      <c r="A232" s="42">
        <v>87</v>
      </c>
      <c r="B232" s="42"/>
      <c r="C232" s="42">
        <f t="shared" ref="C232" si="107">+C91</f>
        <v>0</v>
      </c>
      <c r="D232" s="42">
        <f t="shared" ref="D232:D244" si="108">+D90</f>
        <v>0</v>
      </c>
      <c r="E232" s="261">
        <f t="shared" si="101"/>
        <v>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>
        <f t="shared" ref="C233" si="109">+C92</f>
        <v>0</v>
      </c>
      <c r="D233" s="42">
        <f t="shared" si="108"/>
        <v>0</v>
      </c>
      <c r="E233" s="261">
        <f t="shared" si="101"/>
        <v>0</v>
      </c>
      <c r="O233" s="9"/>
      <c r="U233" s="9"/>
      <c r="AA233" s="9"/>
    </row>
    <row r="234" spans="1:45" hidden="1" x14ac:dyDescent="0.2">
      <c r="A234" s="42">
        <v>89</v>
      </c>
      <c r="B234" s="42"/>
      <c r="C234" s="42">
        <f t="shared" ref="C234" si="110">+C93</f>
        <v>0</v>
      </c>
      <c r="D234" s="42">
        <f t="shared" si="108"/>
        <v>0</v>
      </c>
      <c r="E234" s="261">
        <f t="shared" si="101"/>
        <v>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111">+C94</f>
        <v>0</v>
      </c>
      <c r="D235" s="42">
        <f t="shared" si="108"/>
        <v>0</v>
      </c>
      <c r="E235" s="261">
        <f t="shared" si="101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112">+C95</f>
        <v>0</v>
      </c>
      <c r="D236" s="42">
        <f t="shared" si="108"/>
        <v>0</v>
      </c>
      <c r="E236" s="261">
        <f t="shared" si="101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113">+C96</f>
        <v>0</v>
      </c>
      <c r="D237" s="42">
        <f t="shared" si="108"/>
        <v>0</v>
      </c>
      <c r="E237" s="261">
        <f t="shared" si="101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114">+C97</f>
        <v>0</v>
      </c>
      <c r="D238" s="42">
        <f t="shared" si="108"/>
        <v>0</v>
      </c>
      <c r="E238" s="261">
        <f t="shared" si="101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115">+C98</f>
        <v>0</v>
      </c>
      <c r="D239" s="42">
        <f t="shared" si="108"/>
        <v>0</v>
      </c>
      <c r="E239" s="261">
        <f t="shared" si="101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116">+C99</f>
        <v>0</v>
      </c>
      <c r="D240" s="42">
        <f t="shared" si="108"/>
        <v>0</v>
      </c>
      <c r="E240" s="261">
        <f t="shared" si="101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117">+C100</f>
        <v>0</v>
      </c>
      <c r="D241" s="42">
        <f t="shared" si="108"/>
        <v>0</v>
      </c>
      <c r="E241" s="261">
        <f t="shared" si="101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118">+C101</f>
        <v>0</v>
      </c>
      <c r="D242" s="42">
        <f t="shared" si="108"/>
        <v>0</v>
      </c>
      <c r="E242" s="261">
        <f t="shared" si="101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119">+C102</f>
        <v>0</v>
      </c>
      <c r="D243" s="42">
        <f t="shared" si="108"/>
        <v>0</v>
      </c>
      <c r="E243" s="261">
        <f t="shared" si="101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120">+C103</f>
        <v>0</v>
      </c>
      <c r="D244" s="42">
        <f t="shared" si="108"/>
        <v>0</v>
      </c>
      <c r="E244" s="261">
        <f t="shared" si="101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121">+C104</f>
        <v>0</v>
      </c>
      <c r="D245" s="42">
        <f t="shared" ref="D245" si="122">D99</f>
        <v>0</v>
      </c>
      <c r="E245" s="261">
        <f t="shared" si="101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123">+C105</f>
        <v>0</v>
      </c>
      <c r="D246" s="42">
        <f t="shared" ref="D246" si="124">D100</f>
        <v>0</v>
      </c>
      <c r="E246" s="261">
        <f t="shared" si="101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125">+C106</f>
        <v>0</v>
      </c>
      <c r="D247" s="42">
        <f t="shared" ref="D247" si="126">D101</f>
        <v>0</v>
      </c>
      <c r="E247" s="261">
        <f t="shared" si="101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127">+C107</f>
        <v>0</v>
      </c>
      <c r="D248" s="42">
        <f t="shared" ref="D248" si="128">D102</f>
        <v>0</v>
      </c>
      <c r="E248" s="261">
        <f t="shared" si="101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129">+C108</f>
        <v>0</v>
      </c>
      <c r="D249" s="42">
        <f t="shared" ref="D249" si="130">D103</f>
        <v>0</v>
      </c>
      <c r="E249" s="261">
        <f t="shared" si="101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131">+C109</f>
        <v>0</v>
      </c>
      <c r="D250" s="42">
        <f t="shared" ref="D250" si="132">D104</f>
        <v>0</v>
      </c>
      <c r="E250" s="261">
        <f t="shared" si="101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133">+C110</f>
        <v>0</v>
      </c>
      <c r="D251" s="42">
        <f t="shared" ref="D251" si="134">D105</f>
        <v>0</v>
      </c>
      <c r="E251" s="261">
        <f t="shared" si="101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135">+C111</f>
        <v>0</v>
      </c>
      <c r="D252" s="42">
        <f t="shared" ref="D252" si="136">D106</f>
        <v>0</v>
      </c>
      <c r="E252" s="261">
        <f t="shared" si="101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137">+C112</f>
        <v>0</v>
      </c>
      <c r="D253" s="42">
        <f t="shared" ref="D253" si="138">D107</f>
        <v>0</v>
      </c>
      <c r="E253" s="261">
        <f t="shared" si="101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139">+C113</f>
        <v>0</v>
      </c>
      <c r="D254" s="42">
        <f t="shared" ref="D254" si="140">D108</f>
        <v>0</v>
      </c>
      <c r="E254" s="261">
        <f t="shared" si="101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141">+C114</f>
        <v>0</v>
      </c>
      <c r="D255" s="42">
        <f t="shared" ref="D255:D265" si="142">D109</f>
        <v>0</v>
      </c>
      <c r="E255" s="261">
        <f t="shared" si="101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143">+C115</f>
        <v>0</v>
      </c>
      <c r="D256" s="42">
        <f t="shared" si="142"/>
        <v>0</v>
      </c>
      <c r="E256" s="261">
        <f t="shared" si="101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144">+C116</f>
        <v>0</v>
      </c>
      <c r="D257" s="42">
        <f t="shared" si="142"/>
        <v>0</v>
      </c>
      <c r="E257" s="261">
        <f t="shared" si="101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145">+C117</f>
        <v>0</v>
      </c>
      <c r="D258" s="42">
        <f t="shared" si="142"/>
        <v>0</v>
      </c>
      <c r="E258" s="261">
        <f t="shared" ref="E258:E268" si="146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147">+C118</f>
        <v>0</v>
      </c>
      <c r="D259" s="42">
        <f t="shared" si="142"/>
        <v>0</v>
      </c>
      <c r="E259" s="261">
        <f t="shared" si="146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148">+C119</f>
        <v>0</v>
      </c>
      <c r="D260" s="42">
        <f t="shared" si="142"/>
        <v>0</v>
      </c>
      <c r="E260" s="261">
        <f t="shared" si="146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149">+C120</f>
        <v>0</v>
      </c>
      <c r="D261" s="42">
        <f t="shared" si="142"/>
        <v>0</v>
      </c>
      <c r="E261" s="261">
        <f t="shared" si="146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150">+C121</f>
        <v>0</v>
      </c>
      <c r="D262" s="42">
        <f t="shared" si="142"/>
        <v>0</v>
      </c>
      <c r="E262" s="261">
        <f t="shared" si="146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151">+C122</f>
        <v>0</v>
      </c>
      <c r="D263" s="42">
        <f t="shared" si="142"/>
        <v>0</v>
      </c>
      <c r="E263" s="261">
        <f t="shared" si="146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152">+C123</f>
        <v>0</v>
      </c>
      <c r="D264" s="42">
        <f t="shared" si="142"/>
        <v>0</v>
      </c>
      <c r="E264" s="261">
        <f t="shared" si="146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153">+C124</f>
        <v>0</v>
      </c>
      <c r="D265" s="42">
        <f t="shared" si="142"/>
        <v>0</v>
      </c>
      <c r="E265" s="261">
        <f t="shared" si="146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154">C120</f>
        <v>0</v>
      </c>
      <c r="D266" s="42">
        <f t="shared" si="154"/>
        <v>0</v>
      </c>
      <c r="E266" s="261">
        <f t="shared" si="146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155">C121</f>
        <v>0</v>
      </c>
      <c r="D267" s="42">
        <f t="shared" si="155"/>
        <v>0</v>
      </c>
      <c r="E267" s="261">
        <f t="shared" si="146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156">C122</f>
        <v>0</v>
      </c>
      <c r="D268" s="42">
        <f t="shared" si="156"/>
        <v>0</v>
      </c>
      <c r="E268" s="261">
        <f t="shared" si="146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157">C123</f>
        <v>0</v>
      </c>
      <c r="D269" s="42">
        <f t="shared" si="157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158">C124</f>
        <v>0</v>
      </c>
      <c r="D270" s="42">
        <f t="shared" si="158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159">C125</f>
        <v>0</v>
      </c>
      <c r="D271" s="42">
        <f t="shared" si="159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160">C126</f>
        <v>0</v>
      </c>
      <c r="D272" s="42">
        <f t="shared" si="160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161">C127</f>
        <v>0</v>
      </c>
      <c r="D273" s="42">
        <f t="shared" si="161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159</v>
      </c>
      <c r="E290" s="9">
        <f>+E150+E151+E154+E155+E158+E161+E166+E169+E170+E171+E173+E179+E183+E185+E188+E190+E193+E195+E197+E199+E204+E205+E207+E211+E217+E220+E223+E226+E229</f>
        <v>32500000</v>
      </c>
      <c r="O290" s="9"/>
      <c r="U290" s="9"/>
      <c r="AA290" s="9"/>
    </row>
    <row r="291" spans="1:27" x14ac:dyDescent="0.2">
      <c r="A291" s="9"/>
      <c r="B291" s="9"/>
      <c r="D291" s="9" t="s">
        <v>160</v>
      </c>
      <c r="E291" s="9">
        <f>+E147+E152+E153+E162+E163+E164+E168+E175+E178+E180+E181+E184+E187+E191+E194+E196+E200+E203+E208+E210+E213+E214+E215+E218+E221+E222+E230</f>
        <v>31000000</v>
      </c>
      <c r="O291" s="9"/>
      <c r="U291" s="9"/>
      <c r="AA291" s="9"/>
    </row>
    <row r="292" spans="1:27" x14ac:dyDescent="0.2">
      <c r="A292" s="9"/>
      <c r="B292" s="9"/>
      <c r="D292" s="9" t="s">
        <v>161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workbookViewId="0">
      <pane ySplit="6" topLeftCell="A7" activePane="bottomLeft" state="frozen"/>
      <selection pane="bottomLeft" activeCell="A7" sqref="A7:A11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2" customWidth="1"/>
    <col min="16" max="16" width="11.85546875" style="222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2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7" t="s">
        <v>163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5" t="s">
        <v>1</v>
      </c>
      <c r="B5" s="437" t="s">
        <v>2</v>
      </c>
      <c r="C5" s="439" t="s">
        <v>3</v>
      </c>
      <c r="D5" s="439" t="s">
        <v>4</v>
      </c>
      <c r="E5" s="439" t="s">
        <v>5</v>
      </c>
      <c r="F5" s="444" t="s">
        <v>6</v>
      </c>
      <c r="G5" s="444"/>
      <c r="H5" s="439" t="s">
        <v>10</v>
      </c>
      <c r="I5" s="439" t="s">
        <v>27</v>
      </c>
      <c r="J5" s="85"/>
      <c r="K5" s="441" t="s">
        <v>26</v>
      </c>
      <c r="L5" s="442"/>
      <c r="M5" s="443"/>
      <c r="N5" s="431" t="s">
        <v>9</v>
      </c>
      <c r="O5" s="431"/>
      <c r="P5" s="431"/>
      <c r="Q5" s="431" t="s">
        <v>14</v>
      </c>
      <c r="R5" s="431"/>
      <c r="S5" s="431"/>
      <c r="T5" s="431" t="s">
        <v>15</v>
      </c>
      <c r="U5" s="431"/>
      <c r="V5" s="431"/>
      <c r="W5" s="431" t="s">
        <v>16</v>
      </c>
      <c r="X5" s="431"/>
      <c r="Y5" s="431"/>
      <c r="Z5" s="431" t="s">
        <v>17</v>
      </c>
      <c r="AA5" s="431"/>
      <c r="AB5" s="431"/>
      <c r="AC5" s="431" t="s">
        <v>18</v>
      </c>
      <c r="AD5" s="431"/>
      <c r="AE5" s="431"/>
      <c r="AF5" s="431" t="s">
        <v>19</v>
      </c>
      <c r="AG5" s="431"/>
      <c r="AH5" s="431"/>
      <c r="AI5" s="431" t="s">
        <v>20</v>
      </c>
      <c r="AJ5" s="431"/>
      <c r="AK5" s="431"/>
      <c r="AL5" s="431" t="s">
        <v>21</v>
      </c>
      <c r="AM5" s="431"/>
      <c r="AN5" s="431"/>
      <c r="AO5" s="431" t="s">
        <v>22</v>
      </c>
      <c r="AP5" s="431"/>
      <c r="AQ5" s="431"/>
      <c r="AR5" s="431" t="s">
        <v>23</v>
      </c>
      <c r="AS5" s="431"/>
      <c r="AT5" s="431"/>
      <c r="AU5" s="431" t="s">
        <v>24</v>
      </c>
      <c r="AV5" s="431"/>
      <c r="AW5" s="431"/>
      <c r="AX5" s="432" t="s">
        <v>25</v>
      </c>
      <c r="AY5" s="433"/>
      <c r="AZ5" s="434"/>
      <c r="BA5" s="81" t="s">
        <v>62</v>
      </c>
      <c r="BC5" s="429" t="s">
        <v>29</v>
      </c>
    </row>
    <row r="6" spans="1:55" s="57" customFormat="1" ht="15.75" customHeight="1" thickBot="1" x14ac:dyDescent="0.25">
      <c r="A6" s="436"/>
      <c r="B6" s="438"/>
      <c r="C6" s="440"/>
      <c r="D6" s="440"/>
      <c r="E6" s="440"/>
      <c r="F6" s="55" t="s">
        <v>7</v>
      </c>
      <c r="G6" s="56" t="s">
        <v>8</v>
      </c>
      <c r="H6" s="440"/>
      <c r="I6" s="440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3" t="s">
        <v>12</v>
      </c>
      <c r="P6" s="241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1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0"/>
    </row>
    <row r="7" spans="1:55" x14ac:dyDescent="0.2">
      <c r="A7" s="192">
        <v>1</v>
      </c>
      <c r="B7" s="3"/>
      <c r="C7" s="58" t="s">
        <v>168</v>
      </c>
      <c r="D7" s="10" t="s">
        <v>169</v>
      </c>
      <c r="E7" s="12">
        <v>18000000</v>
      </c>
      <c r="F7" s="12"/>
      <c r="G7" s="12"/>
      <c r="H7" s="12">
        <v>12500000</v>
      </c>
      <c r="I7" s="12">
        <v>5000000</v>
      </c>
      <c r="J7" s="42"/>
      <c r="K7" s="12"/>
      <c r="L7" s="12"/>
      <c r="M7" s="44"/>
      <c r="N7" s="12">
        <v>750000</v>
      </c>
      <c r="O7" s="254"/>
      <c r="P7" s="251">
        <f>+N7-O7</f>
        <v>750000</v>
      </c>
      <c r="Q7" s="12">
        <v>750000</v>
      </c>
      <c r="R7" s="254"/>
      <c r="S7" s="251">
        <f t="shared" ref="S7:S70" si="0">+Q7-R7</f>
        <v>750000</v>
      </c>
      <c r="T7" s="12">
        <v>750000</v>
      </c>
      <c r="U7" s="254"/>
      <c r="V7" s="251">
        <f t="shared" ref="V7:V9" si="1">+T7-U7</f>
        <v>750000</v>
      </c>
      <c r="W7" s="12">
        <v>750000</v>
      </c>
      <c r="X7" s="254"/>
      <c r="Y7" s="251">
        <f t="shared" ref="Y7:Y9" si="2">+W7-X7</f>
        <v>750000</v>
      </c>
      <c r="Z7" s="12">
        <v>750000</v>
      </c>
      <c r="AA7" s="254"/>
      <c r="AB7" s="251">
        <f t="shared" ref="AB7:AB9" si="3">+Z7-AA7</f>
        <v>750000</v>
      </c>
      <c r="AC7" s="12">
        <v>750000</v>
      </c>
      <c r="AD7" s="254"/>
      <c r="AE7" s="251">
        <f t="shared" ref="AE7:AE9" si="4">+AC7-AD7</f>
        <v>750000</v>
      </c>
      <c r="AF7" s="12">
        <v>750000</v>
      </c>
      <c r="AG7" s="254"/>
      <c r="AH7" s="251">
        <f t="shared" ref="AH7:AH9" si="5">+AF7-AG7</f>
        <v>750000</v>
      </c>
      <c r="AI7" s="12">
        <v>750000</v>
      </c>
      <c r="AJ7" s="254"/>
      <c r="AK7" s="251">
        <f t="shared" ref="AK7:AK9" si="6">+AI7-AJ7</f>
        <v>750000</v>
      </c>
      <c r="AL7" s="12">
        <v>750000</v>
      </c>
      <c r="AM7" s="254"/>
      <c r="AN7" s="251">
        <f t="shared" ref="AN7:AN9" si="7">+AL7-AM7</f>
        <v>750000</v>
      </c>
      <c r="AO7" s="12">
        <v>750000</v>
      </c>
      <c r="AP7" s="254"/>
      <c r="AQ7" s="251">
        <f t="shared" ref="AQ7:AQ9" si="8">+AO7-AP7</f>
        <v>750000</v>
      </c>
      <c r="AR7" s="12"/>
      <c r="AS7" s="12"/>
      <c r="AT7" s="231"/>
      <c r="AU7" s="12"/>
      <c r="AV7" s="12"/>
      <c r="AW7" s="44"/>
      <c r="AX7" s="12"/>
      <c r="AY7" s="12"/>
      <c r="AZ7" s="12"/>
    </row>
    <row r="8" spans="1:55" x14ac:dyDescent="0.2">
      <c r="A8" s="192">
        <v>2</v>
      </c>
      <c r="B8" s="3"/>
      <c r="C8" s="58" t="s">
        <v>170</v>
      </c>
      <c r="D8" s="10" t="s">
        <v>169</v>
      </c>
      <c r="E8" s="12">
        <v>18000000</v>
      </c>
      <c r="F8" s="12"/>
      <c r="G8" s="12"/>
      <c r="H8" s="12">
        <v>12500000</v>
      </c>
      <c r="I8" s="12">
        <v>2000000</v>
      </c>
      <c r="J8" s="42"/>
      <c r="K8" s="12">
        <v>3000000</v>
      </c>
      <c r="L8" s="12"/>
      <c r="M8" s="44">
        <f>+K8-L8</f>
        <v>3000000</v>
      </c>
      <c r="N8" s="12">
        <v>750000</v>
      </c>
      <c r="O8" s="254"/>
      <c r="P8" s="251">
        <f>+N8-O8</f>
        <v>750000</v>
      </c>
      <c r="Q8" s="12">
        <v>750000</v>
      </c>
      <c r="R8" s="254"/>
      <c r="S8" s="251">
        <f t="shared" si="0"/>
        <v>750000</v>
      </c>
      <c r="T8" s="12">
        <v>750000</v>
      </c>
      <c r="U8" s="254"/>
      <c r="V8" s="251">
        <f t="shared" si="1"/>
        <v>750000</v>
      </c>
      <c r="W8" s="12">
        <v>750000</v>
      </c>
      <c r="X8" s="254"/>
      <c r="Y8" s="251">
        <f t="shared" si="2"/>
        <v>750000</v>
      </c>
      <c r="Z8" s="12">
        <v>750000</v>
      </c>
      <c r="AA8" s="254"/>
      <c r="AB8" s="251">
        <f t="shared" si="3"/>
        <v>750000</v>
      </c>
      <c r="AC8" s="12">
        <v>750000</v>
      </c>
      <c r="AD8" s="254"/>
      <c r="AE8" s="251">
        <f t="shared" si="4"/>
        <v>750000</v>
      </c>
      <c r="AF8" s="12">
        <v>750000</v>
      </c>
      <c r="AG8" s="254"/>
      <c r="AH8" s="251">
        <f t="shared" si="5"/>
        <v>750000</v>
      </c>
      <c r="AI8" s="12">
        <v>750000</v>
      </c>
      <c r="AJ8" s="254"/>
      <c r="AK8" s="251">
        <f t="shared" si="6"/>
        <v>750000</v>
      </c>
      <c r="AL8" s="12">
        <v>750000</v>
      </c>
      <c r="AM8" s="254"/>
      <c r="AN8" s="251">
        <f t="shared" si="7"/>
        <v>750000</v>
      </c>
      <c r="AO8" s="12">
        <v>750000</v>
      </c>
      <c r="AP8" s="254"/>
      <c r="AQ8" s="251">
        <f t="shared" si="8"/>
        <v>750000</v>
      </c>
      <c r="AR8" s="12"/>
      <c r="AS8" s="12"/>
      <c r="AT8" s="231"/>
      <c r="AU8" s="12"/>
      <c r="AV8" s="12"/>
      <c r="AW8" s="44"/>
      <c r="AX8" s="12"/>
      <c r="AY8" s="12"/>
      <c r="AZ8" s="12"/>
    </row>
    <row r="9" spans="1:55" ht="12.75" x14ac:dyDescent="0.2">
      <c r="A9" s="192">
        <v>3</v>
      </c>
      <c r="B9" s="3"/>
      <c r="C9" s="369" t="s">
        <v>174</v>
      </c>
      <c r="D9" s="10" t="s">
        <v>169</v>
      </c>
      <c r="E9" s="12"/>
      <c r="F9" s="12"/>
      <c r="G9" s="12"/>
      <c r="H9" s="12">
        <v>12500000</v>
      </c>
      <c r="I9" s="370">
        <v>5000000</v>
      </c>
      <c r="J9" s="42"/>
      <c r="K9" s="12"/>
      <c r="L9" s="12"/>
      <c r="M9" s="44">
        <f t="shared" ref="M9:M72" si="9">+K9-L9</f>
        <v>0</v>
      </c>
      <c r="N9" s="12">
        <v>625000</v>
      </c>
      <c r="O9" s="254"/>
      <c r="P9" s="251">
        <f t="shared" ref="P9:P72" si="10">+N9-O9</f>
        <v>625000</v>
      </c>
      <c r="Q9" s="12">
        <v>625000</v>
      </c>
      <c r="R9" s="254"/>
      <c r="S9" s="251">
        <f t="shared" si="0"/>
        <v>625000</v>
      </c>
      <c r="T9" s="12">
        <v>625000</v>
      </c>
      <c r="U9" s="254"/>
      <c r="V9" s="251">
        <f t="shared" si="1"/>
        <v>625000</v>
      </c>
      <c r="W9" s="12">
        <v>625000</v>
      </c>
      <c r="X9" s="254"/>
      <c r="Y9" s="251">
        <f t="shared" si="2"/>
        <v>625000</v>
      </c>
      <c r="Z9" s="12">
        <v>625000</v>
      </c>
      <c r="AA9" s="254"/>
      <c r="AB9" s="251">
        <f t="shared" si="3"/>
        <v>625000</v>
      </c>
      <c r="AC9" s="12">
        <v>625000</v>
      </c>
      <c r="AD9" s="254"/>
      <c r="AE9" s="251">
        <f t="shared" si="4"/>
        <v>625000</v>
      </c>
      <c r="AF9" s="12">
        <v>625000</v>
      </c>
      <c r="AG9" s="254"/>
      <c r="AH9" s="251">
        <f t="shared" si="5"/>
        <v>625000</v>
      </c>
      <c r="AI9" s="12">
        <v>625000</v>
      </c>
      <c r="AJ9" s="254"/>
      <c r="AK9" s="251">
        <f t="shared" si="6"/>
        <v>625000</v>
      </c>
      <c r="AL9" s="12">
        <v>625000</v>
      </c>
      <c r="AM9" s="254"/>
      <c r="AN9" s="251">
        <f t="shared" si="7"/>
        <v>625000</v>
      </c>
      <c r="AO9" s="12">
        <v>625000</v>
      </c>
      <c r="AP9" s="254"/>
      <c r="AQ9" s="251">
        <f t="shared" si="8"/>
        <v>625000</v>
      </c>
      <c r="AR9" s="12">
        <v>625000</v>
      </c>
      <c r="AS9" s="254"/>
      <c r="AT9" s="251">
        <f t="shared" ref="AT9" si="11">+AR9-AS9</f>
        <v>625000</v>
      </c>
      <c r="AU9" s="12">
        <v>625000</v>
      </c>
      <c r="AV9" s="254"/>
      <c r="AW9" s="251">
        <f t="shared" ref="AW9" si="12">+AU9-AV9</f>
        <v>625000</v>
      </c>
      <c r="AX9" s="12"/>
      <c r="AY9" s="12"/>
      <c r="AZ9" s="12"/>
    </row>
    <row r="10" spans="1:55" ht="12.75" x14ac:dyDescent="0.2">
      <c r="A10" s="192">
        <v>4</v>
      </c>
      <c r="B10" s="3"/>
      <c r="C10" s="361" t="s">
        <v>175</v>
      </c>
      <c r="D10" s="10" t="s">
        <v>169</v>
      </c>
      <c r="E10" s="12"/>
      <c r="F10" s="12"/>
      <c r="G10" s="12"/>
      <c r="H10" s="12">
        <v>12500000</v>
      </c>
      <c r="I10" s="370">
        <v>3000000</v>
      </c>
      <c r="J10" s="42"/>
      <c r="K10" s="12">
        <v>2000000</v>
      </c>
      <c r="L10" s="12"/>
      <c r="M10" s="44">
        <f t="shared" si="9"/>
        <v>2000000</v>
      </c>
      <c r="N10" s="12">
        <v>625000</v>
      </c>
      <c r="O10" s="254"/>
      <c r="P10" s="251">
        <f t="shared" si="10"/>
        <v>625000</v>
      </c>
      <c r="Q10" s="12">
        <v>625000</v>
      </c>
      <c r="R10" s="254"/>
      <c r="S10" s="251">
        <f t="shared" si="0"/>
        <v>625000</v>
      </c>
      <c r="T10" s="12">
        <v>625000</v>
      </c>
      <c r="U10" s="254"/>
      <c r="V10" s="251">
        <f t="shared" ref="V10:V11" si="13">+T10-U10</f>
        <v>625000</v>
      </c>
      <c r="W10" s="12">
        <v>625000</v>
      </c>
      <c r="X10" s="254"/>
      <c r="Y10" s="251">
        <f t="shared" ref="Y10:Y11" si="14">+W10-X10</f>
        <v>625000</v>
      </c>
      <c r="Z10" s="12">
        <v>625000</v>
      </c>
      <c r="AA10" s="254"/>
      <c r="AB10" s="251">
        <f t="shared" ref="AB10:AB11" si="15">+Z10-AA10</f>
        <v>625000</v>
      </c>
      <c r="AC10" s="12">
        <v>625000</v>
      </c>
      <c r="AD10" s="254"/>
      <c r="AE10" s="251">
        <f t="shared" ref="AE10:AE11" si="16">+AC10-AD10</f>
        <v>625000</v>
      </c>
      <c r="AF10" s="12">
        <v>625000</v>
      </c>
      <c r="AG10" s="254"/>
      <c r="AH10" s="251">
        <f t="shared" ref="AH10:AH11" si="17">+AF10-AG10</f>
        <v>625000</v>
      </c>
      <c r="AI10" s="12">
        <v>625000</v>
      </c>
      <c r="AJ10" s="254"/>
      <c r="AK10" s="251">
        <f t="shared" ref="AK10:AK11" si="18">+AI10-AJ10</f>
        <v>625000</v>
      </c>
      <c r="AL10" s="12">
        <v>625000</v>
      </c>
      <c r="AM10" s="254"/>
      <c r="AN10" s="251">
        <f t="shared" ref="AN10:AN11" si="19">+AL10-AM10</f>
        <v>625000</v>
      </c>
      <c r="AO10" s="12">
        <v>625000</v>
      </c>
      <c r="AP10" s="254"/>
      <c r="AQ10" s="251">
        <f t="shared" ref="AQ10:AQ11" si="20">+AO10-AP10</f>
        <v>625000</v>
      </c>
      <c r="AR10" s="12">
        <v>625000</v>
      </c>
      <c r="AS10" s="254"/>
      <c r="AT10" s="251">
        <f t="shared" ref="AT10:AT11" si="21">+AR10-AS10</f>
        <v>625000</v>
      </c>
      <c r="AU10" s="12">
        <v>625000</v>
      </c>
      <c r="AV10" s="254"/>
      <c r="AW10" s="251">
        <f t="shared" ref="AW10:AW11" si="22">+AU10-AV10</f>
        <v>625000</v>
      </c>
      <c r="AX10" s="12"/>
      <c r="AY10" s="12"/>
      <c r="AZ10" s="12"/>
    </row>
    <row r="11" spans="1:55" ht="12.75" x14ac:dyDescent="0.2">
      <c r="A11" s="192">
        <v>5</v>
      </c>
      <c r="B11" s="3"/>
      <c r="C11" s="361" t="s">
        <v>176</v>
      </c>
      <c r="D11" s="10" t="s">
        <v>169</v>
      </c>
      <c r="E11" s="12"/>
      <c r="F11" s="12"/>
      <c r="G11" s="12"/>
      <c r="H11" s="12">
        <v>12500000</v>
      </c>
      <c r="I11" s="370">
        <v>2000000</v>
      </c>
      <c r="J11" s="42"/>
      <c r="K11" s="12">
        <v>3000000</v>
      </c>
      <c r="L11" s="12"/>
      <c r="M11" s="44">
        <f t="shared" si="9"/>
        <v>3000000</v>
      </c>
      <c r="N11" s="12">
        <v>625000</v>
      </c>
      <c r="O11" s="254"/>
      <c r="P11" s="251">
        <f t="shared" si="10"/>
        <v>625000</v>
      </c>
      <c r="Q11" s="12">
        <v>625000</v>
      </c>
      <c r="R11" s="254"/>
      <c r="S11" s="251">
        <f t="shared" si="0"/>
        <v>625000</v>
      </c>
      <c r="T11" s="12">
        <v>625000</v>
      </c>
      <c r="U11" s="254"/>
      <c r="V11" s="251">
        <f t="shared" si="13"/>
        <v>625000</v>
      </c>
      <c r="W11" s="12">
        <v>625000</v>
      </c>
      <c r="X11" s="254"/>
      <c r="Y11" s="251">
        <f t="shared" si="14"/>
        <v>625000</v>
      </c>
      <c r="Z11" s="12">
        <v>625000</v>
      </c>
      <c r="AA11" s="254"/>
      <c r="AB11" s="251">
        <f t="shared" si="15"/>
        <v>625000</v>
      </c>
      <c r="AC11" s="12">
        <v>625000</v>
      </c>
      <c r="AD11" s="254"/>
      <c r="AE11" s="251">
        <f t="shared" si="16"/>
        <v>625000</v>
      </c>
      <c r="AF11" s="12">
        <v>625000</v>
      </c>
      <c r="AG11" s="254"/>
      <c r="AH11" s="251">
        <f t="shared" si="17"/>
        <v>625000</v>
      </c>
      <c r="AI11" s="12">
        <v>625000</v>
      </c>
      <c r="AJ11" s="254"/>
      <c r="AK11" s="251">
        <f t="shared" si="18"/>
        <v>625000</v>
      </c>
      <c r="AL11" s="12">
        <v>625000</v>
      </c>
      <c r="AM11" s="254"/>
      <c r="AN11" s="251">
        <f t="shared" si="19"/>
        <v>625000</v>
      </c>
      <c r="AO11" s="12">
        <v>625000</v>
      </c>
      <c r="AP11" s="254"/>
      <c r="AQ11" s="251">
        <f t="shared" si="20"/>
        <v>625000</v>
      </c>
      <c r="AR11" s="12">
        <v>625000</v>
      </c>
      <c r="AS11" s="254"/>
      <c r="AT11" s="251">
        <f t="shared" si="21"/>
        <v>625000</v>
      </c>
      <c r="AU11" s="12">
        <v>625000</v>
      </c>
      <c r="AV11" s="254"/>
      <c r="AW11" s="251">
        <f t="shared" si="22"/>
        <v>625000</v>
      </c>
      <c r="AX11" s="12"/>
      <c r="AY11" s="12"/>
      <c r="AZ11" s="12"/>
    </row>
    <row r="12" spans="1:55" x14ac:dyDescent="0.2">
      <c r="A12" s="192"/>
      <c r="B12" s="13"/>
      <c r="C12" s="109"/>
      <c r="D12" s="10"/>
      <c r="E12" s="42"/>
      <c r="F12" s="42"/>
      <c r="G12" s="42"/>
      <c r="H12" s="12"/>
      <c r="I12" s="42"/>
      <c r="J12" s="42"/>
      <c r="K12" s="42"/>
      <c r="L12" s="42"/>
      <c r="M12" s="44">
        <f t="shared" si="9"/>
        <v>0</v>
      </c>
      <c r="N12" s="42"/>
      <c r="O12" s="255"/>
      <c r="P12" s="251">
        <f t="shared" si="10"/>
        <v>0</v>
      </c>
      <c r="Q12" s="42"/>
      <c r="R12" s="255"/>
      <c r="S12" s="251">
        <f t="shared" si="0"/>
        <v>0</v>
      </c>
      <c r="T12" s="42"/>
      <c r="U12" s="255"/>
      <c r="V12" s="251"/>
      <c r="W12" s="42"/>
      <c r="X12" s="255"/>
      <c r="Y12" s="251"/>
      <c r="Z12" s="42"/>
      <c r="AA12" s="255"/>
      <c r="AB12" s="251"/>
      <c r="AC12" s="42"/>
      <c r="AD12" s="255"/>
      <c r="AE12" s="251"/>
      <c r="AF12" s="42"/>
      <c r="AG12" s="255"/>
      <c r="AH12" s="251"/>
      <c r="AI12" s="42"/>
      <c r="AJ12" s="255"/>
      <c r="AK12" s="251"/>
      <c r="AL12" s="42"/>
      <c r="AM12" s="255"/>
      <c r="AN12" s="251"/>
      <c r="AO12" s="42"/>
      <c r="AP12" s="255"/>
      <c r="AQ12" s="251"/>
      <c r="AR12" s="42"/>
      <c r="AS12" s="42"/>
      <c r="AT12" s="231"/>
      <c r="AU12" s="42"/>
      <c r="AV12" s="42"/>
      <c r="AW12" s="44"/>
      <c r="AX12" s="42"/>
      <c r="AY12" s="42"/>
      <c r="AZ12" s="42"/>
    </row>
    <row r="13" spans="1:55" x14ac:dyDescent="0.2">
      <c r="A13" s="192"/>
      <c r="B13" s="151"/>
      <c r="C13" s="108"/>
      <c r="D13" s="10"/>
      <c r="E13" s="12"/>
      <c r="F13" s="12"/>
      <c r="G13" s="12"/>
      <c r="H13" s="44"/>
      <c r="I13" s="12"/>
      <c r="J13" s="12"/>
      <c r="K13" s="12"/>
      <c r="L13" s="221"/>
      <c r="M13" s="44">
        <f t="shared" si="9"/>
        <v>0</v>
      </c>
      <c r="N13" s="12"/>
      <c r="O13" s="54"/>
      <c r="P13" s="251">
        <f t="shared" si="10"/>
        <v>0</v>
      </c>
      <c r="Q13" s="12"/>
      <c r="R13" s="54"/>
      <c r="S13" s="251">
        <f t="shared" si="0"/>
        <v>0</v>
      </c>
      <c r="T13" s="12"/>
      <c r="U13" s="54"/>
      <c r="V13" s="12"/>
      <c r="W13" s="12"/>
      <c r="X13" s="54"/>
      <c r="Y13" s="12"/>
      <c r="Z13" s="12"/>
      <c r="AA13" s="54"/>
      <c r="AB13" s="12"/>
      <c r="AC13" s="12"/>
      <c r="AD13" s="54"/>
      <c r="AE13" s="12"/>
      <c r="AF13" s="12"/>
      <c r="AG13" s="54"/>
      <c r="AH13" s="12"/>
      <c r="AI13" s="12"/>
      <c r="AJ13" s="54"/>
      <c r="AK13" s="12"/>
      <c r="AL13" s="12"/>
      <c r="AM13" s="54"/>
      <c r="AN13" s="12"/>
      <c r="AO13" s="12"/>
      <c r="AP13" s="54"/>
      <c r="AQ13" s="12"/>
      <c r="AR13" s="12"/>
      <c r="AS13" s="231"/>
      <c r="AT13" s="12"/>
      <c r="AU13" s="12"/>
      <c r="AV13" s="231"/>
      <c r="AW13" s="12"/>
      <c r="AX13" s="12"/>
      <c r="AY13" s="12"/>
      <c r="AZ13" s="32"/>
    </row>
    <row r="14" spans="1:55" x14ac:dyDescent="0.2">
      <c r="A14" s="192"/>
      <c r="B14" s="3"/>
      <c r="C14" s="58"/>
      <c r="D14" s="10"/>
      <c r="E14" s="12"/>
      <c r="F14" s="12"/>
      <c r="G14" s="12"/>
      <c r="H14" s="12"/>
      <c r="I14" s="12"/>
      <c r="J14" s="42"/>
      <c r="K14" s="12"/>
      <c r="L14" s="12"/>
      <c r="M14" s="44">
        <f t="shared" si="9"/>
        <v>0</v>
      </c>
      <c r="N14" s="12"/>
      <c r="O14" s="254"/>
      <c r="P14" s="251">
        <f t="shared" si="10"/>
        <v>0</v>
      </c>
      <c r="Q14" s="12"/>
      <c r="R14" s="254"/>
      <c r="S14" s="251">
        <f t="shared" si="0"/>
        <v>0</v>
      </c>
      <c r="T14" s="12"/>
      <c r="U14" s="254"/>
      <c r="V14" s="251"/>
      <c r="W14" s="12"/>
      <c r="X14" s="254"/>
      <c r="Y14" s="251"/>
      <c r="Z14" s="12"/>
      <c r="AA14" s="254"/>
      <c r="AB14" s="251"/>
      <c r="AC14" s="12"/>
      <c r="AD14" s="254"/>
      <c r="AE14" s="251"/>
      <c r="AF14" s="12"/>
      <c r="AG14" s="254"/>
      <c r="AH14" s="251"/>
      <c r="AI14" s="12"/>
      <c r="AJ14" s="254"/>
      <c r="AK14" s="251"/>
      <c r="AL14" s="12"/>
      <c r="AM14" s="254"/>
      <c r="AN14" s="251"/>
      <c r="AO14" s="12"/>
      <c r="AP14" s="254"/>
      <c r="AQ14" s="251"/>
      <c r="AR14" s="12"/>
      <c r="AS14" s="12"/>
      <c r="AT14" s="231"/>
      <c r="AU14" s="12"/>
      <c r="AV14" s="12"/>
      <c r="AW14" s="44"/>
      <c r="AX14" s="12"/>
      <c r="AY14" s="12"/>
      <c r="AZ14" s="12"/>
    </row>
    <row r="15" spans="1:55" x14ac:dyDescent="0.2">
      <c r="A15" s="192"/>
      <c r="B15" s="3"/>
      <c r="C15" s="58"/>
      <c r="D15" s="10"/>
      <c r="E15" s="12"/>
      <c r="F15" s="12"/>
      <c r="G15" s="12"/>
      <c r="H15" s="12"/>
      <c r="I15" s="12"/>
      <c r="J15" s="42"/>
      <c r="K15" s="12"/>
      <c r="L15" s="12"/>
      <c r="M15" s="44">
        <f t="shared" si="9"/>
        <v>0</v>
      </c>
      <c r="N15" s="12"/>
      <c r="O15" s="254"/>
      <c r="P15" s="251">
        <f t="shared" si="10"/>
        <v>0</v>
      </c>
      <c r="Q15" s="12"/>
      <c r="R15" s="254"/>
      <c r="S15" s="251">
        <f t="shared" si="0"/>
        <v>0</v>
      </c>
      <c r="T15" s="12"/>
      <c r="U15" s="254"/>
      <c r="V15" s="251"/>
      <c r="W15" s="12"/>
      <c r="X15" s="254"/>
      <c r="Y15" s="251"/>
      <c r="Z15" s="12"/>
      <c r="AA15" s="254"/>
      <c r="AB15" s="251"/>
      <c r="AC15" s="12"/>
      <c r="AD15" s="254"/>
      <c r="AE15" s="251"/>
      <c r="AF15" s="12"/>
      <c r="AG15" s="254"/>
      <c r="AH15" s="251"/>
      <c r="AI15" s="12"/>
      <c r="AJ15" s="254"/>
      <c r="AK15" s="251"/>
      <c r="AL15" s="12"/>
      <c r="AM15" s="254"/>
      <c r="AN15" s="251"/>
      <c r="AO15" s="12"/>
      <c r="AP15" s="254"/>
      <c r="AQ15" s="251"/>
      <c r="AR15" s="12"/>
      <c r="AS15" s="12"/>
      <c r="AT15" s="231"/>
      <c r="AU15" s="12"/>
      <c r="AV15" s="12"/>
      <c r="AW15" s="44"/>
      <c r="AX15" s="12"/>
      <c r="AY15" s="12"/>
      <c r="AZ15" s="12"/>
    </row>
    <row r="16" spans="1:55" x14ac:dyDescent="0.2">
      <c r="A16" s="192"/>
      <c r="B16" s="3"/>
      <c r="C16" s="58"/>
      <c r="D16" s="10"/>
      <c r="E16" s="12"/>
      <c r="F16" s="12"/>
      <c r="G16" s="12"/>
      <c r="H16" s="12"/>
      <c r="I16" s="12"/>
      <c r="J16" s="42"/>
      <c r="K16" s="12"/>
      <c r="L16" s="12"/>
      <c r="M16" s="44">
        <f t="shared" si="9"/>
        <v>0</v>
      </c>
      <c r="N16" s="12"/>
      <c r="O16" s="254"/>
      <c r="P16" s="251">
        <f t="shared" si="10"/>
        <v>0</v>
      </c>
      <c r="Q16" s="12"/>
      <c r="R16" s="254"/>
      <c r="S16" s="251">
        <f t="shared" si="0"/>
        <v>0</v>
      </c>
      <c r="T16" s="12"/>
      <c r="U16" s="254"/>
      <c r="V16" s="251"/>
      <c r="W16" s="12"/>
      <c r="X16" s="254"/>
      <c r="Y16" s="251"/>
      <c r="Z16" s="12"/>
      <c r="AA16" s="254"/>
      <c r="AB16" s="251"/>
      <c r="AC16" s="12"/>
      <c r="AD16" s="254"/>
      <c r="AE16" s="251"/>
      <c r="AF16" s="12"/>
      <c r="AG16" s="254"/>
      <c r="AH16" s="251"/>
      <c r="AI16" s="12"/>
      <c r="AJ16" s="254"/>
      <c r="AK16" s="251"/>
      <c r="AL16" s="12"/>
      <c r="AM16" s="254"/>
      <c r="AN16" s="251"/>
      <c r="AO16" s="12"/>
      <c r="AP16" s="254"/>
      <c r="AQ16" s="251"/>
      <c r="AR16" s="12"/>
      <c r="AS16" s="12"/>
      <c r="AT16" s="231"/>
      <c r="AU16" s="12"/>
      <c r="AV16" s="12"/>
      <c r="AW16" s="44"/>
      <c r="AX16" s="12"/>
      <c r="AY16" s="12"/>
      <c r="AZ16" s="12"/>
    </row>
    <row r="17" spans="1:55" s="121" customFormat="1" x14ac:dyDescent="0.2">
      <c r="A17" s="192"/>
      <c r="B17" s="271"/>
      <c r="C17" s="272"/>
      <c r="D17" s="273"/>
      <c r="E17" s="274"/>
      <c r="F17" s="274"/>
      <c r="G17" s="274"/>
      <c r="H17" s="274"/>
      <c r="I17" s="274"/>
      <c r="J17" s="261"/>
      <c r="K17" s="274"/>
      <c r="L17" s="274"/>
      <c r="M17" s="44">
        <f t="shared" si="9"/>
        <v>0</v>
      </c>
      <c r="N17" s="274"/>
      <c r="O17" s="276"/>
      <c r="P17" s="251">
        <f t="shared" si="10"/>
        <v>0</v>
      </c>
      <c r="Q17" s="274"/>
      <c r="R17" s="274"/>
      <c r="S17" s="251">
        <f t="shared" si="0"/>
        <v>0</v>
      </c>
      <c r="T17" s="274"/>
      <c r="U17" s="274"/>
      <c r="V17" s="278"/>
      <c r="W17" s="274"/>
      <c r="X17" s="274"/>
      <c r="Y17" s="278"/>
      <c r="Z17" s="274"/>
      <c r="AA17" s="274"/>
      <c r="AB17" s="278"/>
      <c r="AC17" s="274"/>
      <c r="AD17" s="274"/>
      <c r="AE17" s="278"/>
      <c r="AF17" s="274"/>
      <c r="AG17" s="274"/>
      <c r="AH17" s="278"/>
      <c r="AI17" s="274"/>
      <c r="AJ17" s="274"/>
      <c r="AK17" s="278"/>
      <c r="AL17" s="274"/>
      <c r="AM17" s="274"/>
      <c r="AN17" s="278"/>
      <c r="AO17" s="274"/>
      <c r="AP17" s="274"/>
      <c r="AQ17" s="278"/>
      <c r="AR17" s="274"/>
      <c r="AS17" s="274"/>
      <c r="AT17" s="279"/>
      <c r="AU17" s="274"/>
      <c r="AV17" s="274"/>
      <c r="AW17" s="275"/>
      <c r="AX17" s="274"/>
      <c r="AY17" s="274"/>
      <c r="AZ17" s="274"/>
    </row>
    <row r="18" spans="1:55" x14ac:dyDescent="0.2">
      <c r="A18" s="192"/>
      <c r="B18" s="3"/>
      <c r="C18" s="58"/>
      <c r="D18" s="10"/>
      <c r="E18" s="12"/>
      <c r="F18" s="12"/>
      <c r="G18" s="12"/>
      <c r="H18" s="12"/>
      <c r="I18" s="12"/>
      <c r="J18" s="42"/>
      <c r="K18" s="12"/>
      <c r="L18" s="12"/>
      <c r="M18" s="44">
        <f t="shared" si="9"/>
        <v>0</v>
      </c>
      <c r="N18" s="12"/>
      <c r="O18" s="254"/>
      <c r="P18" s="251">
        <f t="shared" si="10"/>
        <v>0</v>
      </c>
      <c r="Q18" s="12"/>
      <c r="R18" s="254"/>
      <c r="S18" s="251">
        <f t="shared" si="0"/>
        <v>0</v>
      </c>
      <c r="T18" s="12"/>
      <c r="U18" s="254"/>
      <c r="V18" s="251"/>
      <c r="W18" s="12"/>
      <c r="X18" s="254"/>
      <c r="Y18" s="251"/>
      <c r="Z18" s="12"/>
      <c r="AA18" s="254"/>
      <c r="AB18" s="251"/>
      <c r="AC18" s="12"/>
      <c r="AD18" s="254"/>
      <c r="AE18" s="251"/>
      <c r="AF18" s="12"/>
      <c r="AG18" s="254"/>
      <c r="AH18" s="251"/>
      <c r="AI18" s="12"/>
      <c r="AJ18" s="254"/>
      <c r="AK18" s="251"/>
      <c r="AL18" s="12"/>
      <c r="AM18" s="254"/>
      <c r="AN18" s="251"/>
      <c r="AO18" s="12"/>
      <c r="AP18" s="254"/>
      <c r="AQ18" s="251"/>
      <c r="AR18" s="12"/>
      <c r="AS18" s="12"/>
      <c r="AT18" s="231"/>
      <c r="AU18" s="12"/>
      <c r="AV18" s="12"/>
      <c r="AW18" s="44"/>
      <c r="AX18" s="12"/>
      <c r="AY18" s="12"/>
      <c r="AZ18" s="12"/>
    </row>
    <row r="19" spans="1:55" x14ac:dyDescent="0.2">
      <c r="A19" s="192"/>
      <c r="B19" s="3"/>
      <c r="C19" s="58"/>
      <c r="D19" s="10"/>
      <c r="E19" s="12"/>
      <c r="F19" s="12"/>
      <c r="G19" s="12"/>
      <c r="H19" s="12"/>
      <c r="I19" s="12"/>
      <c r="J19" s="42"/>
      <c r="K19" s="12"/>
      <c r="L19" s="12"/>
      <c r="M19" s="44">
        <f t="shared" si="9"/>
        <v>0</v>
      </c>
      <c r="N19" s="12"/>
      <c r="O19" s="254"/>
      <c r="P19" s="251">
        <f t="shared" si="10"/>
        <v>0</v>
      </c>
      <c r="Q19" s="12"/>
      <c r="R19" s="254"/>
      <c r="S19" s="251">
        <f t="shared" si="0"/>
        <v>0</v>
      </c>
      <c r="T19" s="12"/>
      <c r="U19" s="254"/>
      <c r="V19" s="251"/>
      <c r="W19" s="12"/>
      <c r="X19" s="254"/>
      <c r="Y19" s="251"/>
      <c r="Z19" s="12"/>
      <c r="AA19" s="254"/>
      <c r="AB19" s="251"/>
      <c r="AC19" s="12"/>
      <c r="AD19" s="254"/>
      <c r="AE19" s="251"/>
      <c r="AF19" s="12"/>
      <c r="AG19" s="254"/>
      <c r="AH19" s="251"/>
      <c r="AI19" s="12"/>
      <c r="AJ19" s="254"/>
      <c r="AK19" s="251"/>
      <c r="AL19" s="12"/>
      <c r="AM19" s="254"/>
      <c r="AN19" s="251"/>
      <c r="AO19" s="12"/>
      <c r="AP19" s="254"/>
      <c r="AQ19" s="251"/>
      <c r="AR19" s="12"/>
      <c r="AS19" s="12"/>
      <c r="AT19" s="231"/>
      <c r="AU19" s="12"/>
      <c r="AV19" s="12"/>
      <c r="AW19" s="44"/>
      <c r="AX19" s="12"/>
      <c r="AY19" s="12"/>
      <c r="AZ19" s="12"/>
    </row>
    <row r="20" spans="1:55" s="47" customFormat="1" x14ac:dyDescent="0.2">
      <c r="A20" s="192"/>
      <c r="B20" s="4"/>
      <c r="C20" s="58"/>
      <c r="D20" s="10"/>
      <c r="E20" s="12"/>
      <c r="F20" s="12"/>
      <c r="G20" s="12"/>
      <c r="H20" s="12"/>
      <c r="I20" s="12"/>
      <c r="J20" s="42"/>
      <c r="K20" s="12"/>
      <c r="L20" s="12"/>
      <c r="M20" s="44">
        <f t="shared" si="9"/>
        <v>0</v>
      </c>
      <c r="N20" s="12"/>
      <c r="O20" s="254"/>
      <c r="P20" s="251">
        <f t="shared" si="10"/>
        <v>0</v>
      </c>
      <c r="Q20" s="12"/>
      <c r="R20" s="254"/>
      <c r="S20" s="251">
        <f t="shared" si="0"/>
        <v>0</v>
      </c>
      <c r="T20" s="12"/>
      <c r="U20" s="254"/>
      <c r="V20" s="251"/>
      <c r="W20" s="12"/>
      <c r="X20" s="254"/>
      <c r="Y20" s="251"/>
      <c r="Z20" s="12"/>
      <c r="AA20" s="254"/>
      <c r="AB20" s="251"/>
      <c r="AC20" s="12"/>
      <c r="AD20" s="254"/>
      <c r="AE20" s="251"/>
      <c r="AF20" s="12"/>
      <c r="AG20" s="254"/>
      <c r="AH20" s="251"/>
      <c r="AI20" s="12"/>
      <c r="AJ20" s="254"/>
      <c r="AK20" s="251"/>
      <c r="AL20" s="12"/>
      <c r="AM20" s="254"/>
      <c r="AN20" s="251"/>
      <c r="AO20" s="12"/>
      <c r="AP20" s="254"/>
      <c r="AQ20" s="251"/>
      <c r="AR20" s="12"/>
      <c r="AS20" s="12"/>
      <c r="AT20" s="231"/>
      <c r="AU20" s="12"/>
      <c r="AV20" s="12"/>
      <c r="AW20" s="44"/>
      <c r="AX20" s="12"/>
      <c r="AY20" s="12"/>
      <c r="AZ20" s="12"/>
      <c r="BA20" s="9"/>
      <c r="BB20" s="9"/>
      <c r="BC20" s="9"/>
    </row>
    <row r="21" spans="1:55" x14ac:dyDescent="0.2">
      <c r="A21" s="192"/>
      <c r="B21" s="3"/>
      <c r="C21" s="58"/>
      <c r="D21" s="10"/>
      <c r="E21" s="12"/>
      <c r="F21" s="12"/>
      <c r="G21" s="12"/>
      <c r="H21" s="12"/>
      <c r="I21" s="12"/>
      <c r="J21" s="42"/>
      <c r="K21" s="12"/>
      <c r="L21" s="12"/>
      <c r="M21" s="44">
        <f t="shared" si="9"/>
        <v>0</v>
      </c>
      <c r="N21" s="12"/>
      <c r="O21" s="254"/>
      <c r="P21" s="251">
        <f t="shared" si="10"/>
        <v>0</v>
      </c>
      <c r="Q21" s="12"/>
      <c r="R21" s="254"/>
      <c r="S21" s="251">
        <f t="shared" si="0"/>
        <v>0</v>
      </c>
      <c r="T21" s="12"/>
      <c r="U21" s="254"/>
      <c r="V21" s="251"/>
      <c r="W21" s="12"/>
      <c r="X21" s="254"/>
      <c r="Y21" s="251"/>
      <c r="Z21" s="12"/>
      <c r="AA21" s="254"/>
      <c r="AB21" s="251"/>
      <c r="AC21" s="12"/>
      <c r="AD21" s="254"/>
      <c r="AE21" s="251"/>
      <c r="AF21" s="12"/>
      <c r="AG21" s="254"/>
      <c r="AH21" s="251"/>
      <c r="AI21" s="12"/>
      <c r="AJ21" s="254"/>
      <c r="AK21" s="251"/>
      <c r="AL21" s="12"/>
      <c r="AM21" s="254"/>
      <c r="AN21" s="251"/>
      <c r="AO21" s="12"/>
      <c r="AP21" s="254"/>
      <c r="AQ21" s="251"/>
      <c r="AR21" s="12"/>
      <c r="AS21" s="12"/>
      <c r="AT21" s="231"/>
      <c r="AU21" s="12"/>
      <c r="AV21" s="12"/>
      <c r="AW21" s="44"/>
      <c r="AX21" s="12"/>
      <c r="AY21" s="12"/>
      <c r="AZ21" s="12"/>
    </row>
    <row r="22" spans="1:55" x14ac:dyDescent="0.2">
      <c r="A22" s="192"/>
      <c r="B22" s="3"/>
      <c r="C22" s="58"/>
      <c r="D22" s="10"/>
      <c r="E22" s="12"/>
      <c r="F22" s="12"/>
      <c r="G22" s="12"/>
      <c r="H22" s="12"/>
      <c r="I22" s="12"/>
      <c r="J22" s="42"/>
      <c r="K22" s="12"/>
      <c r="L22" s="12"/>
      <c r="M22" s="44">
        <f t="shared" si="9"/>
        <v>0</v>
      </c>
      <c r="N22" s="12"/>
      <c r="O22" s="254"/>
      <c r="P22" s="251">
        <f t="shared" si="10"/>
        <v>0</v>
      </c>
      <c r="Q22" s="12"/>
      <c r="R22" s="254"/>
      <c r="S22" s="251">
        <f t="shared" si="0"/>
        <v>0</v>
      </c>
      <c r="T22" s="12"/>
      <c r="U22" s="254"/>
      <c r="V22" s="251"/>
      <c r="W22" s="12"/>
      <c r="X22" s="254"/>
      <c r="Y22" s="251"/>
      <c r="Z22" s="12"/>
      <c r="AA22" s="254"/>
      <c r="AB22" s="251"/>
      <c r="AC22" s="12"/>
      <c r="AD22" s="254"/>
      <c r="AE22" s="251"/>
      <c r="AF22" s="12"/>
      <c r="AG22" s="254"/>
      <c r="AH22" s="251"/>
      <c r="AI22" s="12"/>
      <c r="AJ22" s="254"/>
      <c r="AK22" s="251"/>
      <c r="AL22" s="12"/>
      <c r="AM22" s="254"/>
      <c r="AN22" s="251"/>
      <c r="AO22" s="12"/>
      <c r="AP22" s="254"/>
      <c r="AQ22" s="251"/>
      <c r="AR22" s="12"/>
      <c r="AS22" s="12"/>
      <c r="AT22" s="231"/>
      <c r="AU22" s="12"/>
      <c r="AV22" s="12"/>
      <c r="AW22" s="44"/>
      <c r="AX22" s="12"/>
      <c r="AY22" s="12"/>
      <c r="AZ22" s="12"/>
    </row>
    <row r="23" spans="1:55" x14ac:dyDescent="0.2">
      <c r="A23" s="192"/>
      <c r="B23" s="3"/>
      <c r="C23" s="58"/>
      <c r="D23" s="10"/>
      <c r="E23" s="12"/>
      <c r="F23" s="12"/>
      <c r="G23" s="12"/>
      <c r="H23" s="12"/>
      <c r="I23" s="12"/>
      <c r="J23" s="42"/>
      <c r="K23" s="12"/>
      <c r="L23" s="12"/>
      <c r="M23" s="44">
        <f t="shared" si="9"/>
        <v>0</v>
      </c>
      <c r="N23" s="12"/>
      <c r="O23" s="254"/>
      <c r="P23" s="251">
        <f t="shared" si="10"/>
        <v>0</v>
      </c>
      <c r="Q23" s="12"/>
      <c r="R23" s="254"/>
      <c r="S23" s="251">
        <f t="shared" si="0"/>
        <v>0</v>
      </c>
      <c r="T23" s="12"/>
      <c r="U23" s="254"/>
      <c r="V23" s="251"/>
      <c r="W23" s="12"/>
      <c r="X23" s="254"/>
      <c r="Y23" s="251"/>
      <c r="Z23" s="12"/>
      <c r="AA23" s="254"/>
      <c r="AB23" s="251"/>
      <c r="AC23" s="12"/>
      <c r="AD23" s="254"/>
      <c r="AE23" s="251"/>
      <c r="AF23" s="12"/>
      <c r="AG23" s="254"/>
      <c r="AH23" s="251"/>
      <c r="AI23" s="12"/>
      <c r="AJ23" s="254"/>
      <c r="AK23" s="251"/>
      <c r="AL23" s="12"/>
      <c r="AM23" s="254"/>
      <c r="AN23" s="251"/>
      <c r="AO23" s="12"/>
      <c r="AP23" s="254"/>
      <c r="AQ23" s="251"/>
      <c r="AR23" s="12"/>
      <c r="AS23" s="12"/>
      <c r="AT23" s="231"/>
      <c r="AU23" s="12"/>
      <c r="AV23" s="12"/>
      <c r="AW23" s="44"/>
      <c r="AX23" s="12"/>
      <c r="AY23" s="12"/>
      <c r="AZ23" s="12"/>
    </row>
    <row r="24" spans="1:55" x14ac:dyDescent="0.2">
      <c r="A24" s="192"/>
      <c r="B24" s="3"/>
      <c r="C24" s="58"/>
      <c r="D24" s="10"/>
      <c r="E24" s="12"/>
      <c r="F24" s="12"/>
      <c r="G24" s="12"/>
      <c r="H24" s="12"/>
      <c r="I24" s="12"/>
      <c r="J24" s="42"/>
      <c r="K24" s="12"/>
      <c r="L24" s="12"/>
      <c r="M24" s="44">
        <f t="shared" si="9"/>
        <v>0</v>
      </c>
      <c r="N24" s="12"/>
      <c r="O24" s="254"/>
      <c r="P24" s="251">
        <f t="shared" si="10"/>
        <v>0</v>
      </c>
      <c r="Q24" s="12"/>
      <c r="R24" s="254"/>
      <c r="S24" s="251">
        <f t="shared" si="0"/>
        <v>0</v>
      </c>
      <c r="T24" s="12"/>
      <c r="U24" s="254"/>
      <c r="V24" s="251"/>
      <c r="W24" s="12"/>
      <c r="X24" s="254"/>
      <c r="Y24" s="251"/>
      <c r="Z24" s="12"/>
      <c r="AA24" s="254"/>
      <c r="AB24" s="251"/>
      <c r="AC24" s="12"/>
      <c r="AD24" s="254"/>
      <c r="AE24" s="251"/>
      <c r="AF24" s="12"/>
      <c r="AG24" s="254"/>
      <c r="AH24" s="251"/>
      <c r="AI24" s="12"/>
      <c r="AJ24" s="254"/>
      <c r="AK24" s="251"/>
      <c r="AL24" s="12"/>
      <c r="AM24" s="254"/>
      <c r="AN24" s="251"/>
      <c r="AO24" s="12"/>
      <c r="AP24" s="254"/>
      <c r="AQ24" s="251"/>
      <c r="AR24" s="12"/>
      <c r="AS24" s="254"/>
      <c r="AT24" s="251"/>
      <c r="AU24" s="12"/>
      <c r="AV24" s="254"/>
      <c r="AW24" s="251"/>
      <c r="AX24" s="12"/>
      <c r="AY24" s="12"/>
      <c r="AZ24" s="12"/>
    </row>
    <row r="25" spans="1:55" x14ac:dyDescent="0.2">
      <c r="A25" s="192"/>
      <c r="B25" s="3"/>
      <c r="C25" s="58"/>
      <c r="D25" s="10"/>
      <c r="E25" s="12"/>
      <c r="F25" s="12"/>
      <c r="G25" s="12"/>
      <c r="H25" s="12"/>
      <c r="I25" s="12"/>
      <c r="J25" s="42"/>
      <c r="K25" s="12"/>
      <c r="L25" s="12"/>
      <c r="M25" s="44">
        <f t="shared" si="9"/>
        <v>0</v>
      </c>
      <c r="N25" s="12"/>
      <c r="O25" s="254"/>
      <c r="P25" s="251">
        <f t="shared" si="10"/>
        <v>0</v>
      </c>
      <c r="Q25" s="12"/>
      <c r="R25" s="254"/>
      <c r="S25" s="251">
        <f t="shared" si="0"/>
        <v>0</v>
      </c>
      <c r="T25" s="12"/>
      <c r="U25" s="254"/>
      <c r="V25" s="251"/>
      <c r="W25" s="12"/>
      <c r="X25" s="254"/>
      <c r="Y25" s="251"/>
      <c r="Z25" s="12"/>
      <c r="AA25" s="254"/>
      <c r="AB25" s="251"/>
      <c r="AC25" s="12"/>
      <c r="AD25" s="254"/>
      <c r="AE25" s="251"/>
      <c r="AF25" s="12"/>
      <c r="AG25" s="254"/>
      <c r="AH25" s="251"/>
      <c r="AI25" s="12"/>
      <c r="AJ25" s="254"/>
      <c r="AK25" s="251"/>
      <c r="AL25" s="12"/>
      <c r="AM25" s="254"/>
      <c r="AN25" s="251"/>
      <c r="AO25" s="12"/>
      <c r="AP25" s="254"/>
      <c r="AQ25" s="251"/>
      <c r="AR25" s="12"/>
      <c r="AS25" s="12"/>
      <c r="AT25" s="231"/>
      <c r="AU25" s="12"/>
      <c r="AV25" s="12"/>
      <c r="AW25" s="44"/>
      <c r="AX25" s="12"/>
      <c r="AY25" s="12"/>
      <c r="AZ25" s="12"/>
    </row>
    <row r="26" spans="1:55" x14ac:dyDescent="0.2">
      <c r="A26" s="192"/>
      <c r="B26" s="142"/>
      <c r="C26" s="143"/>
      <c r="D26" s="144"/>
      <c r="E26" s="12"/>
      <c r="F26" s="12"/>
      <c r="G26" s="12"/>
      <c r="H26" s="12"/>
      <c r="I26" s="12"/>
      <c r="J26" s="12"/>
      <c r="K26" s="12"/>
      <c r="L26" s="12"/>
      <c r="M26" s="44">
        <f t="shared" si="9"/>
        <v>0</v>
      </c>
      <c r="N26" s="42"/>
      <c r="O26" s="256"/>
      <c r="P26" s="251">
        <f t="shared" si="10"/>
        <v>0</v>
      </c>
      <c r="Q26" s="42"/>
      <c r="R26" s="256"/>
      <c r="S26" s="251">
        <f t="shared" si="0"/>
        <v>0</v>
      </c>
      <c r="T26" s="42"/>
      <c r="U26" s="256"/>
      <c r="V26" s="251"/>
      <c r="W26" s="42"/>
      <c r="X26" s="256"/>
      <c r="Y26" s="251"/>
      <c r="Z26" s="42"/>
      <c r="AA26" s="256"/>
      <c r="AB26" s="251"/>
      <c r="AC26" s="42"/>
      <c r="AD26" s="256"/>
      <c r="AE26" s="251"/>
      <c r="AF26" s="42"/>
      <c r="AG26" s="256"/>
      <c r="AH26" s="277"/>
      <c r="AI26" s="42"/>
      <c r="AJ26" s="256"/>
      <c r="AK26" s="251"/>
      <c r="AL26" s="42"/>
      <c r="AM26" s="256"/>
      <c r="AN26" s="251"/>
      <c r="AO26" s="42"/>
      <c r="AP26" s="256"/>
      <c r="AQ26" s="251"/>
      <c r="AR26" s="12"/>
      <c r="AS26" s="41"/>
      <c r="AT26" s="231"/>
      <c r="AU26" s="12"/>
      <c r="AV26" s="12"/>
      <c r="AW26" s="12"/>
      <c r="AX26" s="12"/>
      <c r="AY26" s="12"/>
      <c r="AZ26" s="32"/>
    </row>
    <row r="27" spans="1:55" x14ac:dyDescent="0.2">
      <c r="A27" s="192"/>
      <c r="B27" s="3"/>
      <c r="C27" s="58"/>
      <c r="D27" s="10"/>
      <c r="E27" s="12"/>
      <c r="F27" s="12"/>
      <c r="G27" s="12"/>
      <c r="H27" s="12"/>
      <c r="I27" s="12"/>
      <c r="J27" s="42"/>
      <c r="K27" s="12"/>
      <c r="L27" s="12"/>
      <c r="M27" s="44">
        <f t="shared" si="9"/>
        <v>0</v>
      </c>
      <c r="N27" s="42"/>
      <c r="O27" s="256"/>
      <c r="P27" s="251">
        <f t="shared" si="10"/>
        <v>0</v>
      </c>
      <c r="Q27" s="42"/>
      <c r="R27" s="256"/>
      <c r="S27" s="251">
        <f t="shared" si="0"/>
        <v>0</v>
      </c>
      <c r="T27" s="42"/>
      <c r="U27" s="256"/>
      <c r="V27" s="251"/>
      <c r="W27" s="42"/>
      <c r="X27" s="256"/>
      <c r="Y27" s="251"/>
      <c r="Z27" s="42"/>
      <c r="AA27" s="256"/>
      <c r="AB27" s="251"/>
      <c r="AC27" s="42"/>
      <c r="AD27" s="256"/>
      <c r="AE27" s="251"/>
      <c r="AF27" s="42"/>
      <c r="AG27" s="256"/>
      <c r="AH27" s="251"/>
      <c r="AI27" s="42"/>
      <c r="AJ27" s="256"/>
      <c r="AK27" s="251"/>
      <c r="AL27" s="42"/>
      <c r="AM27" s="256"/>
      <c r="AN27" s="251"/>
      <c r="AO27" s="42"/>
      <c r="AP27" s="256"/>
      <c r="AQ27" s="251"/>
      <c r="AR27" s="12"/>
      <c r="AS27" s="12"/>
      <c r="AT27" s="231"/>
      <c r="AU27" s="12"/>
      <c r="AV27" s="12"/>
      <c r="AW27" s="44"/>
      <c r="AX27" s="12"/>
      <c r="AY27" s="12"/>
      <c r="AZ27" s="12"/>
      <c r="BB27" s="47"/>
      <c r="BC27" s="47"/>
    </row>
    <row r="28" spans="1:55" x14ac:dyDescent="0.2">
      <c r="A28" s="192"/>
      <c r="B28" s="13"/>
      <c r="C28" s="109"/>
      <c r="D28" s="10"/>
      <c r="E28" s="42"/>
      <c r="F28" s="42"/>
      <c r="G28" s="42"/>
      <c r="H28" s="12"/>
      <c r="I28" s="12"/>
      <c r="J28" s="42"/>
      <c r="K28" s="42"/>
      <c r="L28" s="42"/>
      <c r="M28" s="44">
        <f t="shared" si="9"/>
        <v>0</v>
      </c>
      <c r="N28" s="42"/>
      <c r="O28" s="255"/>
      <c r="P28" s="251">
        <f t="shared" si="10"/>
        <v>0</v>
      </c>
      <c r="Q28" s="42"/>
      <c r="R28" s="255"/>
      <c r="S28" s="251">
        <f t="shared" si="0"/>
        <v>0</v>
      </c>
      <c r="T28" s="42"/>
      <c r="U28" s="255"/>
      <c r="V28" s="251"/>
      <c r="W28" s="42"/>
      <c r="X28" s="255"/>
      <c r="Y28" s="251"/>
      <c r="Z28" s="42"/>
      <c r="AA28" s="255"/>
      <c r="AB28" s="251"/>
      <c r="AC28" s="42"/>
      <c r="AD28" s="255"/>
      <c r="AE28" s="251"/>
      <c r="AF28" s="42"/>
      <c r="AG28" s="255"/>
      <c r="AH28" s="251"/>
      <c r="AI28" s="42"/>
      <c r="AJ28" s="255"/>
      <c r="AK28" s="251"/>
      <c r="AL28" s="42"/>
      <c r="AM28" s="255"/>
      <c r="AN28" s="251"/>
      <c r="AO28" s="42"/>
      <c r="AP28" s="255"/>
      <c r="AQ28" s="251"/>
      <c r="AR28" s="42"/>
      <c r="AS28" s="42"/>
      <c r="AT28" s="231"/>
      <c r="AU28" s="42"/>
      <c r="AV28" s="42"/>
      <c r="AW28" s="44"/>
      <c r="AX28" s="42"/>
      <c r="AY28" s="42"/>
      <c r="AZ28" s="42"/>
      <c r="BB28" s="47"/>
      <c r="BC28" s="47"/>
    </row>
    <row r="29" spans="1:55" x14ac:dyDescent="0.2">
      <c r="A29" s="192"/>
      <c r="B29" s="198"/>
      <c r="C29" s="147"/>
      <c r="D29" s="103"/>
      <c r="E29" s="42"/>
      <c r="F29" s="12"/>
      <c r="G29" s="12"/>
      <c r="H29" s="42"/>
      <c r="I29" s="12"/>
      <c r="J29" s="12"/>
      <c r="K29" s="12"/>
      <c r="L29" s="42"/>
      <c r="M29" s="44">
        <f t="shared" si="9"/>
        <v>0</v>
      </c>
      <c r="N29" s="12"/>
      <c r="O29" s="257"/>
      <c r="P29" s="251">
        <f t="shared" si="10"/>
        <v>0</v>
      </c>
      <c r="Q29" s="12"/>
      <c r="R29" s="105"/>
      <c r="S29" s="251">
        <f t="shared" si="0"/>
        <v>0</v>
      </c>
      <c r="T29" s="12"/>
      <c r="U29" s="105"/>
      <c r="V29" s="54"/>
      <c r="W29" s="12"/>
      <c r="X29" s="105"/>
      <c r="Y29" s="54"/>
      <c r="Z29" s="12"/>
      <c r="AA29" s="227"/>
      <c r="AB29" s="54"/>
      <c r="AC29" s="12"/>
      <c r="AD29" s="227"/>
      <c r="AE29" s="54"/>
      <c r="AF29" s="12"/>
      <c r="AG29" s="105"/>
      <c r="AH29" s="54"/>
      <c r="AI29" s="12"/>
      <c r="AJ29" s="227"/>
      <c r="AK29" s="54"/>
      <c r="AL29" s="12"/>
      <c r="AM29" s="227"/>
      <c r="AN29" s="54"/>
      <c r="AO29" s="12"/>
      <c r="AP29" s="227"/>
      <c r="AQ29" s="54"/>
      <c r="AR29" s="12"/>
      <c r="AS29" s="105"/>
      <c r="AT29" s="231"/>
      <c r="AU29" s="12"/>
      <c r="AV29" s="42"/>
      <c r="AW29" s="12"/>
      <c r="AX29" s="12"/>
      <c r="AY29" s="42"/>
      <c r="AZ29" s="105"/>
    </row>
    <row r="30" spans="1:55" x14ac:dyDescent="0.2">
      <c r="A30" s="192"/>
      <c r="B30" s="3"/>
      <c r="C30" s="58"/>
      <c r="D30" s="10"/>
      <c r="E30" s="12"/>
      <c r="F30" s="12"/>
      <c r="G30" s="12"/>
      <c r="H30" s="12"/>
      <c r="I30" s="12"/>
      <c r="J30" s="42"/>
      <c r="K30" s="12"/>
      <c r="L30" s="12"/>
      <c r="M30" s="44">
        <f t="shared" si="9"/>
        <v>0</v>
      </c>
      <c r="N30" s="12"/>
      <c r="O30" s="254"/>
      <c r="P30" s="251">
        <f t="shared" si="10"/>
        <v>0</v>
      </c>
      <c r="Q30" s="12"/>
      <c r="R30" s="254"/>
      <c r="S30" s="251">
        <f t="shared" si="0"/>
        <v>0</v>
      </c>
      <c r="T30" s="12"/>
      <c r="U30" s="254"/>
      <c r="V30" s="251"/>
      <c r="W30" s="12"/>
      <c r="X30" s="254"/>
      <c r="Y30" s="251"/>
      <c r="Z30" s="12"/>
      <c r="AA30" s="254"/>
      <c r="AB30" s="251"/>
      <c r="AC30" s="12"/>
      <c r="AD30" s="254"/>
      <c r="AE30" s="251"/>
      <c r="AF30" s="12"/>
      <c r="AG30" s="254"/>
      <c r="AH30" s="251"/>
      <c r="AI30" s="12"/>
      <c r="AJ30" s="254"/>
      <c r="AK30" s="251"/>
      <c r="AL30" s="12"/>
      <c r="AM30" s="254"/>
      <c r="AN30" s="251"/>
      <c r="AO30" s="12"/>
      <c r="AP30" s="254"/>
      <c r="AQ30" s="251"/>
      <c r="AR30" s="12"/>
      <c r="AS30" s="12"/>
      <c r="AT30" s="231"/>
      <c r="AU30" s="12"/>
      <c r="AV30" s="12"/>
      <c r="AW30" s="44"/>
      <c r="AX30" s="12"/>
      <c r="AY30" s="12"/>
      <c r="AZ30" s="12"/>
    </row>
    <row r="31" spans="1:55" x14ac:dyDescent="0.2">
      <c r="A31" s="192"/>
      <c r="B31" s="3"/>
      <c r="C31" s="58"/>
      <c r="D31" s="10"/>
      <c r="E31" s="12"/>
      <c r="F31" s="12"/>
      <c r="G31" s="12"/>
      <c r="H31" s="12"/>
      <c r="I31" s="12"/>
      <c r="J31" s="42"/>
      <c r="K31" s="12"/>
      <c r="L31" s="12"/>
      <c r="M31" s="44">
        <f t="shared" si="9"/>
        <v>0</v>
      </c>
      <c r="N31" s="12"/>
      <c r="O31" s="254"/>
      <c r="P31" s="251">
        <f t="shared" si="10"/>
        <v>0</v>
      </c>
      <c r="Q31" s="12"/>
      <c r="R31" s="254"/>
      <c r="S31" s="251">
        <f t="shared" si="0"/>
        <v>0</v>
      </c>
      <c r="T31" s="12"/>
      <c r="U31" s="254"/>
      <c r="V31" s="251"/>
      <c r="W31" s="12"/>
      <c r="X31" s="254"/>
      <c r="Y31" s="251"/>
      <c r="Z31" s="12"/>
      <c r="AA31" s="254"/>
      <c r="AB31" s="251"/>
      <c r="AC31" s="12"/>
      <c r="AD31" s="254"/>
      <c r="AE31" s="251"/>
      <c r="AF31" s="12"/>
      <c r="AG31" s="254"/>
      <c r="AH31" s="251"/>
      <c r="AI31" s="12"/>
      <c r="AJ31" s="254"/>
      <c r="AK31" s="251"/>
      <c r="AL31" s="12"/>
      <c r="AM31" s="254"/>
      <c r="AN31" s="251"/>
      <c r="AO31" s="12"/>
      <c r="AP31" s="254"/>
      <c r="AQ31" s="251"/>
      <c r="AR31" s="12"/>
      <c r="AS31" s="12"/>
      <c r="AT31" s="231"/>
      <c r="AU31" s="12"/>
      <c r="AV31" s="12"/>
      <c r="AW31" s="44"/>
      <c r="AX31" s="12"/>
      <c r="AY31" s="12"/>
      <c r="AZ31" s="12"/>
    </row>
    <row r="32" spans="1:55" x14ac:dyDescent="0.2">
      <c r="A32" s="192"/>
      <c r="B32" s="3"/>
      <c r="C32" s="58"/>
      <c r="D32" s="10"/>
      <c r="E32" s="12"/>
      <c r="F32" s="12"/>
      <c r="G32" s="12"/>
      <c r="H32" s="12"/>
      <c r="I32" s="12"/>
      <c r="J32" s="42"/>
      <c r="K32" s="12"/>
      <c r="L32" s="12"/>
      <c r="M32" s="44">
        <f t="shared" si="9"/>
        <v>0</v>
      </c>
      <c r="N32" s="12"/>
      <c r="O32" s="254"/>
      <c r="P32" s="251">
        <f t="shared" si="10"/>
        <v>0</v>
      </c>
      <c r="Q32" s="12"/>
      <c r="R32" s="254"/>
      <c r="S32" s="251">
        <f t="shared" si="0"/>
        <v>0</v>
      </c>
      <c r="T32" s="12"/>
      <c r="U32" s="254"/>
      <c r="V32" s="251"/>
      <c r="W32" s="12"/>
      <c r="X32" s="254"/>
      <c r="Y32" s="251"/>
      <c r="Z32" s="12"/>
      <c r="AA32" s="254"/>
      <c r="AB32" s="251"/>
      <c r="AC32" s="12"/>
      <c r="AD32" s="254"/>
      <c r="AE32" s="251"/>
      <c r="AF32" s="12"/>
      <c r="AG32" s="254"/>
      <c r="AH32" s="251"/>
      <c r="AI32" s="12"/>
      <c r="AJ32" s="254"/>
      <c r="AK32" s="251"/>
      <c r="AL32" s="12"/>
      <c r="AM32" s="254"/>
      <c r="AN32" s="251"/>
      <c r="AO32" s="12"/>
      <c r="AP32" s="254"/>
      <c r="AQ32" s="251"/>
      <c r="AR32" s="12"/>
      <c r="AS32" s="12"/>
      <c r="AT32" s="231"/>
      <c r="AU32" s="12"/>
      <c r="AV32" s="12"/>
      <c r="AW32" s="44"/>
      <c r="AX32" s="12"/>
      <c r="AY32" s="12"/>
      <c r="AZ32" s="12"/>
    </row>
    <row r="33" spans="1:52" x14ac:dyDescent="0.2">
      <c r="A33" s="192"/>
      <c r="B33" s="3"/>
      <c r="C33" s="58"/>
      <c r="D33" s="10"/>
      <c r="E33" s="12"/>
      <c r="F33" s="12"/>
      <c r="G33" s="12"/>
      <c r="H33" s="12"/>
      <c r="I33" s="12"/>
      <c r="J33" s="42"/>
      <c r="K33" s="12"/>
      <c r="L33" s="12"/>
      <c r="M33" s="44">
        <f t="shared" si="9"/>
        <v>0</v>
      </c>
      <c r="N33" s="12"/>
      <c r="O33" s="254"/>
      <c r="P33" s="251">
        <f t="shared" si="10"/>
        <v>0</v>
      </c>
      <c r="Q33" s="12"/>
      <c r="R33" s="254"/>
      <c r="S33" s="251">
        <f t="shared" si="0"/>
        <v>0</v>
      </c>
      <c r="T33" s="12"/>
      <c r="U33" s="254"/>
      <c r="V33" s="251"/>
      <c r="W33" s="12"/>
      <c r="X33" s="254"/>
      <c r="Y33" s="251"/>
      <c r="Z33" s="12"/>
      <c r="AA33" s="254"/>
      <c r="AB33" s="251"/>
      <c r="AC33" s="12"/>
      <c r="AD33" s="254"/>
      <c r="AE33" s="251"/>
      <c r="AF33" s="12"/>
      <c r="AG33" s="254"/>
      <c r="AH33" s="251"/>
      <c r="AI33" s="12"/>
      <c r="AJ33" s="254"/>
      <c r="AK33" s="251"/>
      <c r="AL33" s="12"/>
      <c r="AM33" s="254"/>
      <c r="AN33" s="251"/>
      <c r="AO33" s="12"/>
      <c r="AP33" s="254"/>
      <c r="AQ33" s="251"/>
      <c r="AR33" s="12"/>
      <c r="AS33" s="12"/>
      <c r="AT33" s="231"/>
      <c r="AU33" s="12"/>
      <c r="AV33" s="12"/>
      <c r="AW33" s="44"/>
      <c r="AX33" s="12"/>
      <c r="AY33" s="12"/>
      <c r="AZ33" s="12"/>
    </row>
    <row r="34" spans="1:52" x14ac:dyDescent="0.2">
      <c r="A34" s="192"/>
      <c r="B34" s="3"/>
      <c r="C34" s="58"/>
      <c r="D34" s="10"/>
      <c r="E34" s="12"/>
      <c r="F34" s="12"/>
      <c r="G34" s="12"/>
      <c r="H34" s="12"/>
      <c r="I34" s="12"/>
      <c r="J34" s="42"/>
      <c r="K34" s="12"/>
      <c r="L34" s="12"/>
      <c r="M34" s="44">
        <f t="shared" si="9"/>
        <v>0</v>
      </c>
      <c r="N34" s="12"/>
      <c r="O34" s="254"/>
      <c r="P34" s="251">
        <f t="shared" si="10"/>
        <v>0</v>
      </c>
      <c r="Q34" s="12"/>
      <c r="R34" s="254"/>
      <c r="S34" s="251">
        <f t="shared" si="0"/>
        <v>0</v>
      </c>
      <c r="T34" s="12"/>
      <c r="U34" s="254"/>
      <c r="V34" s="251"/>
      <c r="W34" s="12"/>
      <c r="X34" s="254"/>
      <c r="Y34" s="251"/>
      <c r="Z34" s="12"/>
      <c r="AA34" s="254"/>
      <c r="AB34" s="251"/>
      <c r="AC34" s="12"/>
      <c r="AD34" s="254"/>
      <c r="AE34" s="251"/>
      <c r="AF34" s="12"/>
      <c r="AG34" s="254"/>
      <c r="AH34" s="251"/>
      <c r="AI34" s="12"/>
      <c r="AJ34" s="254"/>
      <c r="AK34" s="251"/>
      <c r="AL34" s="12"/>
      <c r="AM34" s="254"/>
      <c r="AN34" s="251"/>
      <c r="AO34" s="12"/>
      <c r="AP34" s="254"/>
      <c r="AQ34" s="251"/>
      <c r="AR34" s="12"/>
      <c r="AS34" s="12"/>
      <c r="AT34" s="231"/>
      <c r="AU34" s="12"/>
      <c r="AV34" s="12"/>
      <c r="AW34" s="44"/>
      <c r="AX34" s="12"/>
      <c r="AY34" s="12"/>
      <c r="AZ34" s="12"/>
    </row>
    <row r="35" spans="1:52" x14ac:dyDescent="0.2">
      <c r="A35" s="192"/>
      <c r="B35" s="3"/>
      <c r="C35" s="58"/>
      <c r="D35" s="10"/>
      <c r="E35" s="12"/>
      <c r="F35" s="12"/>
      <c r="G35" s="12"/>
      <c r="H35" s="12"/>
      <c r="I35" s="12"/>
      <c r="J35" s="42"/>
      <c r="K35" s="12"/>
      <c r="L35" s="12"/>
      <c r="M35" s="44">
        <f t="shared" si="9"/>
        <v>0</v>
      </c>
      <c r="N35" s="12"/>
      <c r="O35" s="254"/>
      <c r="P35" s="251">
        <f t="shared" si="10"/>
        <v>0</v>
      </c>
      <c r="Q35" s="12"/>
      <c r="R35" s="254"/>
      <c r="S35" s="251">
        <f t="shared" si="0"/>
        <v>0</v>
      </c>
      <c r="T35" s="12"/>
      <c r="U35" s="254"/>
      <c r="V35" s="251"/>
      <c r="W35" s="12"/>
      <c r="X35" s="254"/>
      <c r="Y35" s="251"/>
      <c r="Z35" s="12"/>
      <c r="AA35" s="254"/>
      <c r="AB35" s="251"/>
      <c r="AC35" s="12"/>
      <c r="AD35" s="254"/>
      <c r="AE35" s="251"/>
      <c r="AF35" s="12"/>
      <c r="AG35" s="254"/>
      <c r="AH35" s="251"/>
      <c r="AI35" s="12"/>
      <c r="AJ35" s="254"/>
      <c r="AK35" s="251"/>
      <c r="AL35" s="12"/>
      <c r="AM35" s="254"/>
      <c r="AN35" s="251"/>
      <c r="AO35" s="12"/>
      <c r="AP35" s="254"/>
      <c r="AQ35" s="251"/>
      <c r="AR35" s="12"/>
      <c r="AS35" s="12"/>
      <c r="AT35" s="231"/>
      <c r="AU35" s="12"/>
      <c r="AV35" s="12"/>
      <c r="AW35" s="44"/>
      <c r="AX35" s="12"/>
      <c r="AY35" s="12"/>
      <c r="AZ35" s="12"/>
    </row>
    <row r="36" spans="1:52" x14ac:dyDescent="0.2">
      <c r="A36" s="192"/>
      <c r="B36" s="3"/>
      <c r="C36" s="58"/>
      <c r="D36" s="10"/>
      <c r="E36" s="12"/>
      <c r="F36" s="12"/>
      <c r="G36" s="12"/>
      <c r="H36" s="12"/>
      <c r="I36" s="12"/>
      <c r="J36" s="42"/>
      <c r="K36" s="12"/>
      <c r="L36" s="12"/>
      <c r="M36" s="44">
        <f t="shared" si="9"/>
        <v>0</v>
      </c>
      <c r="N36" s="12"/>
      <c r="O36" s="254"/>
      <c r="P36" s="251">
        <f t="shared" si="10"/>
        <v>0</v>
      </c>
      <c r="Q36" s="12"/>
      <c r="R36" s="254"/>
      <c r="S36" s="251">
        <f t="shared" si="0"/>
        <v>0</v>
      </c>
      <c r="T36" s="12"/>
      <c r="U36" s="254"/>
      <c r="V36" s="251"/>
      <c r="W36" s="12"/>
      <c r="X36" s="254"/>
      <c r="Y36" s="251"/>
      <c r="Z36" s="12"/>
      <c r="AA36" s="254"/>
      <c r="AB36" s="251"/>
      <c r="AC36" s="12"/>
      <c r="AD36" s="254"/>
      <c r="AE36" s="251"/>
      <c r="AF36" s="12"/>
      <c r="AG36" s="254"/>
      <c r="AH36" s="251"/>
      <c r="AI36" s="12"/>
      <c r="AJ36" s="254"/>
      <c r="AK36" s="251"/>
      <c r="AL36" s="12"/>
      <c r="AM36" s="254"/>
      <c r="AN36" s="251"/>
      <c r="AO36" s="12"/>
      <c r="AP36" s="254"/>
      <c r="AQ36" s="251"/>
      <c r="AR36" s="12"/>
      <c r="AS36" s="12"/>
      <c r="AT36" s="231"/>
      <c r="AU36" s="12"/>
      <c r="AV36" s="12"/>
      <c r="AW36" s="44"/>
      <c r="AX36" s="12"/>
      <c r="AY36" s="12"/>
      <c r="AZ36" s="12"/>
    </row>
    <row r="37" spans="1:52" x14ac:dyDescent="0.2">
      <c r="A37" s="192"/>
      <c r="B37" s="3"/>
      <c r="C37" s="58"/>
      <c r="D37" s="10"/>
      <c r="E37" s="12"/>
      <c r="F37" s="12"/>
      <c r="G37" s="12"/>
      <c r="H37" s="12"/>
      <c r="I37" s="12"/>
      <c r="J37" s="42"/>
      <c r="K37" s="12"/>
      <c r="L37" s="12"/>
      <c r="M37" s="44">
        <f t="shared" si="9"/>
        <v>0</v>
      </c>
      <c r="N37" s="12"/>
      <c r="O37" s="254"/>
      <c r="P37" s="251">
        <f t="shared" si="10"/>
        <v>0</v>
      </c>
      <c r="Q37" s="12"/>
      <c r="R37" s="254"/>
      <c r="S37" s="251">
        <f t="shared" si="0"/>
        <v>0</v>
      </c>
      <c r="T37" s="12"/>
      <c r="U37" s="254"/>
      <c r="V37" s="251"/>
      <c r="W37" s="12"/>
      <c r="X37" s="254"/>
      <c r="Y37" s="251"/>
      <c r="Z37" s="12"/>
      <c r="AA37" s="254"/>
      <c r="AB37" s="251"/>
      <c r="AC37" s="12"/>
      <c r="AD37" s="254"/>
      <c r="AE37" s="251"/>
      <c r="AF37" s="12"/>
      <c r="AG37" s="254"/>
      <c r="AH37" s="251"/>
      <c r="AI37" s="12"/>
      <c r="AJ37" s="254"/>
      <c r="AK37" s="251"/>
      <c r="AL37" s="12"/>
      <c r="AM37" s="254"/>
      <c r="AN37" s="251"/>
      <c r="AO37" s="12"/>
      <c r="AP37" s="254"/>
      <c r="AQ37" s="251"/>
      <c r="AR37" s="12"/>
      <c r="AS37" s="12"/>
      <c r="AT37" s="231"/>
      <c r="AU37" s="12"/>
      <c r="AV37" s="12"/>
      <c r="AW37" s="44"/>
      <c r="AX37" s="12"/>
      <c r="AY37" s="12"/>
      <c r="AZ37" s="12"/>
    </row>
    <row r="38" spans="1:52" x14ac:dyDescent="0.2">
      <c r="A38" s="192"/>
      <c r="B38" s="3"/>
      <c r="C38" s="58"/>
      <c r="D38" s="10"/>
      <c r="E38" s="12"/>
      <c r="F38" s="12"/>
      <c r="G38" s="12"/>
      <c r="H38" s="12"/>
      <c r="I38" s="12"/>
      <c r="J38" s="42"/>
      <c r="K38" s="12"/>
      <c r="L38" s="12"/>
      <c r="M38" s="44">
        <f t="shared" si="9"/>
        <v>0</v>
      </c>
      <c r="N38" s="12"/>
      <c r="O38" s="254"/>
      <c r="P38" s="251">
        <f t="shared" si="10"/>
        <v>0</v>
      </c>
      <c r="Q38" s="12"/>
      <c r="R38" s="254"/>
      <c r="S38" s="251">
        <f t="shared" si="0"/>
        <v>0</v>
      </c>
      <c r="T38" s="12"/>
      <c r="U38" s="254"/>
      <c r="V38" s="251"/>
      <c r="W38" s="12"/>
      <c r="X38" s="254"/>
      <c r="Y38" s="251"/>
      <c r="Z38" s="12"/>
      <c r="AA38" s="254"/>
      <c r="AB38" s="251"/>
      <c r="AC38" s="12"/>
      <c r="AD38" s="254"/>
      <c r="AE38" s="251"/>
      <c r="AF38" s="12"/>
      <c r="AG38" s="254"/>
      <c r="AH38" s="251"/>
      <c r="AI38" s="12"/>
      <c r="AJ38" s="254"/>
      <c r="AK38" s="251"/>
      <c r="AL38" s="12"/>
      <c r="AM38" s="254"/>
      <c r="AN38" s="251"/>
      <c r="AO38" s="12"/>
      <c r="AP38" s="254"/>
      <c r="AQ38" s="251"/>
      <c r="AR38" s="12"/>
      <c r="AS38" s="12"/>
      <c r="AT38" s="231"/>
      <c r="AU38" s="12"/>
      <c r="AV38" s="12"/>
      <c r="AW38" s="44"/>
      <c r="AX38" s="12"/>
      <c r="AY38" s="12"/>
      <c r="AZ38" s="12"/>
    </row>
    <row r="39" spans="1:52" ht="12" x14ac:dyDescent="0.2">
      <c r="A39" s="192"/>
      <c r="B39" s="3"/>
      <c r="C39" s="357"/>
      <c r="D39" s="10"/>
      <c r="E39" s="12"/>
      <c r="F39" s="12"/>
      <c r="G39" s="12"/>
      <c r="H39" s="12"/>
      <c r="I39" s="12"/>
      <c r="J39" s="42"/>
      <c r="K39" s="12"/>
      <c r="L39" s="12"/>
      <c r="M39" s="44">
        <f t="shared" si="9"/>
        <v>0</v>
      </c>
      <c r="N39" s="12"/>
      <c r="O39" s="254"/>
      <c r="P39" s="251">
        <f t="shared" si="10"/>
        <v>0</v>
      </c>
      <c r="Q39" s="12"/>
      <c r="R39" s="254"/>
      <c r="S39" s="251">
        <f t="shared" si="0"/>
        <v>0</v>
      </c>
      <c r="T39" s="12"/>
      <c r="U39" s="254"/>
      <c r="V39" s="251"/>
      <c r="W39" s="12"/>
      <c r="X39" s="254"/>
      <c r="Y39" s="251"/>
      <c r="Z39" s="12"/>
      <c r="AA39" s="254"/>
      <c r="AB39" s="251"/>
      <c r="AC39" s="12"/>
      <c r="AD39" s="254"/>
      <c r="AE39" s="251"/>
      <c r="AF39" s="12"/>
      <c r="AG39" s="254"/>
      <c r="AH39" s="251"/>
      <c r="AI39" s="12"/>
      <c r="AJ39" s="254"/>
      <c r="AK39" s="251"/>
      <c r="AL39" s="12"/>
      <c r="AM39" s="254"/>
      <c r="AN39" s="251"/>
      <c r="AO39" s="12"/>
      <c r="AP39" s="254"/>
      <c r="AQ39" s="251"/>
      <c r="AR39" s="12"/>
      <c r="AS39" s="12"/>
      <c r="AT39" s="231"/>
      <c r="AU39" s="12"/>
      <c r="AV39" s="12"/>
      <c r="AW39" s="44"/>
      <c r="AX39" s="12"/>
      <c r="AY39" s="12"/>
      <c r="AZ39" s="12"/>
    </row>
    <row r="40" spans="1:52" ht="12" x14ac:dyDescent="0.2">
      <c r="A40" s="192"/>
      <c r="B40" s="3"/>
      <c r="C40" s="358"/>
      <c r="D40" s="10"/>
      <c r="E40" s="12"/>
      <c r="F40" s="12"/>
      <c r="G40" s="12"/>
      <c r="H40" s="12"/>
      <c r="I40" s="12"/>
      <c r="J40" s="42"/>
      <c r="K40" s="12"/>
      <c r="L40" s="12"/>
      <c r="M40" s="44">
        <f t="shared" si="9"/>
        <v>0</v>
      </c>
      <c r="N40" s="12"/>
      <c r="O40" s="254"/>
      <c r="P40" s="251">
        <f t="shared" si="10"/>
        <v>0</v>
      </c>
      <c r="Q40" s="12"/>
      <c r="R40" s="254"/>
      <c r="S40" s="251">
        <f t="shared" si="0"/>
        <v>0</v>
      </c>
      <c r="T40" s="12"/>
      <c r="U40" s="254"/>
      <c r="V40" s="251"/>
      <c r="W40" s="12"/>
      <c r="X40" s="254"/>
      <c r="Y40" s="251"/>
      <c r="Z40" s="12"/>
      <c r="AA40" s="254"/>
      <c r="AB40" s="251"/>
      <c r="AC40" s="12"/>
      <c r="AD40" s="254"/>
      <c r="AE40" s="251"/>
      <c r="AF40" s="12"/>
      <c r="AG40" s="254"/>
      <c r="AH40" s="251"/>
      <c r="AI40" s="12"/>
      <c r="AJ40" s="254"/>
      <c r="AK40" s="251"/>
      <c r="AL40" s="12"/>
      <c r="AM40" s="254"/>
      <c r="AN40" s="251"/>
      <c r="AO40" s="12"/>
      <c r="AP40" s="254"/>
      <c r="AQ40" s="251"/>
      <c r="AR40" s="12"/>
      <c r="AS40" s="12"/>
      <c r="AT40" s="231"/>
      <c r="AU40" s="12"/>
      <c r="AV40" s="12"/>
      <c r="AW40" s="44"/>
      <c r="AX40" s="12"/>
      <c r="AY40" s="12"/>
      <c r="AZ40" s="12"/>
    </row>
    <row r="41" spans="1:52" s="121" customFormat="1" ht="11.25" customHeight="1" x14ac:dyDescent="0.2">
      <c r="A41" s="192"/>
      <c r="B41" s="271"/>
      <c r="C41" s="272"/>
      <c r="D41" s="273"/>
      <c r="E41" s="274"/>
      <c r="F41" s="274"/>
      <c r="G41" s="274"/>
      <c r="H41" s="274"/>
      <c r="I41" s="274"/>
      <c r="J41" s="261"/>
      <c r="K41" s="274"/>
      <c r="L41" s="274"/>
      <c r="M41" s="44">
        <f t="shared" si="9"/>
        <v>0</v>
      </c>
      <c r="N41" s="274"/>
      <c r="O41" s="276"/>
      <c r="P41" s="251">
        <f t="shared" si="10"/>
        <v>0</v>
      </c>
      <c r="Q41" s="274"/>
      <c r="R41" s="274"/>
      <c r="S41" s="251">
        <f t="shared" si="0"/>
        <v>0</v>
      </c>
      <c r="T41" s="274"/>
      <c r="U41" s="274"/>
      <c r="V41" s="278"/>
      <c r="W41" s="274"/>
      <c r="X41" s="274"/>
      <c r="Y41" s="278"/>
      <c r="Z41" s="274"/>
      <c r="AA41" s="274"/>
      <c r="AB41" s="278"/>
      <c r="AC41" s="274"/>
      <c r="AD41" s="274"/>
      <c r="AE41" s="278"/>
      <c r="AF41" s="274"/>
      <c r="AG41" s="274"/>
      <c r="AH41" s="278"/>
      <c r="AI41" s="274"/>
      <c r="AJ41" s="274"/>
      <c r="AK41" s="278"/>
      <c r="AL41" s="274"/>
      <c r="AM41" s="274"/>
      <c r="AN41" s="278"/>
      <c r="AO41" s="274"/>
      <c r="AP41" s="274"/>
      <c r="AQ41" s="278"/>
      <c r="AR41" s="274"/>
      <c r="AS41" s="274"/>
      <c r="AT41" s="279"/>
      <c r="AU41" s="274"/>
      <c r="AV41" s="274"/>
      <c r="AW41" s="275"/>
      <c r="AX41" s="274"/>
      <c r="AY41" s="274"/>
      <c r="AZ41" s="274"/>
    </row>
    <row r="42" spans="1:52" x14ac:dyDescent="0.2">
      <c r="A42" s="192"/>
      <c r="B42" s="3"/>
      <c r="C42" s="58"/>
      <c r="D42" s="10"/>
      <c r="E42" s="12"/>
      <c r="F42" s="12"/>
      <c r="G42" s="12"/>
      <c r="H42" s="12"/>
      <c r="I42" s="12"/>
      <c r="J42" s="42"/>
      <c r="K42" s="12"/>
      <c r="L42" s="12"/>
      <c r="M42" s="44">
        <f t="shared" si="9"/>
        <v>0</v>
      </c>
      <c r="N42" s="12"/>
      <c r="O42" s="254"/>
      <c r="P42" s="251">
        <f t="shared" si="10"/>
        <v>0</v>
      </c>
      <c r="Q42" s="12"/>
      <c r="R42" s="254"/>
      <c r="S42" s="251">
        <f t="shared" si="0"/>
        <v>0</v>
      </c>
      <c r="T42" s="12"/>
      <c r="U42" s="254"/>
      <c r="V42" s="251"/>
      <c r="W42" s="12"/>
      <c r="X42" s="254"/>
      <c r="Y42" s="251"/>
      <c r="Z42" s="12"/>
      <c r="AA42" s="254"/>
      <c r="AB42" s="251"/>
      <c r="AC42" s="12"/>
      <c r="AD42" s="254"/>
      <c r="AE42" s="251"/>
      <c r="AF42" s="12"/>
      <c r="AG42" s="254"/>
      <c r="AH42" s="251"/>
      <c r="AI42" s="12"/>
      <c r="AJ42" s="254"/>
      <c r="AK42" s="251"/>
      <c r="AL42" s="12"/>
      <c r="AM42" s="254"/>
      <c r="AN42" s="251"/>
      <c r="AO42" s="12"/>
      <c r="AP42" s="254"/>
      <c r="AQ42" s="251"/>
      <c r="AR42" s="12"/>
      <c r="AS42" s="12"/>
      <c r="AT42" s="231"/>
      <c r="AU42" s="12"/>
      <c r="AV42" s="12"/>
      <c r="AW42" s="44"/>
      <c r="AX42" s="12"/>
      <c r="AY42" s="12"/>
      <c r="AZ42" s="12"/>
    </row>
    <row r="43" spans="1:52" ht="11.25" customHeight="1" x14ac:dyDescent="0.2">
      <c r="A43" s="192"/>
      <c r="B43" s="3"/>
      <c r="C43" s="58"/>
      <c r="D43" s="10"/>
      <c r="E43" s="12"/>
      <c r="F43" s="12"/>
      <c r="G43" s="12"/>
      <c r="H43" s="12"/>
      <c r="I43" s="12"/>
      <c r="J43" s="42"/>
      <c r="K43" s="12"/>
      <c r="L43" s="12"/>
      <c r="M43" s="44">
        <f t="shared" si="9"/>
        <v>0</v>
      </c>
      <c r="N43" s="12"/>
      <c r="O43" s="254"/>
      <c r="P43" s="251">
        <f t="shared" si="10"/>
        <v>0</v>
      </c>
      <c r="Q43" s="12"/>
      <c r="R43" s="254"/>
      <c r="S43" s="251">
        <f t="shared" si="0"/>
        <v>0</v>
      </c>
      <c r="T43" s="12"/>
      <c r="U43" s="254"/>
      <c r="V43" s="251"/>
      <c r="W43" s="12"/>
      <c r="X43" s="254"/>
      <c r="Y43" s="251"/>
      <c r="Z43" s="12"/>
      <c r="AA43" s="254"/>
      <c r="AB43" s="251"/>
      <c r="AC43" s="12"/>
      <c r="AD43" s="254"/>
      <c r="AE43" s="251"/>
      <c r="AF43" s="12"/>
      <c r="AG43" s="254"/>
      <c r="AH43" s="251"/>
      <c r="AI43" s="12"/>
      <c r="AJ43" s="254"/>
      <c r="AK43" s="251"/>
      <c r="AL43" s="12"/>
      <c r="AM43" s="254"/>
      <c r="AN43" s="251"/>
      <c r="AO43" s="12"/>
      <c r="AP43" s="254"/>
      <c r="AQ43" s="251"/>
      <c r="AR43" s="12"/>
      <c r="AS43" s="12"/>
      <c r="AT43" s="231"/>
      <c r="AU43" s="12"/>
      <c r="AV43" s="12"/>
      <c r="AW43" s="44"/>
      <c r="AX43" s="12"/>
      <c r="AY43" s="12"/>
      <c r="AZ43" s="12"/>
    </row>
    <row r="44" spans="1:52" ht="11.25" customHeight="1" x14ac:dyDescent="0.2">
      <c r="A44" s="192"/>
      <c r="B44" s="13"/>
      <c r="C44" s="109"/>
      <c r="D44" s="10"/>
      <c r="E44" s="42"/>
      <c r="F44" s="42"/>
      <c r="G44" s="42"/>
      <c r="H44" s="42"/>
      <c r="I44" s="42"/>
      <c r="J44" s="42"/>
      <c r="K44" s="42"/>
      <c r="L44" s="42"/>
      <c r="M44" s="44">
        <f t="shared" si="9"/>
        <v>0</v>
      </c>
      <c r="N44" s="42"/>
      <c r="O44" s="255"/>
      <c r="P44" s="251">
        <f t="shared" si="10"/>
        <v>0</v>
      </c>
      <c r="Q44" s="42"/>
      <c r="R44" s="255"/>
      <c r="S44" s="251">
        <f t="shared" si="0"/>
        <v>0</v>
      </c>
      <c r="T44" s="42"/>
      <c r="U44" s="255"/>
      <c r="V44" s="251"/>
      <c r="W44" s="42"/>
      <c r="X44" s="255"/>
      <c r="Y44" s="251"/>
      <c r="Z44" s="42"/>
      <c r="AA44" s="255"/>
      <c r="AB44" s="251"/>
      <c r="AC44" s="42"/>
      <c r="AD44" s="255"/>
      <c r="AE44" s="251"/>
      <c r="AF44" s="42"/>
      <c r="AG44" s="255"/>
      <c r="AH44" s="251"/>
      <c r="AI44" s="42"/>
      <c r="AJ44" s="255"/>
      <c r="AK44" s="251"/>
      <c r="AL44" s="42"/>
      <c r="AM44" s="255"/>
      <c r="AN44" s="251"/>
      <c r="AO44" s="42"/>
      <c r="AP44" s="255"/>
      <c r="AQ44" s="251"/>
      <c r="AR44" s="42"/>
      <c r="AS44" s="42"/>
      <c r="AT44" s="231"/>
      <c r="AU44" s="42"/>
      <c r="AV44" s="42"/>
      <c r="AW44" s="44"/>
      <c r="AX44" s="42"/>
      <c r="AY44" s="42"/>
      <c r="AZ44" s="42"/>
    </row>
    <row r="45" spans="1:52" x14ac:dyDescent="0.2">
      <c r="A45" s="192"/>
      <c r="B45" s="3"/>
      <c r="C45" s="58"/>
      <c r="D45" s="10"/>
      <c r="E45" s="12"/>
      <c r="F45" s="12"/>
      <c r="G45" s="12"/>
      <c r="H45" s="12"/>
      <c r="I45" s="12"/>
      <c r="J45" s="42"/>
      <c r="K45" s="12"/>
      <c r="L45" s="12"/>
      <c r="M45" s="44">
        <f t="shared" si="9"/>
        <v>0</v>
      </c>
      <c r="N45" s="12"/>
      <c r="O45" s="254"/>
      <c r="P45" s="251">
        <f t="shared" si="10"/>
        <v>0</v>
      </c>
      <c r="Q45" s="12"/>
      <c r="R45" s="254"/>
      <c r="S45" s="251">
        <f t="shared" si="0"/>
        <v>0</v>
      </c>
      <c r="T45" s="12"/>
      <c r="U45" s="254"/>
      <c r="V45" s="251"/>
      <c r="W45" s="12"/>
      <c r="X45" s="254"/>
      <c r="Y45" s="251"/>
      <c r="Z45" s="12"/>
      <c r="AA45" s="254"/>
      <c r="AB45" s="251"/>
      <c r="AC45" s="12"/>
      <c r="AD45" s="254"/>
      <c r="AE45" s="251"/>
      <c r="AF45" s="12"/>
      <c r="AG45" s="254"/>
      <c r="AH45" s="251"/>
      <c r="AI45" s="12"/>
      <c r="AJ45" s="254"/>
      <c r="AK45" s="251"/>
      <c r="AL45" s="12"/>
      <c r="AM45" s="254"/>
      <c r="AN45" s="251"/>
      <c r="AO45" s="12"/>
      <c r="AP45" s="254"/>
      <c r="AQ45" s="251"/>
      <c r="AR45" s="12"/>
      <c r="AS45" s="12"/>
      <c r="AT45" s="231"/>
      <c r="AU45" s="12"/>
      <c r="AV45" s="12"/>
      <c r="AW45" s="44"/>
      <c r="AX45" s="12"/>
      <c r="AY45" s="12"/>
      <c r="AZ45" s="12"/>
    </row>
    <row r="46" spans="1:52" x14ac:dyDescent="0.2">
      <c r="A46" s="192"/>
      <c r="B46" s="3"/>
      <c r="C46" s="58"/>
      <c r="D46" s="10"/>
      <c r="E46" s="12"/>
      <c r="F46" s="12"/>
      <c r="G46" s="12"/>
      <c r="H46" s="12"/>
      <c r="I46" s="12"/>
      <c r="J46" s="42"/>
      <c r="K46" s="12"/>
      <c r="L46" s="12"/>
      <c r="M46" s="44">
        <f t="shared" si="9"/>
        <v>0</v>
      </c>
      <c r="N46" s="12"/>
      <c r="O46" s="254"/>
      <c r="P46" s="251">
        <f t="shared" si="10"/>
        <v>0</v>
      </c>
      <c r="Q46" s="12"/>
      <c r="R46" s="254"/>
      <c r="S46" s="251">
        <f t="shared" si="0"/>
        <v>0</v>
      </c>
      <c r="T46" s="12"/>
      <c r="U46" s="254"/>
      <c r="V46" s="251"/>
      <c r="W46" s="12"/>
      <c r="X46" s="254"/>
      <c r="Y46" s="251"/>
      <c r="Z46" s="12"/>
      <c r="AA46" s="254"/>
      <c r="AB46" s="251"/>
      <c r="AC46" s="12"/>
      <c r="AD46" s="254"/>
      <c r="AE46" s="251"/>
      <c r="AF46" s="12"/>
      <c r="AG46" s="254"/>
      <c r="AH46" s="251"/>
      <c r="AI46" s="12"/>
      <c r="AJ46" s="254"/>
      <c r="AK46" s="251"/>
      <c r="AL46" s="12"/>
      <c r="AM46" s="254"/>
      <c r="AN46" s="251"/>
      <c r="AO46" s="12"/>
      <c r="AP46" s="254"/>
      <c r="AQ46" s="251"/>
      <c r="AR46" s="12"/>
      <c r="AS46" s="12"/>
      <c r="AT46" s="231"/>
      <c r="AU46" s="12"/>
      <c r="AV46" s="12"/>
      <c r="AW46" s="44"/>
      <c r="AX46" s="12"/>
      <c r="AY46" s="12"/>
      <c r="AZ46" s="12"/>
    </row>
    <row r="47" spans="1:52" x14ac:dyDescent="0.2">
      <c r="A47" s="192"/>
      <c r="B47" s="3"/>
      <c r="C47" s="58"/>
      <c r="D47" s="10"/>
      <c r="E47" s="12"/>
      <c r="F47" s="12"/>
      <c r="G47" s="12"/>
      <c r="H47" s="12"/>
      <c r="I47" s="12"/>
      <c r="J47" s="42"/>
      <c r="K47" s="12"/>
      <c r="L47" s="12"/>
      <c r="M47" s="44">
        <f t="shared" si="9"/>
        <v>0</v>
      </c>
      <c r="N47" s="12"/>
      <c r="O47" s="254"/>
      <c r="P47" s="251">
        <f t="shared" si="10"/>
        <v>0</v>
      </c>
      <c r="Q47" s="12"/>
      <c r="R47" s="254"/>
      <c r="S47" s="251">
        <f t="shared" si="0"/>
        <v>0</v>
      </c>
      <c r="T47" s="12"/>
      <c r="U47" s="254"/>
      <c r="V47" s="251"/>
      <c r="W47" s="12"/>
      <c r="X47" s="254"/>
      <c r="Y47" s="251"/>
      <c r="Z47" s="12"/>
      <c r="AA47" s="254"/>
      <c r="AB47" s="251"/>
      <c r="AC47" s="12"/>
      <c r="AD47" s="254"/>
      <c r="AE47" s="251"/>
      <c r="AF47" s="12"/>
      <c r="AG47" s="254"/>
      <c r="AH47" s="251"/>
      <c r="AI47" s="12"/>
      <c r="AJ47" s="254"/>
      <c r="AK47" s="251"/>
      <c r="AL47" s="12"/>
      <c r="AM47" s="254"/>
      <c r="AN47" s="251"/>
      <c r="AO47" s="12"/>
      <c r="AP47" s="254"/>
      <c r="AQ47" s="251"/>
      <c r="AR47" s="12"/>
      <c r="AS47" s="254"/>
      <c r="AT47" s="251"/>
      <c r="AU47" s="12"/>
      <c r="AV47" s="12"/>
      <c r="AW47" s="44"/>
      <c r="AX47" s="12"/>
      <c r="AY47" s="12"/>
      <c r="AZ47" s="12"/>
    </row>
    <row r="48" spans="1:52" x14ac:dyDescent="0.2">
      <c r="A48" s="192"/>
      <c r="B48" s="145"/>
      <c r="C48" s="138"/>
      <c r="D48" s="144"/>
      <c r="E48" s="12"/>
      <c r="F48" s="12"/>
      <c r="G48" s="12"/>
      <c r="H48" s="12"/>
      <c r="I48" s="12"/>
      <c r="J48" s="12"/>
      <c r="K48" s="12"/>
      <c r="L48" s="12"/>
      <c r="M48" s="44">
        <f t="shared" si="9"/>
        <v>0</v>
      </c>
      <c r="N48" s="12"/>
      <c r="O48" s="12"/>
      <c r="P48" s="251">
        <f t="shared" si="10"/>
        <v>0</v>
      </c>
      <c r="Q48" s="12"/>
      <c r="R48" s="12"/>
      <c r="S48" s="251">
        <f t="shared" si="0"/>
        <v>0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41"/>
      <c r="AT48" s="12"/>
      <c r="AU48" s="12"/>
      <c r="AV48" s="12"/>
      <c r="AW48" s="12"/>
      <c r="AX48" s="12"/>
      <c r="AY48" s="12"/>
      <c r="AZ48" s="12"/>
    </row>
    <row r="49" spans="1:52" x14ac:dyDescent="0.2">
      <c r="A49" s="192"/>
      <c r="B49" s="3"/>
      <c r="C49" s="58"/>
      <c r="D49" s="10"/>
      <c r="E49" s="12"/>
      <c r="F49" s="12"/>
      <c r="G49" s="12"/>
      <c r="H49" s="12"/>
      <c r="I49" s="12"/>
      <c r="J49" s="42"/>
      <c r="K49" s="12"/>
      <c r="L49" s="12"/>
      <c r="M49" s="44">
        <f t="shared" si="9"/>
        <v>0</v>
      </c>
      <c r="N49" s="12"/>
      <c r="O49" s="254"/>
      <c r="P49" s="251">
        <f t="shared" si="10"/>
        <v>0</v>
      </c>
      <c r="Q49" s="12"/>
      <c r="R49" s="12"/>
      <c r="S49" s="251">
        <f t="shared" si="0"/>
        <v>0</v>
      </c>
      <c r="T49" s="12"/>
      <c r="U49" s="12"/>
      <c r="V49" s="54"/>
      <c r="W49" s="12"/>
      <c r="X49" s="12"/>
      <c r="Y49" s="54"/>
      <c r="Z49" s="12"/>
      <c r="AA49" s="12"/>
      <c r="AB49" s="54"/>
      <c r="AC49" s="12"/>
      <c r="AD49" s="12"/>
      <c r="AE49" s="54"/>
      <c r="AF49" s="12"/>
      <c r="AG49" s="12"/>
      <c r="AH49" s="54"/>
      <c r="AI49" s="12"/>
      <c r="AJ49" s="12"/>
      <c r="AK49" s="54"/>
      <c r="AL49" s="12"/>
      <c r="AM49" s="12"/>
      <c r="AN49" s="54"/>
      <c r="AO49" s="12"/>
      <c r="AP49" s="12"/>
      <c r="AQ49" s="54"/>
      <c r="AR49" s="12"/>
      <c r="AS49" s="12"/>
      <c r="AT49" s="54"/>
      <c r="AU49" s="12"/>
      <c r="AV49" s="12"/>
      <c r="AW49" s="44"/>
      <c r="AX49" s="12"/>
      <c r="AY49" s="12"/>
      <c r="AZ49" s="12"/>
    </row>
    <row r="50" spans="1:52" x14ac:dyDescent="0.2">
      <c r="A50" s="192"/>
      <c r="B50" s="3"/>
      <c r="C50" s="58"/>
      <c r="D50" s="10"/>
      <c r="E50" s="12"/>
      <c r="F50" s="12"/>
      <c r="G50" s="12"/>
      <c r="H50" s="12"/>
      <c r="I50" s="12"/>
      <c r="J50" s="42"/>
      <c r="K50" s="12"/>
      <c r="L50" s="12"/>
      <c r="M50" s="44">
        <f t="shared" si="9"/>
        <v>0</v>
      </c>
      <c r="N50" s="12"/>
      <c r="O50" s="254"/>
      <c r="P50" s="251">
        <f t="shared" si="10"/>
        <v>0</v>
      </c>
      <c r="Q50" s="12"/>
      <c r="R50" s="12"/>
      <c r="S50" s="251">
        <f t="shared" si="0"/>
        <v>0</v>
      </c>
      <c r="T50" s="12"/>
      <c r="U50" s="12"/>
      <c r="V50" s="54"/>
      <c r="W50" s="12"/>
      <c r="X50" s="12"/>
      <c r="Y50" s="54"/>
      <c r="Z50" s="12"/>
      <c r="AA50" s="12"/>
      <c r="AB50" s="54"/>
      <c r="AC50" s="12"/>
      <c r="AD50" s="12"/>
      <c r="AE50" s="54"/>
      <c r="AF50" s="12"/>
      <c r="AG50" s="12"/>
      <c r="AH50" s="54"/>
      <c r="AI50" s="12"/>
      <c r="AJ50" s="12"/>
      <c r="AK50" s="54"/>
      <c r="AL50" s="12"/>
      <c r="AM50" s="12"/>
      <c r="AN50" s="54"/>
      <c r="AO50" s="12"/>
      <c r="AP50" s="12"/>
      <c r="AQ50" s="54"/>
      <c r="AR50" s="12"/>
      <c r="AS50" s="12"/>
      <c r="AT50" s="54"/>
      <c r="AU50" s="12"/>
      <c r="AV50" s="12"/>
      <c r="AW50" s="44"/>
      <c r="AX50" s="12"/>
      <c r="AY50" s="12"/>
      <c r="AZ50" s="12"/>
    </row>
    <row r="51" spans="1:52" x14ac:dyDescent="0.2">
      <c r="A51" s="192"/>
      <c r="B51" s="3"/>
      <c r="C51" s="58"/>
      <c r="D51" s="10"/>
      <c r="E51" s="12"/>
      <c r="F51" s="12"/>
      <c r="G51" s="12"/>
      <c r="H51" s="12"/>
      <c r="I51" s="12"/>
      <c r="J51" s="42"/>
      <c r="K51" s="12"/>
      <c r="L51" s="12"/>
      <c r="M51" s="44">
        <f t="shared" si="9"/>
        <v>0</v>
      </c>
      <c r="N51" s="12"/>
      <c r="O51" s="254"/>
      <c r="P51" s="251">
        <f t="shared" si="10"/>
        <v>0</v>
      </c>
      <c r="Q51" s="12"/>
      <c r="R51" s="12"/>
      <c r="S51" s="251">
        <f t="shared" si="0"/>
        <v>0</v>
      </c>
      <c r="T51" s="12"/>
      <c r="U51" s="12"/>
      <c r="V51" s="54"/>
      <c r="W51" s="12"/>
      <c r="X51" s="12"/>
      <c r="Y51" s="54"/>
      <c r="Z51" s="12"/>
      <c r="AA51" s="12"/>
      <c r="AB51" s="54"/>
      <c r="AC51" s="12"/>
      <c r="AD51" s="12"/>
      <c r="AE51" s="54"/>
      <c r="AF51" s="12"/>
      <c r="AG51" s="12"/>
      <c r="AH51" s="54"/>
      <c r="AI51" s="12"/>
      <c r="AJ51" s="12"/>
      <c r="AK51" s="54"/>
      <c r="AL51" s="12"/>
      <c r="AM51" s="12"/>
      <c r="AN51" s="54"/>
      <c r="AO51" s="12"/>
      <c r="AP51" s="12"/>
      <c r="AQ51" s="54"/>
      <c r="AR51" s="12"/>
      <c r="AS51" s="12"/>
      <c r="AT51" s="54"/>
      <c r="AU51" s="12"/>
      <c r="AV51" s="12"/>
      <c r="AW51" s="44"/>
      <c r="AX51" s="12"/>
      <c r="AY51" s="12"/>
      <c r="AZ51" s="12"/>
    </row>
    <row r="52" spans="1:52" x14ac:dyDescent="0.2">
      <c r="A52" s="192"/>
      <c r="B52" s="3"/>
      <c r="C52" s="58"/>
      <c r="D52" s="10"/>
      <c r="E52" s="12"/>
      <c r="F52" s="12"/>
      <c r="G52" s="12"/>
      <c r="H52" s="12"/>
      <c r="I52" s="12"/>
      <c r="J52" s="42"/>
      <c r="K52" s="12"/>
      <c r="L52" s="12"/>
      <c r="M52" s="44">
        <f t="shared" si="9"/>
        <v>0</v>
      </c>
      <c r="N52" s="12"/>
      <c r="O52" s="254"/>
      <c r="P52" s="251">
        <f t="shared" si="10"/>
        <v>0</v>
      </c>
      <c r="Q52" s="12"/>
      <c r="R52" s="12"/>
      <c r="S52" s="251">
        <f t="shared" si="0"/>
        <v>0</v>
      </c>
      <c r="T52" s="12"/>
      <c r="U52" s="12"/>
      <c r="V52" s="54"/>
      <c r="W52" s="12"/>
      <c r="X52" s="12"/>
      <c r="Y52" s="54"/>
      <c r="Z52" s="12"/>
      <c r="AA52" s="12"/>
      <c r="AB52" s="54"/>
      <c r="AC52" s="12"/>
      <c r="AD52" s="12"/>
      <c r="AE52" s="54"/>
      <c r="AF52" s="12"/>
      <c r="AG52" s="12"/>
      <c r="AH52" s="54"/>
      <c r="AI52" s="12"/>
      <c r="AJ52" s="12"/>
      <c r="AK52" s="54"/>
      <c r="AL52" s="12"/>
      <c r="AM52" s="12"/>
      <c r="AN52" s="54"/>
      <c r="AO52" s="12"/>
      <c r="AP52" s="12"/>
      <c r="AQ52" s="54"/>
      <c r="AR52" s="12"/>
      <c r="AS52" s="12"/>
      <c r="AT52" s="54"/>
      <c r="AU52" s="12"/>
      <c r="AV52" s="12"/>
      <c r="AW52" s="44"/>
      <c r="AX52" s="12"/>
      <c r="AY52" s="12"/>
      <c r="AZ52" s="12"/>
    </row>
    <row r="53" spans="1:52" x14ac:dyDescent="0.2">
      <c r="A53" s="192"/>
      <c r="B53" s="3"/>
      <c r="C53" s="58"/>
      <c r="D53" s="10"/>
      <c r="E53" s="12"/>
      <c r="F53" s="12"/>
      <c r="G53" s="12"/>
      <c r="H53" s="12"/>
      <c r="I53" s="12"/>
      <c r="J53" s="42"/>
      <c r="K53" s="12"/>
      <c r="L53" s="12"/>
      <c r="M53" s="44">
        <f t="shared" si="9"/>
        <v>0</v>
      </c>
      <c r="N53" s="12"/>
      <c r="O53" s="254"/>
      <c r="P53" s="251">
        <f t="shared" si="10"/>
        <v>0</v>
      </c>
      <c r="Q53" s="12"/>
      <c r="R53" s="12"/>
      <c r="S53" s="251">
        <f t="shared" si="0"/>
        <v>0</v>
      </c>
      <c r="T53" s="12"/>
      <c r="U53" s="12"/>
      <c r="V53" s="54"/>
      <c r="W53" s="12"/>
      <c r="X53" s="12"/>
      <c r="Y53" s="54"/>
      <c r="Z53" s="12"/>
      <c r="AA53" s="12"/>
      <c r="AB53" s="54"/>
      <c r="AC53" s="12"/>
      <c r="AD53" s="12"/>
      <c r="AE53" s="54"/>
      <c r="AF53" s="12"/>
      <c r="AG53" s="12"/>
      <c r="AH53" s="54"/>
      <c r="AI53" s="12"/>
      <c r="AJ53" s="12"/>
      <c r="AK53" s="54"/>
      <c r="AL53" s="12"/>
      <c r="AM53" s="12"/>
      <c r="AN53" s="54"/>
      <c r="AO53" s="12"/>
      <c r="AP53" s="12"/>
      <c r="AQ53" s="54"/>
      <c r="AR53" s="12"/>
      <c r="AS53" s="12"/>
      <c r="AT53" s="54"/>
      <c r="AU53" s="12"/>
      <c r="AV53" s="12"/>
      <c r="AW53" s="44"/>
      <c r="AX53" s="12"/>
      <c r="AY53" s="12"/>
      <c r="AZ53" s="12"/>
    </row>
    <row r="54" spans="1:52" s="121" customFormat="1" x14ac:dyDescent="0.2">
      <c r="A54" s="348"/>
      <c r="B54" s="271"/>
      <c r="C54" s="272"/>
      <c r="D54" s="273"/>
      <c r="E54" s="274"/>
      <c r="F54" s="274"/>
      <c r="G54" s="274"/>
      <c r="H54" s="274"/>
      <c r="I54" s="274"/>
      <c r="J54" s="261"/>
      <c r="K54" s="274"/>
      <c r="L54" s="274"/>
      <c r="M54" s="44">
        <f t="shared" si="9"/>
        <v>0</v>
      </c>
      <c r="N54" s="274"/>
      <c r="O54" s="276"/>
      <c r="P54" s="251">
        <f t="shared" si="10"/>
        <v>0</v>
      </c>
      <c r="Q54" s="274"/>
      <c r="R54" s="274"/>
      <c r="S54" s="251">
        <f t="shared" si="0"/>
        <v>0</v>
      </c>
      <c r="T54" s="274"/>
      <c r="U54" s="274"/>
      <c r="V54" s="278"/>
      <c r="W54" s="274"/>
      <c r="X54" s="274"/>
      <c r="Y54" s="278"/>
      <c r="Z54" s="274"/>
      <c r="AA54" s="274"/>
      <c r="AB54" s="278"/>
      <c r="AC54" s="274"/>
      <c r="AD54" s="274"/>
      <c r="AE54" s="278"/>
      <c r="AF54" s="274"/>
      <c r="AG54" s="274"/>
      <c r="AH54" s="278"/>
      <c r="AI54" s="274"/>
      <c r="AJ54" s="274"/>
      <c r="AK54" s="278"/>
      <c r="AL54" s="274"/>
      <c r="AM54" s="274"/>
      <c r="AN54" s="278"/>
      <c r="AO54" s="274"/>
      <c r="AP54" s="274"/>
      <c r="AQ54" s="278"/>
      <c r="AR54" s="274"/>
      <c r="AS54" s="274"/>
      <c r="AT54" s="279"/>
      <c r="AU54" s="274"/>
      <c r="AV54" s="274"/>
      <c r="AW54" s="275"/>
      <c r="AX54" s="274"/>
      <c r="AY54" s="274"/>
      <c r="AZ54" s="274"/>
    </row>
    <row r="55" spans="1:52" x14ac:dyDescent="0.2">
      <c r="A55" s="192"/>
      <c r="B55" s="3"/>
      <c r="C55" s="58"/>
      <c r="D55" s="10"/>
      <c r="E55" s="12"/>
      <c r="F55" s="12"/>
      <c r="G55" s="12"/>
      <c r="H55" s="12"/>
      <c r="I55" s="12"/>
      <c r="J55" s="42"/>
      <c r="K55" s="12"/>
      <c r="L55" s="12"/>
      <c r="M55" s="44">
        <f t="shared" si="9"/>
        <v>0</v>
      </c>
      <c r="N55" s="12"/>
      <c r="O55" s="254"/>
      <c r="P55" s="251">
        <f t="shared" si="10"/>
        <v>0</v>
      </c>
      <c r="Q55" s="12"/>
      <c r="R55" s="12"/>
      <c r="S55" s="251">
        <f t="shared" si="0"/>
        <v>0</v>
      </c>
      <c r="T55" s="12"/>
      <c r="U55" s="12"/>
      <c r="V55" s="54"/>
      <c r="W55" s="12"/>
      <c r="X55" s="12"/>
      <c r="Y55" s="54"/>
      <c r="Z55" s="12"/>
      <c r="AA55" s="12"/>
      <c r="AB55" s="54"/>
      <c r="AC55" s="12"/>
      <c r="AD55" s="12"/>
      <c r="AE55" s="54"/>
      <c r="AF55" s="12"/>
      <c r="AG55" s="12"/>
      <c r="AH55" s="54"/>
      <c r="AI55" s="12"/>
      <c r="AJ55" s="12"/>
      <c r="AK55" s="54"/>
      <c r="AL55" s="12"/>
      <c r="AM55" s="12"/>
      <c r="AN55" s="54"/>
      <c r="AO55" s="12"/>
      <c r="AP55" s="12"/>
      <c r="AQ55" s="54"/>
      <c r="AR55" s="12"/>
      <c r="AS55" s="12"/>
      <c r="AT55" s="54"/>
      <c r="AU55" s="12"/>
      <c r="AV55" s="12"/>
      <c r="AW55" s="44"/>
      <c r="AX55" s="12"/>
      <c r="AY55" s="12"/>
      <c r="AZ55" s="12"/>
    </row>
    <row r="56" spans="1:52" x14ac:dyDescent="0.2">
      <c r="A56" s="192"/>
      <c r="B56" s="3"/>
      <c r="C56" s="58"/>
      <c r="D56" s="10"/>
      <c r="E56" s="12"/>
      <c r="F56" s="12"/>
      <c r="G56" s="12"/>
      <c r="H56" s="12"/>
      <c r="I56" s="12"/>
      <c r="J56" s="42"/>
      <c r="K56" s="12"/>
      <c r="L56" s="12"/>
      <c r="M56" s="44">
        <f t="shared" si="9"/>
        <v>0</v>
      </c>
      <c r="N56" s="12"/>
      <c r="O56" s="254"/>
      <c r="P56" s="251">
        <f t="shared" si="10"/>
        <v>0</v>
      </c>
      <c r="Q56" s="12"/>
      <c r="R56" s="12"/>
      <c r="S56" s="251">
        <f t="shared" si="0"/>
        <v>0</v>
      </c>
      <c r="T56" s="12"/>
      <c r="U56" s="12"/>
      <c r="V56" s="54"/>
      <c r="W56" s="12"/>
      <c r="X56" s="12"/>
      <c r="Y56" s="54"/>
      <c r="Z56" s="12"/>
      <c r="AA56" s="12"/>
      <c r="AB56" s="54"/>
      <c r="AC56" s="12"/>
      <c r="AD56" s="12"/>
      <c r="AE56" s="54"/>
      <c r="AF56" s="12"/>
      <c r="AG56" s="12"/>
      <c r="AH56" s="54"/>
      <c r="AI56" s="12"/>
      <c r="AJ56" s="12"/>
      <c r="AK56" s="54"/>
      <c r="AL56" s="12"/>
      <c r="AM56" s="12"/>
      <c r="AN56" s="54"/>
      <c r="AO56" s="12"/>
      <c r="AP56" s="12"/>
      <c r="AQ56" s="54"/>
      <c r="AR56" s="12"/>
      <c r="AS56" s="12"/>
      <c r="AT56" s="54"/>
      <c r="AU56" s="12"/>
      <c r="AV56" s="12"/>
      <c r="AW56" s="44"/>
      <c r="AX56" s="12"/>
      <c r="AY56" s="12"/>
      <c r="AZ56" s="12"/>
    </row>
    <row r="57" spans="1:52" x14ac:dyDescent="0.2">
      <c r="A57" s="192"/>
      <c r="B57" s="3"/>
      <c r="C57" s="58"/>
      <c r="D57" s="10"/>
      <c r="E57" s="12"/>
      <c r="F57" s="12"/>
      <c r="G57" s="12"/>
      <c r="H57" s="12"/>
      <c r="I57" s="12"/>
      <c r="J57" s="42"/>
      <c r="K57" s="12"/>
      <c r="L57" s="12"/>
      <c r="M57" s="44">
        <f t="shared" si="9"/>
        <v>0</v>
      </c>
      <c r="N57" s="12"/>
      <c r="O57" s="254"/>
      <c r="P57" s="251">
        <f t="shared" si="10"/>
        <v>0</v>
      </c>
      <c r="Q57" s="12"/>
      <c r="R57" s="12"/>
      <c r="S57" s="251">
        <f t="shared" si="0"/>
        <v>0</v>
      </c>
      <c r="T57" s="12"/>
      <c r="U57" s="12"/>
      <c r="V57" s="54"/>
      <c r="W57" s="12"/>
      <c r="X57" s="12"/>
      <c r="Y57" s="54"/>
      <c r="Z57" s="12"/>
      <c r="AA57" s="12"/>
      <c r="AB57" s="54"/>
      <c r="AC57" s="12"/>
      <c r="AD57" s="12"/>
      <c r="AE57" s="54"/>
      <c r="AF57" s="12"/>
      <c r="AG57" s="12"/>
      <c r="AH57" s="54"/>
      <c r="AI57" s="12"/>
      <c r="AJ57" s="12"/>
      <c r="AK57" s="54"/>
      <c r="AL57" s="12"/>
      <c r="AM57" s="12"/>
      <c r="AN57" s="54"/>
      <c r="AO57" s="12"/>
      <c r="AP57" s="12"/>
      <c r="AQ57" s="54"/>
      <c r="AR57" s="12"/>
      <c r="AS57" s="12"/>
      <c r="AT57" s="54"/>
      <c r="AU57" s="12"/>
      <c r="AV57" s="12"/>
      <c r="AW57" s="44"/>
      <c r="AX57" s="12"/>
      <c r="AY57" s="12"/>
      <c r="AZ57" s="12"/>
    </row>
    <row r="58" spans="1:52" x14ac:dyDescent="0.2">
      <c r="A58" s="192"/>
      <c r="B58" s="3"/>
      <c r="C58" s="58"/>
      <c r="D58" s="10"/>
      <c r="E58" s="12"/>
      <c r="F58" s="12"/>
      <c r="G58" s="12"/>
      <c r="H58" s="12"/>
      <c r="I58" s="12"/>
      <c r="J58" s="42"/>
      <c r="K58" s="12"/>
      <c r="L58" s="12"/>
      <c r="M58" s="44">
        <f t="shared" si="9"/>
        <v>0</v>
      </c>
      <c r="N58" s="12"/>
      <c r="O58" s="254"/>
      <c r="P58" s="251">
        <f t="shared" si="10"/>
        <v>0</v>
      </c>
      <c r="Q58" s="12"/>
      <c r="R58" s="12"/>
      <c r="S58" s="251">
        <f t="shared" si="0"/>
        <v>0</v>
      </c>
      <c r="T58" s="12"/>
      <c r="U58" s="12"/>
      <c r="V58" s="54"/>
      <c r="W58" s="12"/>
      <c r="X58" s="12"/>
      <c r="Y58" s="54"/>
      <c r="Z58" s="12"/>
      <c r="AA58" s="12"/>
      <c r="AB58" s="54"/>
      <c r="AC58" s="12"/>
      <c r="AD58" s="12"/>
      <c r="AE58" s="54"/>
      <c r="AF58" s="12"/>
      <c r="AG58" s="12"/>
      <c r="AH58" s="54"/>
      <c r="AI58" s="12"/>
      <c r="AJ58" s="12"/>
      <c r="AK58" s="54"/>
      <c r="AL58" s="12"/>
      <c r="AM58" s="12"/>
      <c r="AN58" s="54"/>
      <c r="AO58" s="12"/>
      <c r="AP58" s="12"/>
      <c r="AQ58" s="54"/>
      <c r="AR58" s="12"/>
      <c r="AS58" s="12"/>
      <c r="AT58" s="54"/>
      <c r="AU58" s="12"/>
      <c r="AV58" s="12"/>
      <c r="AW58" s="54"/>
      <c r="AX58" s="12"/>
      <c r="AY58" s="12"/>
      <c r="AZ58" s="12"/>
    </row>
    <row r="59" spans="1:52" s="121" customFormat="1" x14ac:dyDescent="0.2">
      <c r="A59" s="348"/>
      <c r="B59" s="271"/>
      <c r="C59" s="272"/>
      <c r="D59" s="273"/>
      <c r="E59" s="274"/>
      <c r="F59" s="274"/>
      <c r="G59" s="274"/>
      <c r="H59" s="274"/>
      <c r="I59" s="274"/>
      <c r="J59" s="261"/>
      <c r="K59" s="274"/>
      <c r="L59" s="274"/>
      <c r="M59" s="44">
        <f t="shared" si="9"/>
        <v>0</v>
      </c>
      <c r="N59" s="274"/>
      <c r="O59" s="276"/>
      <c r="P59" s="251">
        <f t="shared" si="10"/>
        <v>0</v>
      </c>
      <c r="Q59" s="274"/>
      <c r="R59" s="274"/>
      <c r="S59" s="251">
        <f t="shared" si="0"/>
        <v>0</v>
      </c>
      <c r="T59" s="274"/>
      <c r="U59" s="274"/>
      <c r="V59" s="278"/>
      <c r="W59" s="274"/>
      <c r="X59" s="274"/>
      <c r="Y59" s="278"/>
      <c r="Z59" s="274"/>
      <c r="AA59" s="274"/>
      <c r="AB59" s="278"/>
      <c r="AC59" s="274"/>
      <c r="AD59" s="274"/>
      <c r="AE59" s="278"/>
      <c r="AF59" s="274"/>
      <c r="AG59" s="274"/>
      <c r="AH59" s="278"/>
      <c r="AI59" s="274"/>
      <c r="AJ59" s="274"/>
      <c r="AK59" s="278"/>
      <c r="AL59" s="274"/>
      <c r="AM59" s="274"/>
      <c r="AN59" s="278"/>
      <c r="AO59" s="274"/>
      <c r="AP59" s="274"/>
      <c r="AQ59" s="278"/>
      <c r="AR59" s="274"/>
      <c r="AS59" s="274"/>
      <c r="AT59" s="279"/>
      <c r="AU59" s="274"/>
      <c r="AV59" s="274"/>
      <c r="AW59" s="275"/>
      <c r="AX59" s="274"/>
      <c r="AY59" s="274"/>
      <c r="AZ59" s="274"/>
    </row>
    <row r="60" spans="1:52" s="121" customFormat="1" x14ac:dyDescent="0.2">
      <c r="A60" s="348"/>
      <c r="B60" s="271"/>
      <c r="C60" s="272"/>
      <c r="D60" s="273"/>
      <c r="E60" s="274"/>
      <c r="F60" s="274"/>
      <c r="G60" s="274"/>
      <c r="H60" s="274"/>
      <c r="I60" s="274"/>
      <c r="J60" s="261"/>
      <c r="K60" s="274"/>
      <c r="L60" s="274"/>
      <c r="M60" s="44">
        <f t="shared" si="9"/>
        <v>0</v>
      </c>
      <c r="N60" s="274"/>
      <c r="O60" s="276"/>
      <c r="P60" s="251">
        <f t="shared" si="10"/>
        <v>0</v>
      </c>
      <c r="Q60" s="274"/>
      <c r="R60" s="274"/>
      <c r="S60" s="251">
        <f t="shared" si="0"/>
        <v>0</v>
      </c>
      <c r="T60" s="274"/>
      <c r="U60" s="274"/>
      <c r="V60" s="278"/>
      <c r="W60" s="274"/>
      <c r="X60" s="274"/>
      <c r="Y60" s="278"/>
      <c r="Z60" s="274"/>
      <c r="AA60" s="274"/>
      <c r="AB60" s="278"/>
      <c r="AC60" s="274"/>
      <c r="AD60" s="274"/>
      <c r="AE60" s="278"/>
      <c r="AF60" s="274"/>
      <c r="AG60" s="274"/>
      <c r="AH60" s="278"/>
      <c r="AI60" s="274"/>
      <c r="AJ60" s="274"/>
      <c r="AK60" s="278"/>
      <c r="AL60" s="274"/>
      <c r="AM60" s="274"/>
      <c r="AN60" s="278"/>
      <c r="AO60" s="274"/>
      <c r="AP60" s="274"/>
      <c r="AQ60" s="278"/>
      <c r="AR60" s="274"/>
      <c r="AS60" s="274"/>
      <c r="AT60" s="279"/>
      <c r="AU60" s="274"/>
      <c r="AV60" s="274"/>
      <c r="AW60" s="275"/>
      <c r="AX60" s="274"/>
      <c r="AY60" s="274"/>
      <c r="AZ60" s="274"/>
    </row>
    <row r="61" spans="1:52" x14ac:dyDescent="0.2">
      <c r="A61" s="192"/>
      <c r="B61" s="3"/>
      <c r="C61" s="58"/>
      <c r="D61" s="10"/>
      <c r="E61" s="12"/>
      <c r="F61" s="12"/>
      <c r="G61" s="12"/>
      <c r="H61" s="12"/>
      <c r="I61" s="12"/>
      <c r="J61" s="42"/>
      <c r="K61" s="12"/>
      <c r="L61" s="12"/>
      <c r="M61" s="44">
        <f t="shared" si="9"/>
        <v>0</v>
      </c>
      <c r="N61" s="12"/>
      <c r="O61" s="254"/>
      <c r="P61" s="251">
        <f t="shared" si="10"/>
        <v>0</v>
      </c>
      <c r="Q61" s="12"/>
      <c r="R61" s="12"/>
      <c r="S61" s="251">
        <f t="shared" si="0"/>
        <v>0</v>
      </c>
      <c r="T61" s="12"/>
      <c r="U61" s="12"/>
      <c r="V61" s="54"/>
      <c r="W61" s="12"/>
      <c r="X61" s="12"/>
      <c r="Y61" s="54"/>
      <c r="Z61" s="12"/>
      <c r="AA61" s="12"/>
      <c r="AB61" s="54"/>
      <c r="AC61" s="12"/>
      <c r="AD61" s="12"/>
      <c r="AE61" s="54"/>
      <c r="AF61" s="12"/>
      <c r="AG61" s="12"/>
      <c r="AH61" s="54"/>
      <c r="AI61" s="12"/>
      <c r="AJ61" s="12"/>
      <c r="AK61" s="54"/>
      <c r="AL61" s="12"/>
      <c r="AM61" s="12"/>
      <c r="AN61" s="54"/>
      <c r="AO61" s="12"/>
      <c r="AP61" s="12"/>
      <c r="AQ61" s="54"/>
      <c r="AR61" s="12"/>
      <c r="AS61" s="12"/>
      <c r="AT61" s="54"/>
      <c r="AU61" s="12"/>
      <c r="AV61" s="12"/>
      <c r="AW61" s="54"/>
      <c r="AX61" s="12"/>
      <c r="AY61" s="12"/>
      <c r="AZ61" s="12"/>
    </row>
    <row r="62" spans="1:52" x14ac:dyDescent="0.2">
      <c r="A62" s="192"/>
      <c r="B62" s="3"/>
      <c r="C62" s="58"/>
      <c r="D62" s="10"/>
      <c r="E62" s="12"/>
      <c r="F62" s="12"/>
      <c r="G62" s="12"/>
      <c r="H62" s="12"/>
      <c r="I62" s="12"/>
      <c r="J62" s="42"/>
      <c r="K62" s="12"/>
      <c r="L62" s="12"/>
      <c r="M62" s="44">
        <f t="shared" si="9"/>
        <v>0</v>
      </c>
      <c r="N62" s="12"/>
      <c r="O62" s="254"/>
      <c r="P62" s="251">
        <f t="shared" si="10"/>
        <v>0</v>
      </c>
      <c r="Q62" s="12"/>
      <c r="R62" s="12"/>
      <c r="S62" s="251">
        <f t="shared" si="0"/>
        <v>0</v>
      </c>
      <c r="T62" s="12"/>
      <c r="U62" s="12"/>
      <c r="V62" s="54"/>
      <c r="W62" s="12"/>
      <c r="X62" s="12"/>
      <c r="Y62" s="54"/>
      <c r="Z62" s="12"/>
      <c r="AA62" s="12"/>
      <c r="AB62" s="54"/>
      <c r="AC62" s="12"/>
      <c r="AD62" s="12"/>
      <c r="AE62" s="54"/>
      <c r="AF62" s="12"/>
      <c r="AG62" s="12"/>
      <c r="AH62" s="54"/>
      <c r="AI62" s="12"/>
      <c r="AJ62" s="12"/>
      <c r="AK62" s="54"/>
      <c r="AL62" s="12"/>
      <c r="AM62" s="12"/>
      <c r="AN62" s="54"/>
      <c r="AO62" s="12"/>
      <c r="AP62" s="12"/>
      <c r="AQ62" s="54"/>
      <c r="AR62" s="12"/>
      <c r="AS62" s="12"/>
      <c r="AT62" s="54"/>
      <c r="AU62" s="12"/>
      <c r="AV62" s="12"/>
      <c r="AW62" s="54"/>
      <c r="AX62" s="12"/>
      <c r="AY62" s="12"/>
      <c r="AZ62" s="12"/>
    </row>
    <row r="63" spans="1:52" x14ac:dyDescent="0.2">
      <c r="A63" s="192"/>
      <c r="B63" s="3"/>
      <c r="C63" s="58"/>
      <c r="D63" s="10"/>
      <c r="E63" s="12"/>
      <c r="F63" s="12"/>
      <c r="G63" s="12"/>
      <c r="H63" s="12"/>
      <c r="I63" s="12"/>
      <c r="J63" s="42"/>
      <c r="K63" s="12"/>
      <c r="L63" s="12"/>
      <c r="M63" s="44">
        <f t="shared" si="9"/>
        <v>0</v>
      </c>
      <c r="N63" s="12"/>
      <c r="O63" s="254"/>
      <c r="P63" s="251">
        <f t="shared" si="10"/>
        <v>0</v>
      </c>
      <c r="Q63" s="12"/>
      <c r="R63" s="12"/>
      <c r="S63" s="251">
        <f t="shared" si="0"/>
        <v>0</v>
      </c>
      <c r="T63" s="12"/>
      <c r="U63" s="12"/>
      <c r="V63" s="54"/>
      <c r="W63" s="12"/>
      <c r="X63" s="12"/>
      <c r="Y63" s="54"/>
      <c r="Z63" s="12"/>
      <c r="AA63" s="12"/>
      <c r="AB63" s="54"/>
      <c r="AC63" s="12"/>
      <c r="AD63" s="12"/>
      <c r="AE63" s="54"/>
      <c r="AF63" s="12"/>
      <c r="AG63" s="12"/>
      <c r="AH63" s="54"/>
      <c r="AI63" s="12"/>
      <c r="AJ63" s="12"/>
      <c r="AK63" s="54"/>
      <c r="AL63" s="12"/>
      <c r="AM63" s="12"/>
      <c r="AN63" s="54"/>
      <c r="AO63" s="12"/>
      <c r="AP63" s="12"/>
      <c r="AQ63" s="54"/>
      <c r="AR63" s="12"/>
      <c r="AS63" s="12"/>
      <c r="AT63" s="54"/>
      <c r="AU63" s="12"/>
      <c r="AV63" s="12"/>
      <c r="AW63" s="54"/>
      <c r="AX63" s="12"/>
      <c r="AY63" s="12"/>
      <c r="AZ63" s="12"/>
    </row>
    <row r="64" spans="1:52" x14ac:dyDescent="0.2">
      <c r="A64" s="192"/>
      <c r="B64" s="3"/>
      <c r="C64" s="58"/>
      <c r="D64" s="10"/>
      <c r="E64" s="12"/>
      <c r="F64" s="12"/>
      <c r="G64" s="12"/>
      <c r="H64" s="12"/>
      <c r="I64" s="12"/>
      <c r="J64" s="42"/>
      <c r="K64" s="12"/>
      <c r="L64" s="12"/>
      <c r="M64" s="44">
        <f t="shared" si="9"/>
        <v>0</v>
      </c>
      <c r="N64" s="12"/>
      <c r="O64" s="254"/>
      <c r="P64" s="251">
        <f t="shared" si="10"/>
        <v>0</v>
      </c>
      <c r="Q64" s="12"/>
      <c r="R64" s="12"/>
      <c r="S64" s="251">
        <f t="shared" si="0"/>
        <v>0</v>
      </c>
      <c r="T64" s="12"/>
      <c r="U64" s="12"/>
      <c r="V64" s="54"/>
      <c r="W64" s="12"/>
      <c r="X64" s="12"/>
      <c r="Y64" s="54"/>
      <c r="Z64" s="12"/>
      <c r="AA64" s="12"/>
      <c r="AB64" s="54"/>
      <c r="AC64" s="12"/>
      <c r="AD64" s="12"/>
      <c r="AE64" s="54"/>
      <c r="AF64" s="12"/>
      <c r="AG64" s="12"/>
      <c r="AH64" s="54"/>
      <c r="AI64" s="12"/>
      <c r="AJ64" s="12"/>
      <c r="AK64" s="54"/>
      <c r="AL64" s="12"/>
      <c r="AM64" s="12"/>
      <c r="AN64" s="54"/>
      <c r="AO64" s="12"/>
      <c r="AP64" s="12"/>
      <c r="AQ64" s="54"/>
      <c r="AR64" s="12"/>
      <c r="AS64" s="12"/>
      <c r="AT64" s="54"/>
      <c r="AU64" s="12"/>
      <c r="AV64" s="12"/>
      <c r="AW64" s="54"/>
      <c r="AX64" s="12"/>
      <c r="AY64" s="12"/>
      <c r="AZ64" s="12"/>
    </row>
    <row r="65" spans="1:52" x14ac:dyDescent="0.2">
      <c r="A65" s="192"/>
      <c r="B65" s="3"/>
      <c r="C65" s="58"/>
      <c r="D65" s="10"/>
      <c r="E65" s="12"/>
      <c r="F65" s="12"/>
      <c r="G65" s="12"/>
      <c r="H65" s="12"/>
      <c r="I65" s="12"/>
      <c r="J65" s="42"/>
      <c r="K65" s="12"/>
      <c r="L65" s="12"/>
      <c r="M65" s="44">
        <f t="shared" si="9"/>
        <v>0</v>
      </c>
      <c r="N65" s="12"/>
      <c r="O65" s="254"/>
      <c r="P65" s="251">
        <f t="shared" si="10"/>
        <v>0</v>
      </c>
      <c r="Q65" s="12"/>
      <c r="R65" s="12"/>
      <c r="S65" s="251">
        <f t="shared" si="0"/>
        <v>0</v>
      </c>
      <c r="T65" s="12"/>
      <c r="U65" s="12"/>
      <c r="V65" s="54"/>
      <c r="W65" s="12"/>
      <c r="X65" s="12"/>
      <c r="Y65" s="54"/>
      <c r="Z65" s="12"/>
      <c r="AA65" s="12"/>
      <c r="AB65" s="54"/>
      <c r="AC65" s="12"/>
      <c r="AD65" s="12"/>
      <c r="AE65" s="54"/>
      <c r="AF65" s="12"/>
      <c r="AG65" s="12"/>
      <c r="AH65" s="54"/>
      <c r="AI65" s="12"/>
      <c r="AJ65" s="12"/>
      <c r="AK65" s="54"/>
      <c r="AL65" s="12"/>
      <c r="AM65" s="12"/>
      <c r="AN65" s="54"/>
      <c r="AO65" s="12"/>
      <c r="AP65" s="12"/>
      <c r="AQ65" s="54"/>
      <c r="AR65" s="12"/>
      <c r="AS65" s="12"/>
      <c r="AT65" s="54"/>
      <c r="AU65" s="12"/>
      <c r="AV65" s="12"/>
      <c r="AW65" s="54"/>
      <c r="AX65" s="12"/>
      <c r="AY65" s="12"/>
      <c r="AZ65" s="12"/>
    </row>
    <row r="66" spans="1:52" x14ac:dyDescent="0.2">
      <c r="A66" s="192"/>
      <c r="B66" s="3"/>
      <c r="C66" s="58"/>
      <c r="D66" s="10"/>
      <c r="E66" s="12"/>
      <c r="F66" s="12"/>
      <c r="G66" s="12"/>
      <c r="H66" s="12"/>
      <c r="I66" s="12"/>
      <c r="J66" s="42"/>
      <c r="K66" s="12"/>
      <c r="L66" s="12"/>
      <c r="M66" s="44">
        <f t="shared" si="9"/>
        <v>0</v>
      </c>
      <c r="N66" s="12"/>
      <c r="O66" s="254"/>
      <c r="P66" s="251">
        <f t="shared" si="10"/>
        <v>0</v>
      </c>
      <c r="Q66" s="12"/>
      <c r="R66" s="12"/>
      <c r="S66" s="251">
        <f t="shared" si="0"/>
        <v>0</v>
      </c>
      <c r="T66" s="12"/>
      <c r="U66" s="12"/>
      <c r="V66" s="54"/>
      <c r="W66" s="12"/>
      <c r="X66" s="12"/>
      <c r="Y66" s="54"/>
      <c r="Z66" s="12"/>
      <c r="AA66" s="12"/>
      <c r="AB66" s="54"/>
      <c r="AC66" s="12"/>
      <c r="AD66" s="12"/>
      <c r="AE66" s="54"/>
      <c r="AF66" s="12"/>
      <c r="AG66" s="12"/>
      <c r="AH66" s="54"/>
      <c r="AI66" s="12"/>
      <c r="AJ66" s="12"/>
      <c r="AK66" s="54"/>
      <c r="AL66" s="12"/>
      <c r="AM66" s="12"/>
      <c r="AN66" s="54"/>
      <c r="AO66" s="12"/>
      <c r="AP66" s="12"/>
      <c r="AQ66" s="54"/>
      <c r="AR66" s="12"/>
      <c r="AS66" s="12"/>
      <c r="AT66" s="54"/>
      <c r="AU66" s="12"/>
      <c r="AV66" s="12"/>
      <c r="AW66" s="54"/>
      <c r="AX66" s="12"/>
      <c r="AY66" s="12"/>
      <c r="AZ66" s="12"/>
    </row>
    <row r="67" spans="1:52" x14ac:dyDescent="0.2">
      <c r="A67" s="192"/>
      <c r="B67" s="5"/>
      <c r="C67" s="58"/>
      <c r="D67" s="10"/>
      <c r="E67" s="12"/>
      <c r="F67" s="12"/>
      <c r="G67" s="12"/>
      <c r="H67" s="12"/>
      <c r="I67" s="12"/>
      <c r="J67" s="42"/>
      <c r="K67" s="12"/>
      <c r="L67" s="12"/>
      <c r="M67" s="44">
        <f t="shared" si="9"/>
        <v>0</v>
      </c>
      <c r="N67" s="12"/>
      <c r="O67" s="254"/>
      <c r="P67" s="251">
        <f t="shared" si="10"/>
        <v>0</v>
      </c>
      <c r="Q67" s="12"/>
      <c r="R67" s="12"/>
      <c r="S67" s="251">
        <f t="shared" si="0"/>
        <v>0</v>
      </c>
      <c r="T67" s="12"/>
      <c r="U67" s="12"/>
      <c r="V67" s="54"/>
      <c r="W67" s="12"/>
      <c r="X67" s="12"/>
      <c r="Y67" s="54"/>
      <c r="Z67" s="12"/>
      <c r="AA67" s="12"/>
      <c r="AB67" s="54"/>
      <c r="AC67" s="12"/>
      <c r="AD67" s="12"/>
      <c r="AE67" s="54"/>
      <c r="AF67" s="12"/>
      <c r="AG67" s="12"/>
      <c r="AH67" s="54"/>
      <c r="AI67" s="12"/>
      <c r="AJ67" s="12"/>
      <c r="AK67" s="54"/>
      <c r="AL67" s="12"/>
      <c r="AM67" s="12"/>
      <c r="AN67" s="54"/>
      <c r="AO67" s="12"/>
      <c r="AP67" s="12"/>
      <c r="AQ67" s="54"/>
      <c r="AR67" s="12"/>
      <c r="AS67" s="12"/>
      <c r="AT67" s="54"/>
      <c r="AU67" s="12"/>
      <c r="AV67" s="12"/>
      <c r="AW67" s="54"/>
      <c r="AX67" s="12"/>
      <c r="AY67" s="12"/>
      <c r="AZ67" s="12"/>
    </row>
    <row r="68" spans="1:52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>
        <f t="shared" si="9"/>
        <v>0</v>
      </c>
      <c r="N68" s="12"/>
      <c r="O68" s="254"/>
      <c r="P68" s="251">
        <f t="shared" si="10"/>
        <v>0</v>
      </c>
      <c r="Q68" s="12"/>
      <c r="R68" s="12"/>
      <c r="S68" s="251">
        <f t="shared" si="0"/>
        <v>0</v>
      </c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1"/>
      <c r="AU68" s="12"/>
      <c r="AV68" s="12"/>
      <c r="AW68" s="44"/>
      <c r="AX68" s="12"/>
      <c r="AY68" s="12"/>
      <c r="AZ68" s="12"/>
    </row>
    <row r="69" spans="1:52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>
        <f t="shared" si="9"/>
        <v>0</v>
      </c>
      <c r="N69" s="12"/>
      <c r="O69" s="254"/>
      <c r="P69" s="251">
        <f t="shared" si="10"/>
        <v>0</v>
      </c>
      <c r="Q69" s="12"/>
      <c r="R69" s="12"/>
      <c r="S69" s="251">
        <f t="shared" si="0"/>
        <v>0</v>
      </c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1"/>
      <c r="AU69" s="12"/>
      <c r="AV69" s="12"/>
      <c r="AW69" s="44"/>
      <c r="AX69" s="12"/>
      <c r="AY69" s="12"/>
      <c r="AZ69" s="12"/>
    </row>
    <row r="70" spans="1:52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>
        <f t="shared" si="9"/>
        <v>0</v>
      </c>
      <c r="N70" s="12"/>
      <c r="O70" s="254"/>
      <c r="P70" s="251">
        <f t="shared" si="10"/>
        <v>0</v>
      </c>
      <c r="Q70" s="12"/>
      <c r="R70" s="12"/>
      <c r="S70" s="251">
        <f t="shared" si="0"/>
        <v>0</v>
      </c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1"/>
      <c r="AU70" s="12"/>
      <c r="AV70" s="12"/>
      <c r="AW70" s="44"/>
      <c r="AX70" s="12"/>
      <c r="AY70" s="12"/>
      <c r="AZ70" s="12"/>
    </row>
    <row r="71" spans="1:52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>
        <f t="shared" si="9"/>
        <v>0</v>
      </c>
      <c r="N71" s="12"/>
      <c r="O71" s="254"/>
      <c r="P71" s="251">
        <f t="shared" si="10"/>
        <v>0</v>
      </c>
      <c r="Q71" s="12"/>
      <c r="R71" s="12"/>
      <c r="S71" s="251">
        <f t="shared" ref="S71:S81" si="23">+Q71-R71</f>
        <v>0</v>
      </c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1"/>
      <c r="AU71" s="12"/>
      <c r="AV71" s="12"/>
      <c r="AW71" s="44"/>
      <c r="AX71" s="12"/>
      <c r="AY71" s="12"/>
      <c r="AZ71" s="12"/>
    </row>
    <row r="72" spans="1:52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>
        <f t="shared" si="9"/>
        <v>0</v>
      </c>
      <c r="N72" s="12"/>
      <c r="O72" s="254"/>
      <c r="P72" s="251">
        <f t="shared" si="10"/>
        <v>0</v>
      </c>
      <c r="Q72" s="12"/>
      <c r="R72" s="12"/>
      <c r="S72" s="251">
        <f t="shared" si="23"/>
        <v>0</v>
      </c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1"/>
      <c r="AU72" s="12"/>
      <c r="AV72" s="12"/>
      <c r="AW72" s="44"/>
      <c r="AX72" s="12"/>
      <c r="AY72" s="12"/>
      <c r="AZ72" s="12"/>
    </row>
    <row r="73" spans="1:52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>
        <f t="shared" ref="M73:M81" si="24">+K73-L73</f>
        <v>0</v>
      </c>
      <c r="N73" s="12"/>
      <c r="O73" s="254"/>
      <c r="P73" s="251">
        <f t="shared" ref="P73:P81" si="25">+N73-O73</f>
        <v>0</v>
      </c>
      <c r="Q73" s="12"/>
      <c r="R73" s="12"/>
      <c r="S73" s="251">
        <f t="shared" si="23"/>
        <v>0</v>
      </c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1"/>
      <c r="AU73" s="12"/>
      <c r="AV73" s="12"/>
      <c r="AW73" s="44"/>
      <c r="AX73" s="12"/>
      <c r="AY73" s="12"/>
      <c r="AZ73" s="12"/>
    </row>
    <row r="74" spans="1:52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>
        <f t="shared" si="24"/>
        <v>0</v>
      </c>
      <c r="N74" s="12"/>
      <c r="O74" s="254"/>
      <c r="P74" s="251">
        <f t="shared" si="25"/>
        <v>0</v>
      </c>
      <c r="Q74" s="12"/>
      <c r="R74" s="12"/>
      <c r="S74" s="251">
        <f t="shared" si="23"/>
        <v>0</v>
      </c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1"/>
      <c r="AU74" s="12"/>
      <c r="AV74" s="12"/>
      <c r="AW74" s="44"/>
      <c r="AX74" s="12"/>
      <c r="AY74" s="12"/>
      <c r="AZ74" s="12"/>
    </row>
    <row r="75" spans="1:52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>
        <f t="shared" si="24"/>
        <v>0</v>
      </c>
      <c r="N75" s="12"/>
      <c r="O75" s="254"/>
      <c r="P75" s="251">
        <f t="shared" si="25"/>
        <v>0</v>
      </c>
      <c r="Q75" s="12"/>
      <c r="R75" s="12"/>
      <c r="S75" s="251">
        <f t="shared" si="23"/>
        <v>0</v>
      </c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1"/>
      <c r="AU75" s="12"/>
      <c r="AV75" s="12"/>
      <c r="AW75" s="44"/>
      <c r="AX75" s="12"/>
      <c r="AY75" s="12"/>
      <c r="AZ75" s="12"/>
    </row>
    <row r="76" spans="1:52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>
        <f t="shared" si="24"/>
        <v>0</v>
      </c>
      <c r="N76" s="12"/>
      <c r="O76" s="254"/>
      <c r="P76" s="251">
        <f t="shared" si="25"/>
        <v>0</v>
      </c>
      <c r="Q76" s="12"/>
      <c r="R76" s="12"/>
      <c r="S76" s="251">
        <f t="shared" si="23"/>
        <v>0</v>
      </c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1"/>
      <c r="AU76" s="12"/>
      <c r="AV76" s="12"/>
      <c r="AW76" s="44"/>
      <c r="AX76" s="12"/>
      <c r="AY76" s="12"/>
      <c r="AZ76" s="12"/>
    </row>
    <row r="77" spans="1:52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>
        <f t="shared" si="24"/>
        <v>0</v>
      </c>
      <c r="N77" s="12"/>
      <c r="O77" s="254"/>
      <c r="P77" s="251">
        <f t="shared" si="25"/>
        <v>0</v>
      </c>
      <c r="Q77" s="12"/>
      <c r="R77" s="12"/>
      <c r="S77" s="251">
        <f t="shared" si="23"/>
        <v>0</v>
      </c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1"/>
      <c r="AU77" s="12"/>
      <c r="AV77" s="12"/>
      <c r="AW77" s="44"/>
      <c r="AX77" s="12"/>
      <c r="AY77" s="12"/>
      <c r="AZ77" s="12"/>
    </row>
    <row r="78" spans="1:52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>
        <f t="shared" si="24"/>
        <v>0</v>
      </c>
      <c r="N78" s="12"/>
      <c r="O78" s="254"/>
      <c r="P78" s="251">
        <f t="shared" si="25"/>
        <v>0</v>
      </c>
      <c r="Q78" s="12"/>
      <c r="R78" s="12"/>
      <c r="S78" s="251">
        <f t="shared" si="23"/>
        <v>0</v>
      </c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1"/>
      <c r="AU78" s="12"/>
      <c r="AV78" s="12"/>
      <c r="AW78" s="44"/>
      <c r="AX78" s="12"/>
      <c r="AY78" s="12"/>
      <c r="AZ78" s="12"/>
    </row>
    <row r="79" spans="1:52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>
        <f t="shared" si="24"/>
        <v>0</v>
      </c>
      <c r="N79" s="12"/>
      <c r="O79" s="254"/>
      <c r="P79" s="251">
        <f t="shared" si="25"/>
        <v>0</v>
      </c>
      <c r="Q79" s="12"/>
      <c r="R79" s="12"/>
      <c r="S79" s="251">
        <f t="shared" si="23"/>
        <v>0</v>
      </c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1"/>
      <c r="AU79" s="12"/>
      <c r="AV79" s="12"/>
      <c r="AW79" s="44"/>
      <c r="AX79" s="12"/>
      <c r="AY79" s="12"/>
      <c r="AZ79" s="12"/>
    </row>
    <row r="80" spans="1:52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>
        <f t="shared" si="24"/>
        <v>0</v>
      </c>
      <c r="N80" s="12"/>
      <c r="O80" s="254"/>
      <c r="P80" s="251">
        <f t="shared" si="25"/>
        <v>0</v>
      </c>
      <c r="Q80" s="12"/>
      <c r="R80" s="12"/>
      <c r="S80" s="251">
        <f t="shared" si="23"/>
        <v>0</v>
      </c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1"/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>
        <f t="shared" si="24"/>
        <v>0</v>
      </c>
      <c r="N81" s="12"/>
      <c r="O81" s="254"/>
      <c r="P81" s="251">
        <f t="shared" si="25"/>
        <v>0</v>
      </c>
      <c r="Q81" s="12"/>
      <c r="R81" s="12"/>
      <c r="S81" s="251">
        <f t="shared" si="23"/>
        <v>0</v>
      </c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1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26"/>
      <c r="B82" s="427"/>
      <c r="C82" s="427"/>
      <c r="D82" s="428"/>
      <c r="E82" s="193">
        <f>SUM(E7:E81)</f>
        <v>36000000</v>
      </c>
      <c r="F82" s="193">
        <f t="shared" ref="F82:AZ82" si="26">SUM(F7:F81)</f>
        <v>0</v>
      </c>
      <c r="G82" s="193">
        <f t="shared" si="26"/>
        <v>0</v>
      </c>
      <c r="H82" s="193">
        <f t="shared" si="26"/>
        <v>62500000</v>
      </c>
      <c r="I82" s="193">
        <f t="shared" si="26"/>
        <v>17000000</v>
      </c>
      <c r="J82" s="193">
        <f t="shared" si="26"/>
        <v>0</v>
      </c>
      <c r="K82" s="193">
        <f t="shared" si="26"/>
        <v>8000000</v>
      </c>
      <c r="L82" s="193">
        <f t="shared" si="26"/>
        <v>0</v>
      </c>
      <c r="M82" s="193">
        <f t="shared" si="26"/>
        <v>8000000</v>
      </c>
      <c r="N82" s="193">
        <f t="shared" si="26"/>
        <v>3375000</v>
      </c>
      <c r="O82" s="193">
        <f t="shared" si="26"/>
        <v>0</v>
      </c>
      <c r="P82" s="193">
        <f t="shared" si="26"/>
        <v>3375000</v>
      </c>
      <c r="Q82" s="193">
        <f t="shared" si="26"/>
        <v>3375000</v>
      </c>
      <c r="R82" s="193">
        <f t="shared" si="26"/>
        <v>0</v>
      </c>
      <c r="S82" s="193">
        <f t="shared" si="26"/>
        <v>3375000</v>
      </c>
      <c r="T82" s="193">
        <f t="shared" si="26"/>
        <v>3375000</v>
      </c>
      <c r="U82" s="193">
        <f t="shared" si="26"/>
        <v>0</v>
      </c>
      <c r="V82" s="193">
        <f t="shared" si="26"/>
        <v>3375000</v>
      </c>
      <c r="W82" s="193">
        <f t="shared" si="26"/>
        <v>3375000</v>
      </c>
      <c r="X82" s="193">
        <f t="shared" si="26"/>
        <v>0</v>
      </c>
      <c r="Y82" s="193">
        <f t="shared" si="26"/>
        <v>3375000</v>
      </c>
      <c r="Z82" s="193">
        <f t="shared" si="26"/>
        <v>3375000</v>
      </c>
      <c r="AA82" s="193">
        <f t="shared" si="26"/>
        <v>0</v>
      </c>
      <c r="AB82" s="193">
        <f t="shared" si="26"/>
        <v>3375000</v>
      </c>
      <c r="AC82" s="193">
        <f t="shared" si="26"/>
        <v>3375000</v>
      </c>
      <c r="AD82" s="193">
        <f t="shared" si="26"/>
        <v>0</v>
      </c>
      <c r="AE82" s="193">
        <f t="shared" si="26"/>
        <v>3375000</v>
      </c>
      <c r="AF82" s="193">
        <f t="shared" si="26"/>
        <v>3375000</v>
      </c>
      <c r="AG82" s="193">
        <f t="shared" si="26"/>
        <v>0</v>
      </c>
      <c r="AH82" s="193">
        <f t="shared" si="26"/>
        <v>3375000</v>
      </c>
      <c r="AI82" s="193">
        <f t="shared" si="26"/>
        <v>3375000</v>
      </c>
      <c r="AJ82" s="193">
        <f t="shared" si="26"/>
        <v>0</v>
      </c>
      <c r="AK82" s="193">
        <f t="shared" si="26"/>
        <v>3375000</v>
      </c>
      <c r="AL82" s="193">
        <f t="shared" si="26"/>
        <v>3375000</v>
      </c>
      <c r="AM82" s="193">
        <f t="shared" si="26"/>
        <v>0</v>
      </c>
      <c r="AN82" s="193">
        <f t="shared" si="26"/>
        <v>3375000</v>
      </c>
      <c r="AO82" s="193">
        <f t="shared" si="26"/>
        <v>3375000</v>
      </c>
      <c r="AP82" s="193">
        <f t="shared" si="26"/>
        <v>0</v>
      </c>
      <c r="AQ82" s="193">
        <f t="shared" si="26"/>
        <v>3375000</v>
      </c>
      <c r="AR82" s="193">
        <f t="shared" si="26"/>
        <v>1875000</v>
      </c>
      <c r="AS82" s="193">
        <f t="shared" si="26"/>
        <v>0</v>
      </c>
      <c r="AT82" s="193">
        <f t="shared" si="26"/>
        <v>1875000</v>
      </c>
      <c r="AU82" s="193">
        <f t="shared" si="26"/>
        <v>1875000</v>
      </c>
      <c r="AV82" s="193">
        <f t="shared" si="26"/>
        <v>0</v>
      </c>
      <c r="AW82" s="193">
        <f t="shared" si="26"/>
        <v>1875000</v>
      </c>
      <c r="AX82" s="193">
        <f t="shared" si="26"/>
        <v>0</v>
      </c>
      <c r="AY82" s="193">
        <f t="shared" si="26"/>
        <v>0</v>
      </c>
      <c r="AZ82" s="193">
        <f t="shared" si="26"/>
        <v>0</v>
      </c>
      <c r="BA82" s="193"/>
      <c r="BB82" s="194"/>
      <c r="BC82" s="194"/>
    </row>
    <row r="83" spans="1:55" x14ac:dyDescent="0.2">
      <c r="A83" s="377" t="s">
        <v>125</v>
      </c>
      <c r="B83" s="377"/>
      <c r="C83" s="377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27">+C7</f>
        <v>Ikbal Yaduar Taupik</v>
      </c>
      <c r="D85" s="118" t="str">
        <f t="shared" si="27"/>
        <v>IK</v>
      </c>
      <c r="E85" s="350">
        <f t="shared" ref="E85:E94" si="28">+M7+P7+S7+V7+Y7+AB7+AE7+AH7+AK7+AN7+AQ7+AT7+AW7+AZ7</f>
        <v>7500000</v>
      </c>
    </row>
    <row r="86" spans="1:55" x14ac:dyDescent="0.2">
      <c r="A86" s="93">
        <v>2</v>
      </c>
      <c r="B86" s="93"/>
      <c r="C86" s="118" t="str">
        <f t="shared" si="27"/>
        <v>Faizal Azis</v>
      </c>
      <c r="D86" s="118" t="str">
        <f t="shared" si="27"/>
        <v>IK</v>
      </c>
      <c r="E86" s="350">
        <f t="shared" si="28"/>
        <v>10500000</v>
      </c>
    </row>
    <row r="87" spans="1:55" x14ac:dyDescent="0.2">
      <c r="A87" s="93">
        <v>3</v>
      </c>
      <c r="B87" s="104"/>
      <c r="C87" s="118" t="str">
        <f t="shared" si="27"/>
        <v>Ferdy Buana Putra</v>
      </c>
      <c r="D87" s="118" t="str">
        <f t="shared" si="27"/>
        <v>IK</v>
      </c>
      <c r="E87" s="350">
        <f t="shared" si="28"/>
        <v>7500000</v>
      </c>
    </row>
    <row r="88" spans="1:55" x14ac:dyDescent="0.2">
      <c r="A88" s="93">
        <v>4</v>
      </c>
      <c r="B88" s="42"/>
      <c r="C88" s="118" t="str">
        <f t="shared" si="27"/>
        <v>Shealia Azzahra Amayna</v>
      </c>
      <c r="D88" s="118" t="str">
        <f t="shared" si="27"/>
        <v>IK</v>
      </c>
      <c r="E88" s="350">
        <f t="shared" si="28"/>
        <v>9500000</v>
      </c>
    </row>
    <row r="89" spans="1:55" x14ac:dyDescent="0.2">
      <c r="A89" s="93">
        <v>5</v>
      </c>
      <c r="B89" s="42"/>
      <c r="C89" s="118" t="str">
        <f t="shared" si="27"/>
        <v>Moh Ihsan Riky Maulana</v>
      </c>
      <c r="D89" s="118" t="str">
        <f t="shared" si="27"/>
        <v>IK</v>
      </c>
      <c r="E89" s="350">
        <f t="shared" si="28"/>
        <v>10500000</v>
      </c>
    </row>
    <row r="90" spans="1:55" x14ac:dyDescent="0.2">
      <c r="A90" s="93">
        <v>6</v>
      </c>
      <c r="B90" s="42"/>
      <c r="C90" s="118">
        <f t="shared" si="27"/>
        <v>0</v>
      </c>
      <c r="D90" s="118">
        <f t="shared" si="27"/>
        <v>0</v>
      </c>
      <c r="E90" s="350">
        <f t="shared" si="28"/>
        <v>0</v>
      </c>
    </row>
    <row r="91" spans="1:55" x14ac:dyDescent="0.2">
      <c r="A91" s="93">
        <v>7</v>
      </c>
      <c r="B91" s="42"/>
      <c r="C91" s="118">
        <f t="shared" si="27"/>
        <v>0</v>
      </c>
      <c r="D91" s="118">
        <f t="shared" si="27"/>
        <v>0</v>
      </c>
      <c r="E91" s="350">
        <f t="shared" si="28"/>
        <v>0</v>
      </c>
    </row>
    <row r="92" spans="1:55" x14ac:dyDescent="0.2">
      <c r="A92" s="93">
        <v>8</v>
      </c>
      <c r="B92" s="42"/>
      <c r="C92" s="118">
        <f t="shared" si="27"/>
        <v>0</v>
      </c>
      <c r="D92" s="118">
        <f t="shared" si="27"/>
        <v>0</v>
      </c>
      <c r="E92" s="350">
        <f t="shared" si="28"/>
        <v>0</v>
      </c>
    </row>
    <row r="93" spans="1:55" x14ac:dyDescent="0.2">
      <c r="A93" s="93">
        <v>9</v>
      </c>
      <c r="B93" s="42"/>
      <c r="C93" s="118">
        <f t="shared" si="27"/>
        <v>0</v>
      </c>
      <c r="D93" s="118">
        <f t="shared" si="27"/>
        <v>0</v>
      </c>
      <c r="E93" s="350">
        <f t="shared" si="28"/>
        <v>0</v>
      </c>
    </row>
    <row r="94" spans="1:55" x14ac:dyDescent="0.2">
      <c r="A94" s="93">
        <v>10</v>
      </c>
      <c r="B94" s="42"/>
      <c r="C94" s="118">
        <f t="shared" si="27"/>
        <v>0</v>
      </c>
      <c r="D94" s="118">
        <f t="shared" si="27"/>
        <v>0</v>
      </c>
      <c r="E94" s="350">
        <f t="shared" si="28"/>
        <v>0</v>
      </c>
    </row>
    <row r="95" spans="1:55" x14ac:dyDescent="0.2">
      <c r="A95" s="93">
        <v>12</v>
      </c>
      <c r="B95" s="42"/>
      <c r="C95" s="118">
        <f t="shared" ref="C95:D111" si="29">+C17</f>
        <v>0</v>
      </c>
      <c r="D95" s="118">
        <f t="shared" si="29"/>
        <v>0</v>
      </c>
      <c r="E95" s="350">
        <f t="shared" ref="E95:E111" si="30">+M17+P17+S17+V17+Y17+AB17+AE17+AH17+AK17+AN17+AQ17+AT17+AW17+AZ17</f>
        <v>0</v>
      </c>
    </row>
    <row r="96" spans="1:55" x14ac:dyDescent="0.2">
      <c r="A96" s="93">
        <v>13</v>
      </c>
      <c r="B96" s="42"/>
      <c r="C96" s="118">
        <f t="shared" si="29"/>
        <v>0</v>
      </c>
      <c r="D96" s="118">
        <f t="shared" si="29"/>
        <v>0</v>
      </c>
      <c r="E96" s="350">
        <f t="shared" si="30"/>
        <v>0</v>
      </c>
    </row>
    <row r="97" spans="1:5" x14ac:dyDescent="0.2">
      <c r="A97" s="93">
        <v>14</v>
      </c>
      <c r="B97" s="42"/>
      <c r="C97" s="118">
        <f t="shared" si="29"/>
        <v>0</v>
      </c>
      <c r="D97" s="118">
        <f t="shared" si="29"/>
        <v>0</v>
      </c>
      <c r="E97" s="350">
        <f t="shared" si="30"/>
        <v>0</v>
      </c>
    </row>
    <row r="98" spans="1:5" x14ac:dyDescent="0.2">
      <c r="A98" s="93">
        <v>15</v>
      </c>
      <c r="B98" s="42"/>
      <c r="C98" s="118">
        <f t="shared" si="29"/>
        <v>0</v>
      </c>
      <c r="D98" s="118">
        <f t="shared" si="29"/>
        <v>0</v>
      </c>
      <c r="E98" s="350">
        <f t="shared" si="30"/>
        <v>0</v>
      </c>
    </row>
    <row r="99" spans="1:5" x14ac:dyDescent="0.2">
      <c r="A99" s="93">
        <v>16</v>
      </c>
      <c r="B99" s="42"/>
      <c r="C99" s="118">
        <f t="shared" si="29"/>
        <v>0</v>
      </c>
      <c r="D99" s="118">
        <f t="shared" si="29"/>
        <v>0</v>
      </c>
      <c r="E99" s="350">
        <f t="shared" si="30"/>
        <v>0</v>
      </c>
    </row>
    <row r="100" spans="1:5" x14ac:dyDescent="0.2">
      <c r="A100" s="93">
        <v>17</v>
      </c>
      <c r="B100" s="42"/>
      <c r="C100" s="118">
        <f t="shared" si="29"/>
        <v>0</v>
      </c>
      <c r="D100" s="118">
        <f t="shared" si="29"/>
        <v>0</v>
      </c>
      <c r="E100" s="350">
        <f t="shared" si="30"/>
        <v>0</v>
      </c>
    </row>
    <row r="101" spans="1:5" x14ac:dyDescent="0.2">
      <c r="A101" s="93">
        <v>18</v>
      </c>
      <c r="B101" s="42"/>
      <c r="C101" s="118">
        <f t="shared" si="29"/>
        <v>0</v>
      </c>
      <c r="D101" s="118">
        <f t="shared" si="29"/>
        <v>0</v>
      </c>
      <c r="E101" s="350">
        <f t="shared" si="30"/>
        <v>0</v>
      </c>
    </row>
    <row r="102" spans="1:5" x14ac:dyDescent="0.2">
      <c r="A102" s="93">
        <v>19</v>
      </c>
      <c r="B102" s="42"/>
      <c r="C102" s="118">
        <f t="shared" si="29"/>
        <v>0</v>
      </c>
      <c r="D102" s="118">
        <f t="shared" si="29"/>
        <v>0</v>
      </c>
      <c r="E102" s="350">
        <f t="shared" si="30"/>
        <v>0</v>
      </c>
    </row>
    <row r="103" spans="1:5" x14ac:dyDescent="0.2">
      <c r="A103" s="93">
        <v>20</v>
      </c>
      <c r="B103" s="42"/>
      <c r="C103" s="118">
        <f t="shared" si="29"/>
        <v>0</v>
      </c>
      <c r="D103" s="118">
        <f t="shared" si="29"/>
        <v>0</v>
      </c>
      <c r="E103" s="350">
        <f t="shared" si="30"/>
        <v>0</v>
      </c>
    </row>
    <row r="104" spans="1:5" x14ac:dyDescent="0.2">
      <c r="A104" s="93">
        <v>21</v>
      </c>
      <c r="B104" s="42"/>
      <c r="C104" s="118">
        <f t="shared" si="29"/>
        <v>0</v>
      </c>
      <c r="D104" s="118">
        <f t="shared" si="29"/>
        <v>0</v>
      </c>
      <c r="E104" s="350">
        <f t="shared" si="30"/>
        <v>0</v>
      </c>
    </row>
    <row r="105" spans="1:5" x14ac:dyDescent="0.2">
      <c r="A105" s="93">
        <v>22</v>
      </c>
      <c r="B105" s="42"/>
      <c r="C105" s="118">
        <f t="shared" si="29"/>
        <v>0</v>
      </c>
      <c r="D105" s="118">
        <f t="shared" si="29"/>
        <v>0</v>
      </c>
      <c r="E105" s="350">
        <f t="shared" si="30"/>
        <v>0</v>
      </c>
    </row>
    <row r="106" spans="1:5" x14ac:dyDescent="0.2">
      <c r="A106" s="93">
        <v>23</v>
      </c>
      <c r="B106" s="42"/>
      <c r="C106" s="118">
        <f t="shared" si="29"/>
        <v>0</v>
      </c>
      <c r="D106" s="118">
        <f t="shared" si="29"/>
        <v>0</v>
      </c>
      <c r="E106" s="350">
        <f t="shared" si="30"/>
        <v>0</v>
      </c>
    </row>
    <row r="107" spans="1:5" x14ac:dyDescent="0.2">
      <c r="A107" s="93">
        <v>24</v>
      </c>
      <c r="B107" s="42"/>
      <c r="C107" s="118">
        <f t="shared" si="29"/>
        <v>0</v>
      </c>
      <c r="D107" s="118">
        <f t="shared" si="29"/>
        <v>0</v>
      </c>
      <c r="E107" s="350">
        <f t="shared" si="30"/>
        <v>0</v>
      </c>
    </row>
    <row r="108" spans="1:5" x14ac:dyDescent="0.2">
      <c r="A108" s="93">
        <v>25</v>
      </c>
      <c r="B108" s="42"/>
      <c r="C108" s="118">
        <f t="shared" si="29"/>
        <v>0</v>
      </c>
      <c r="D108" s="118">
        <f t="shared" si="29"/>
        <v>0</v>
      </c>
      <c r="E108" s="350">
        <f t="shared" si="30"/>
        <v>0</v>
      </c>
    </row>
    <row r="109" spans="1:5" x14ac:dyDescent="0.2">
      <c r="A109" s="93">
        <v>26</v>
      </c>
      <c r="B109" s="42"/>
      <c r="C109" s="118">
        <f t="shared" si="29"/>
        <v>0</v>
      </c>
      <c r="D109" s="118">
        <f t="shared" si="29"/>
        <v>0</v>
      </c>
      <c r="E109" s="350">
        <f t="shared" si="30"/>
        <v>0</v>
      </c>
    </row>
    <row r="110" spans="1:5" x14ac:dyDescent="0.2">
      <c r="A110" s="93">
        <v>27</v>
      </c>
      <c r="B110" s="42"/>
      <c r="C110" s="118">
        <f t="shared" si="29"/>
        <v>0</v>
      </c>
      <c r="D110" s="118">
        <f t="shared" si="29"/>
        <v>0</v>
      </c>
      <c r="E110" s="350">
        <f t="shared" si="30"/>
        <v>0</v>
      </c>
    </row>
    <row r="111" spans="1:5" x14ac:dyDescent="0.2">
      <c r="A111" s="93">
        <v>28</v>
      </c>
      <c r="B111" s="42"/>
      <c r="C111" s="118">
        <f t="shared" si="29"/>
        <v>0</v>
      </c>
      <c r="D111" s="118">
        <f t="shared" si="29"/>
        <v>0</v>
      </c>
      <c r="E111" s="350">
        <f t="shared" si="30"/>
        <v>0</v>
      </c>
    </row>
    <row r="112" spans="1:5" x14ac:dyDescent="0.2">
      <c r="A112" s="93">
        <v>30</v>
      </c>
      <c r="B112" s="42"/>
      <c r="C112" s="118">
        <f t="shared" ref="C112:D139" si="31">+C34</f>
        <v>0</v>
      </c>
      <c r="D112" s="118">
        <f t="shared" si="31"/>
        <v>0</v>
      </c>
      <c r="E112" s="350">
        <f t="shared" ref="E112:E143" si="32">+M34+P34+S34+V34+Y34+AB34+AE34+AH34+AK34+AN34+AQ34+AT34+AW34+AZ34</f>
        <v>0</v>
      </c>
    </row>
    <row r="113" spans="1:46" x14ac:dyDescent="0.2">
      <c r="A113" s="93">
        <v>31</v>
      </c>
      <c r="B113" s="42"/>
      <c r="C113" s="118">
        <f t="shared" si="31"/>
        <v>0</v>
      </c>
      <c r="D113" s="118">
        <f t="shared" si="31"/>
        <v>0</v>
      </c>
      <c r="E113" s="350">
        <f t="shared" si="32"/>
        <v>0</v>
      </c>
    </row>
    <row r="114" spans="1:46" x14ac:dyDescent="0.2">
      <c r="A114" s="93">
        <v>32</v>
      </c>
      <c r="B114" s="42"/>
      <c r="C114" s="118">
        <f t="shared" si="31"/>
        <v>0</v>
      </c>
      <c r="D114" s="118">
        <f t="shared" si="31"/>
        <v>0</v>
      </c>
      <c r="E114" s="350">
        <f t="shared" si="32"/>
        <v>0</v>
      </c>
    </row>
    <row r="115" spans="1:46" s="47" customFormat="1" x14ac:dyDescent="0.2">
      <c r="A115" s="93">
        <v>33</v>
      </c>
      <c r="B115" s="105"/>
      <c r="C115" s="118">
        <f t="shared" si="31"/>
        <v>0</v>
      </c>
      <c r="D115" s="118">
        <f t="shared" si="31"/>
        <v>0</v>
      </c>
      <c r="E115" s="350">
        <f t="shared" si="32"/>
        <v>0</v>
      </c>
      <c r="O115" s="252"/>
      <c r="P115" s="230"/>
      <c r="AT115" s="230"/>
    </row>
    <row r="116" spans="1:46" x14ac:dyDescent="0.2">
      <c r="A116" s="93">
        <v>34</v>
      </c>
      <c r="B116" s="42"/>
      <c r="C116" s="118">
        <f t="shared" si="31"/>
        <v>0</v>
      </c>
      <c r="D116" s="118">
        <f t="shared" si="31"/>
        <v>0</v>
      </c>
      <c r="E116" s="350">
        <f t="shared" si="32"/>
        <v>0</v>
      </c>
    </row>
    <row r="117" spans="1:46" x14ac:dyDescent="0.2">
      <c r="A117" s="93">
        <v>35</v>
      </c>
      <c r="B117" s="42"/>
      <c r="C117" s="118">
        <f t="shared" si="31"/>
        <v>0</v>
      </c>
      <c r="D117" s="118">
        <f t="shared" si="31"/>
        <v>0</v>
      </c>
      <c r="E117" s="350">
        <f t="shared" si="32"/>
        <v>0</v>
      </c>
    </row>
    <row r="118" spans="1:46" x14ac:dyDescent="0.2">
      <c r="A118" s="93">
        <v>36</v>
      </c>
      <c r="B118" s="42"/>
      <c r="C118" s="118">
        <f t="shared" si="31"/>
        <v>0</v>
      </c>
      <c r="D118" s="118">
        <f t="shared" si="31"/>
        <v>0</v>
      </c>
      <c r="E118" s="350">
        <f t="shared" si="32"/>
        <v>0</v>
      </c>
    </row>
    <row r="119" spans="1:46" x14ac:dyDescent="0.2">
      <c r="A119" s="93">
        <v>37</v>
      </c>
      <c r="B119" s="42"/>
      <c r="C119" s="118">
        <f t="shared" si="31"/>
        <v>0</v>
      </c>
      <c r="D119" s="118">
        <f t="shared" si="31"/>
        <v>0</v>
      </c>
      <c r="E119" s="350">
        <f t="shared" si="32"/>
        <v>0</v>
      </c>
    </row>
    <row r="120" spans="1:46" x14ac:dyDescent="0.2">
      <c r="A120" s="93">
        <v>38</v>
      </c>
      <c r="B120" s="42"/>
      <c r="C120" s="118">
        <f t="shared" si="31"/>
        <v>0</v>
      </c>
      <c r="D120" s="118">
        <f t="shared" si="31"/>
        <v>0</v>
      </c>
      <c r="E120" s="350">
        <f t="shared" si="32"/>
        <v>0</v>
      </c>
    </row>
    <row r="121" spans="1:46" x14ac:dyDescent="0.2">
      <c r="A121" s="93">
        <v>39</v>
      </c>
      <c r="B121" s="42"/>
      <c r="C121" s="118">
        <f t="shared" si="31"/>
        <v>0</v>
      </c>
      <c r="D121" s="118">
        <f t="shared" si="31"/>
        <v>0</v>
      </c>
      <c r="E121" s="350">
        <f t="shared" si="32"/>
        <v>0</v>
      </c>
    </row>
    <row r="122" spans="1:46" x14ac:dyDescent="0.2">
      <c r="A122" s="93">
        <v>40</v>
      </c>
      <c r="B122" s="42"/>
      <c r="C122" s="118">
        <f t="shared" si="31"/>
        <v>0</v>
      </c>
      <c r="D122" s="118">
        <f t="shared" si="31"/>
        <v>0</v>
      </c>
      <c r="E122" s="350">
        <f t="shared" si="32"/>
        <v>0</v>
      </c>
    </row>
    <row r="123" spans="1:46" x14ac:dyDescent="0.2">
      <c r="A123" s="93">
        <v>41</v>
      </c>
      <c r="B123" s="42"/>
      <c r="C123" s="118">
        <f t="shared" si="31"/>
        <v>0</v>
      </c>
      <c r="D123" s="118">
        <f t="shared" si="31"/>
        <v>0</v>
      </c>
      <c r="E123" s="350">
        <f t="shared" si="32"/>
        <v>0</v>
      </c>
    </row>
    <row r="124" spans="1:46" x14ac:dyDescent="0.2">
      <c r="A124" s="93">
        <v>42</v>
      </c>
      <c r="B124" s="42"/>
      <c r="C124" s="118">
        <f t="shared" si="31"/>
        <v>0</v>
      </c>
      <c r="D124" s="118">
        <f t="shared" si="31"/>
        <v>0</v>
      </c>
      <c r="E124" s="350">
        <f t="shared" si="32"/>
        <v>0</v>
      </c>
    </row>
    <row r="125" spans="1:46" x14ac:dyDescent="0.2">
      <c r="A125" s="93">
        <v>43</v>
      </c>
      <c r="B125" s="42"/>
      <c r="C125" s="118">
        <f t="shared" si="31"/>
        <v>0</v>
      </c>
      <c r="D125" s="118">
        <f t="shared" si="31"/>
        <v>0</v>
      </c>
      <c r="E125" s="350">
        <f t="shared" si="32"/>
        <v>0</v>
      </c>
    </row>
    <row r="126" spans="1:46" x14ac:dyDescent="0.2">
      <c r="A126" s="93">
        <v>44</v>
      </c>
      <c r="B126" s="42"/>
      <c r="C126" s="118">
        <f t="shared" si="31"/>
        <v>0</v>
      </c>
      <c r="D126" s="118">
        <f t="shared" si="31"/>
        <v>0</v>
      </c>
      <c r="E126" s="350">
        <f t="shared" si="32"/>
        <v>0</v>
      </c>
    </row>
    <row r="127" spans="1:46" x14ac:dyDescent="0.2">
      <c r="A127" s="93">
        <v>45</v>
      </c>
      <c r="B127" s="42"/>
      <c r="C127" s="118">
        <f t="shared" si="31"/>
        <v>0</v>
      </c>
      <c r="D127" s="118">
        <f t="shared" si="31"/>
        <v>0</v>
      </c>
      <c r="E127" s="350">
        <f t="shared" si="32"/>
        <v>0</v>
      </c>
    </row>
    <row r="128" spans="1:46" x14ac:dyDescent="0.2">
      <c r="A128" s="93">
        <v>46</v>
      </c>
      <c r="B128" s="42"/>
      <c r="C128" s="118">
        <f t="shared" si="31"/>
        <v>0</v>
      </c>
      <c r="D128" s="118">
        <f t="shared" si="31"/>
        <v>0</v>
      </c>
      <c r="E128" s="350">
        <f t="shared" si="32"/>
        <v>0</v>
      </c>
    </row>
    <row r="129" spans="1:46" x14ac:dyDescent="0.2">
      <c r="A129" s="93">
        <v>47</v>
      </c>
      <c r="B129" s="42"/>
      <c r="C129" s="118">
        <f t="shared" si="31"/>
        <v>0</v>
      </c>
      <c r="D129" s="118">
        <f t="shared" si="31"/>
        <v>0</v>
      </c>
      <c r="E129" s="350">
        <f t="shared" si="32"/>
        <v>0</v>
      </c>
    </row>
    <row r="130" spans="1:46" x14ac:dyDescent="0.2">
      <c r="A130" s="93">
        <v>48</v>
      </c>
      <c r="B130" s="42"/>
      <c r="C130" s="118">
        <f t="shared" si="31"/>
        <v>0</v>
      </c>
      <c r="D130" s="118">
        <f t="shared" si="31"/>
        <v>0</v>
      </c>
      <c r="E130" s="350">
        <f t="shared" si="32"/>
        <v>0</v>
      </c>
    </row>
    <row r="131" spans="1:46" x14ac:dyDescent="0.2">
      <c r="A131" s="93">
        <v>49</v>
      </c>
      <c r="B131" s="42"/>
      <c r="C131" s="118">
        <f t="shared" si="31"/>
        <v>0</v>
      </c>
      <c r="D131" s="118">
        <f t="shared" si="31"/>
        <v>0</v>
      </c>
      <c r="E131" s="350">
        <f t="shared" si="32"/>
        <v>0</v>
      </c>
    </row>
    <row r="132" spans="1:46" x14ac:dyDescent="0.2">
      <c r="A132" s="93">
        <v>50</v>
      </c>
      <c r="B132" s="42"/>
      <c r="C132" s="118">
        <f t="shared" si="31"/>
        <v>0</v>
      </c>
      <c r="D132" s="118">
        <f t="shared" si="31"/>
        <v>0</v>
      </c>
      <c r="E132" s="350">
        <f t="shared" si="32"/>
        <v>0</v>
      </c>
    </row>
    <row r="133" spans="1:46" x14ac:dyDescent="0.2">
      <c r="A133" s="93">
        <v>51</v>
      </c>
      <c r="B133" s="42"/>
      <c r="C133" s="118">
        <f t="shared" si="31"/>
        <v>0</v>
      </c>
      <c r="D133" s="118">
        <f t="shared" si="31"/>
        <v>0</v>
      </c>
      <c r="E133" s="350">
        <f t="shared" si="32"/>
        <v>0</v>
      </c>
    </row>
    <row r="134" spans="1:46" x14ac:dyDescent="0.2">
      <c r="A134" s="93">
        <v>52</v>
      </c>
      <c r="B134" s="42"/>
      <c r="C134" s="118">
        <f t="shared" si="31"/>
        <v>0</v>
      </c>
      <c r="D134" s="118">
        <f t="shared" si="31"/>
        <v>0</v>
      </c>
      <c r="E134" s="350">
        <f t="shared" si="32"/>
        <v>0</v>
      </c>
    </row>
    <row r="135" spans="1:46" x14ac:dyDescent="0.2">
      <c r="A135" s="93">
        <v>53</v>
      </c>
      <c r="B135" s="42"/>
      <c r="C135" s="118">
        <f t="shared" si="31"/>
        <v>0</v>
      </c>
      <c r="D135" s="118">
        <f t="shared" si="31"/>
        <v>0</v>
      </c>
      <c r="E135" s="350">
        <f t="shared" si="32"/>
        <v>0</v>
      </c>
    </row>
    <row r="136" spans="1:46" x14ac:dyDescent="0.2">
      <c r="A136" s="93">
        <v>54</v>
      </c>
      <c r="B136" s="42"/>
      <c r="C136" s="118">
        <f t="shared" si="31"/>
        <v>0</v>
      </c>
      <c r="D136" s="118">
        <f t="shared" si="31"/>
        <v>0</v>
      </c>
      <c r="E136" s="350">
        <f t="shared" si="32"/>
        <v>0</v>
      </c>
    </row>
    <row r="137" spans="1:46" x14ac:dyDescent="0.2">
      <c r="A137" s="93">
        <v>55</v>
      </c>
      <c r="B137" s="42"/>
      <c r="C137" s="118">
        <f t="shared" si="31"/>
        <v>0</v>
      </c>
      <c r="D137" s="118">
        <f t="shared" si="31"/>
        <v>0</v>
      </c>
      <c r="E137" s="118">
        <f t="shared" si="32"/>
        <v>0</v>
      </c>
    </row>
    <row r="138" spans="1:46" x14ac:dyDescent="0.2">
      <c r="A138" s="93">
        <v>56</v>
      </c>
      <c r="B138" s="42"/>
      <c r="C138" s="118">
        <f t="shared" si="31"/>
        <v>0</v>
      </c>
      <c r="D138" s="118">
        <f t="shared" si="31"/>
        <v>0</v>
      </c>
      <c r="E138" s="350">
        <f t="shared" si="32"/>
        <v>0</v>
      </c>
    </row>
    <row r="139" spans="1:46" x14ac:dyDescent="0.2">
      <c r="A139" s="93">
        <v>57</v>
      </c>
      <c r="B139" s="42"/>
      <c r="C139" s="118">
        <f t="shared" si="31"/>
        <v>0</v>
      </c>
      <c r="D139" s="118">
        <f t="shared" si="31"/>
        <v>0</v>
      </c>
      <c r="E139" s="350">
        <f t="shared" si="32"/>
        <v>0</v>
      </c>
    </row>
    <row r="140" spans="1:46" s="47" customFormat="1" x14ac:dyDescent="0.2">
      <c r="A140" s="93">
        <v>58</v>
      </c>
      <c r="B140" s="42"/>
      <c r="C140" s="118">
        <f>+C62</f>
        <v>0</v>
      </c>
      <c r="D140" s="118">
        <f t="shared" ref="D140" si="33">+D62</f>
        <v>0</v>
      </c>
      <c r="E140" s="118">
        <f t="shared" si="32"/>
        <v>0</v>
      </c>
      <c r="O140" s="252"/>
      <c r="P140" s="230"/>
      <c r="AT140" s="230"/>
    </row>
    <row r="141" spans="1:46" x14ac:dyDescent="0.2">
      <c r="A141" s="93">
        <v>59</v>
      </c>
      <c r="B141" s="42"/>
      <c r="C141" s="118">
        <f>+C63</f>
        <v>0</v>
      </c>
      <c r="D141" s="118">
        <f t="shared" ref="D141" si="34">+D63</f>
        <v>0</v>
      </c>
      <c r="E141" s="118">
        <f t="shared" si="32"/>
        <v>0</v>
      </c>
    </row>
    <row r="142" spans="1:46" x14ac:dyDescent="0.2">
      <c r="A142" s="93">
        <v>60</v>
      </c>
      <c r="B142" s="42"/>
      <c r="C142" s="118">
        <f>+C64</f>
        <v>0</v>
      </c>
      <c r="D142" s="118">
        <f t="shared" ref="D142" si="35">+D64</f>
        <v>0</v>
      </c>
      <c r="E142" s="118">
        <f t="shared" si="32"/>
        <v>0</v>
      </c>
    </row>
    <row r="143" spans="1:46" x14ac:dyDescent="0.2">
      <c r="A143" s="93">
        <v>61</v>
      </c>
      <c r="B143" s="42"/>
      <c r="C143" s="118">
        <f>+C65</f>
        <v>0</v>
      </c>
      <c r="D143" s="118">
        <f t="shared" ref="D143" si="36">+D65</f>
        <v>0</v>
      </c>
      <c r="E143" s="118">
        <f t="shared" si="32"/>
        <v>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>
        <f t="shared" ref="C145" si="37">+C66</f>
        <v>0</v>
      </c>
      <c r="D145" s="42"/>
      <c r="E145" s="42"/>
    </row>
    <row r="146" spans="1:5" x14ac:dyDescent="0.2">
      <c r="A146" s="42"/>
      <c r="B146" s="42"/>
      <c r="C146" s="118">
        <f t="shared" ref="C146" si="38">+C67</f>
        <v>0</v>
      </c>
      <c r="D146" s="42"/>
      <c r="E146" s="42"/>
    </row>
    <row r="147" spans="1:5" x14ac:dyDescent="0.2">
      <c r="A147" s="42"/>
      <c r="B147" s="42"/>
      <c r="C147" s="118">
        <f t="shared" ref="C147" si="39">+C68</f>
        <v>0</v>
      </c>
      <c r="D147" s="42"/>
      <c r="E147" s="42">
        <f>+SUM(E85:E144)</f>
        <v>45500000</v>
      </c>
    </row>
    <row r="148" spans="1:5" x14ac:dyDescent="0.2">
      <c r="A148" s="9"/>
      <c r="B148" s="9"/>
      <c r="C148" s="349">
        <f t="shared" ref="C148" si="40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159</v>
      </c>
      <c r="E150" s="9">
        <f>+E88+E93+E94+E95+E98+E103+E100+E105+E106+E107+E109+E110+E112+E113+E114+E116+E119+E120+E122+E123+E126+E129+E131+E132+E136+E137+E140+E142+E143</f>
        <v>9500000</v>
      </c>
    </row>
    <row r="151" spans="1:5" x14ac:dyDescent="0.2">
      <c r="A151" s="9"/>
      <c r="B151" s="9"/>
      <c r="D151" s="9" t="s">
        <v>160</v>
      </c>
      <c r="E151" s="9">
        <f>+E85+E86+E87+E89+E90+E92+E91+E96+E97+E99+E101+E102+E104+E108+E111+E115+E117+E118+E121+E124+E125+E127+E128+E130+E133+E134+E135+E138+E139+E141</f>
        <v>36000000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2"/>
      <c r="P168" s="230"/>
      <c r="AT168" s="230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2"/>
      <c r="P171" s="230"/>
      <c r="AT171" s="230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A547"/>
  <sheetViews>
    <sheetView tabSelected="1" workbookViewId="0">
      <pane ySplit="6" topLeftCell="A7" activePane="bottomLeft" state="frozen"/>
      <selection pane="bottomLeft" activeCell="AO16" sqref="AO16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2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37" t="s">
        <v>163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63" customFormat="1" ht="15.75" customHeight="1" thickTop="1" x14ac:dyDescent="0.25">
      <c r="A5" s="449" t="s">
        <v>1</v>
      </c>
      <c r="B5" s="451" t="s">
        <v>2</v>
      </c>
      <c r="C5" s="453" t="s">
        <v>3</v>
      </c>
      <c r="D5" s="455" t="s">
        <v>4</v>
      </c>
      <c r="E5" s="455" t="s">
        <v>5</v>
      </c>
      <c r="F5" s="458" t="s">
        <v>6</v>
      </c>
      <c r="G5" s="458"/>
      <c r="H5" s="455" t="s">
        <v>10</v>
      </c>
      <c r="I5" s="455" t="s">
        <v>27</v>
      </c>
      <c r="J5" s="460" t="s">
        <v>26</v>
      </c>
      <c r="K5" s="461"/>
      <c r="L5" s="462"/>
      <c r="M5" s="448" t="s">
        <v>9</v>
      </c>
      <c r="N5" s="448"/>
      <c r="O5" s="457"/>
      <c r="P5" s="448" t="s">
        <v>14</v>
      </c>
      <c r="Q5" s="448"/>
      <c r="R5" s="448"/>
      <c r="S5" s="448" t="s">
        <v>15</v>
      </c>
      <c r="T5" s="448"/>
      <c r="U5" s="448"/>
      <c r="V5" s="448" t="s">
        <v>16</v>
      </c>
      <c r="W5" s="448"/>
      <c r="X5" s="448"/>
      <c r="Y5" s="448" t="s">
        <v>17</v>
      </c>
      <c r="Z5" s="448"/>
      <c r="AA5" s="448"/>
      <c r="AB5" s="448" t="s">
        <v>18</v>
      </c>
      <c r="AC5" s="448"/>
      <c r="AD5" s="448"/>
      <c r="AE5" s="448" t="s">
        <v>19</v>
      </c>
      <c r="AF5" s="448"/>
      <c r="AG5" s="448"/>
      <c r="AH5" s="448" t="s">
        <v>20</v>
      </c>
      <c r="AI5" s="448"/>
      <c r="AJ5" s="448"/>
      <c r="AK5" s="448" t="s">
        <v>21</v>
      </c>
      <c r="AL5" s="448"/>
      <c r="AM5" s="448"/>
      <c r="AN5" s="448" t="s">
        <v>22</v>
      </c>
      <c r="AO5" s="448"/>
      <c r="AP5" s="448"/>
      <c r="AQ5" s="448" t="s">
        <v>23</v>
      </c>
      <c r="AR5" s="448"/>
      <c r="AS5" s="448"/>
      <c r="AT5" s="448" t="s">
        <v>49</v>
      </c>
      <c r="AU5" s="448"/>
      <c r="AV5" s="448"/>
      <c r="AW5" s="463" t="s">
        <v>25</v>
      </c>
      <c r="AX5" s="464"/>
      <c r="AY5" s="465"/>
      <c r="AZ5" s="262" t="s">
        <v>62</v>
      </c>
    </row>
    <row r="6" spans="1:52" s="216" customFormat="1" ht="12" thickBot="1" x14ac:dyDescent="0.25">
      <c r="A6" s="450"/>
      <c r="B6" s="452"/>
      <c r="C6" s="454"/>
      <c r="D6" s="456"/>
      <c r="E6" s="456"/>
      <c r="F6" s="212" t="s">
        <v>7</v>
      </c>
      <c r="G6" s="213" t="s">
        <v>8</v>
      </c>
      <c r="H6" s="459"/>
      <c r="I6" s="456"/>
      <c r="J6" s="214" t="s">
        <v>11</v>
      </c>
      <c r="K6" s="214" t="s">
        <v>12</v>
      </c>
      <c r="L6" s="215" t="s">
        <v>13</v>
      </c>
      <c r="M6" s="214" t="s">
        <v>11</v>
      </c>
      <c r="N6" s="214" t="s">
        <v>12</v>
      </c>
      <c r="O6" s="228" t="s">
        <v>13</v>
      </c>
      <c r="P6" s="214" t="s">
        <v>11</v>
      </c>
      <c r="Q6" s="214" t="s">
        <v>12</v>
      </c>
      <c r="R6" s="215" t="s">
        <v>13</v>
      </c>
      <c r="S6" s="214" t="s">
        <v>11</v>
      </c>
      <c r="T6" s="214" t="s">
        <v>12</v>
      </c>
      <c r="U6" s="215" t="s">
        <v>13</v>
      </c>
      <c r="V6" s="214" t="s">
        <v>11</v>
      </c>
      <c r="W6" s="214" t="s">
        <v>12</v>
      </c>
      <c r="X6" s="215" t="s">
        <v>13</v>
      </c>
      <c r="Y6" s="214" t="s">
        <v>11</v>
      </c>
      <c r="Z6" s="214" t="s">
        <v>12</v>
      </c>
      <c r="AA6" s="215" t="s">
        <v>13</v>
      </c>
      <c r="AB6" s="214" t="s">
        <v>11</v>
      </c>
      <c r="AC6" s="214" t="s">
        <v>12</v>
      </c>
      <c r="AD6" s="215" t="s">
        <v>13</v>
      </c>
      <c r="AE6" s="214" t="s">
        <v>11</v>
      </c>
      <c r="AF6" s="214" t="s">
        <v>12</v>
      </c>
      <c r="AG6" s="215" t="s">
        <v>13</v>
      </c>
      <c r="AH6" s="214" t="s">
        <v>11</v>
      </c>
      <c r="AI6" s="214" t="s">
        <v>12</v>
      </c>
      <c r="AJ6" s="215" t="s">
        <v>13</v>
      </c>
      <c r="AK6" s="214" t="s">
        <v>11</v>
      </c>
      <c r="AL6" s="214" t="s">
        <v>12</v>
      </c>
      <c r="AM6" s="215" t="s">
        <v>13</v>
      </c>
      <c r="AN6" s="214" t="s">
        <v>11</v>
      </c>
      <c r="AO6" s="214" t="s">
        <v>12</v>
      </c>
      <c r="AP6" s="215" t="s">
        <v>13</v>
      </c>
      <c r="AQ6" s="214" t="s">
        <v>11</v>
      </c>
      <c r="AR6" s="214" t="s">
        <v>12</v>
      </c>
      <c r="AS6" s="215" t="s">
        <v>13</v>
      </c>
      <c r="AT6" s="214" t="s">
        <v>11</v>
      </c>
      <c r="AU6" s="214" t="s">
        <v>12</v>
      </c>
      <c r="AV6" s="214" t="s">
        <v>13</v>
      </c>
      <c r="AW6" s="214" t="s">
        <v>11</v>
      </c>
      <c r="AX6" s="214" t="s">
        <v>12</v>
      </c>
      <c r="AY6" s="214" t="s">
        <v>13</v>
      </c>
      <c r="AZ6" s="214" t="s">
        <v>11</v>
      </c>
    </row>
    <row r="7" spans="1:52" ht="12" thickTop="1" x14ac:dyDescent="0.2">
      <c r="A7" s="192">
        <v>1</v>
      </c>
      <c r="B7" s="264"/>
      <c r="C7" s="265" t="s">
        <v>171</v>
      </c>
      <c r="D7" s="103" t="s">
        <v>124</v>
      </c>
      <c r="E7" s="12">
        <v>18000000</v>
      </c>
      <c r="F7" s="12"/>
      <c r="G7" s="12"/>
      <c r="H7" s="12">
        <v>12500000</v>
      </c>
      <c r="I7" s="12">
        <v>5000000</v>
      </c>
      <c r="J7" s="12"/>
      <c r="K7" s="12"/>
      <c r="L7" s="41"/>
      <c r="M7" s="12">
        <v>750000</v>
      </c>
      <c r="N7" s="12"/>
      <c r="O7" s="229">
        <f>+M7-N7</f>
        <v>750000</v>
      </c>
      <c r="P7" s="12">
        <v>750000</v>
      </c>
      <c r="Q7" s="12"/>
      <c r="R7" s="229">
        <f t="shared" ref="R7:R8" si="0">+P7-Q7</f>
        <v>750000</v>
      </c>
      <c r="S7" s="12">
        <v>750000</v>
      </c>
      <c r="T7" s="12"/>
      <c r="U7" s="229">
        <f t="shared" ref="U7:U8" si="1">+S7-T7</f>
        <v>750000</v>
      </c>
      <c r="V7" s="12">
        <v>750000</v>
      </c>
      <c r="W7" s="12"/>
      <c r="X7" s="229">
        <f t="shared" ref="X7:X8" si="2">+V7-W7</f>
        <v>750000</v>
      </c>
      <c r="Y7" s="12">
        <v>750000</v>
      </c>
      <c r="Z7" s="12"/>
      <c r="AA7" s="229">
        <f t="shared" ref="AA7:AA8" si="3">+Y7-Z7</f>
        <v>750000</v>
      </c>
      <c r="AB7" s="12">
        <v>750000</v>
      </c>
      <c r="AC7" s="12"/>
      <c r="AD7" s="229">
        <f t="shared" ref="AD7:AD8" si="4">+AB7-AC7</f>
        <v>750000</v>
      </c>
      <c r="AE7" s="12">
        <v>750000</v>
      </c>
      <c r="AF7" s="12"/>
      <c r="AG7" s="229">
        <f t="shared" ref="AG7:AG8" si="5">+AE7-AF7</f>
        <v>750000</v>
      </c>
      <c r="AH7" s="12">
        <v>750000</v>
      </c>
      <c r="AI7" s="12"/>
      <c r="AJ7" s="229">
        <f t="shared" ref="AJ7:AJ8" si="6">+AH7-AI7</f>
        <v>750000</v>
      </c>
      <c r="AK7" s="12">
        <v>750000</v>
      </c>
      <c r="AL7" s="12"/>
      <c r="AM7" s="229">
        <f t="shared" ref="AM7:AM8" si="7">+AK7-AL7</f>
        <v>750000</v>
      </c>
      <c r="AN7" s="12">
        <v>750000</v>
      </c>
      <c r="AO7" s="12"/>
      <c r="AP7" s="229">
        <f t="shared" ref="AP7:AP8" si="8">+AN7-AO7</f>
        <v>750000</v>
      </c>
      <c r="AQ7" s="12"/>
      <c r="AR7" s="12"/>
      <c r="AS7" s="41"/>
      <c r="AT7" s="12"/>
      <c r="AU7" s="12"/>
      <c r="AV7" s="12"/>
      <c r="AW7" s="12"/>
      <c r="AX7" s="12"/>
      <c r="AY7" s="12"/>
      <c r="AZ7" s="32"/>
    </row>
    <row r="8" spans="1:52" s="338" customFormat="1" ht="12.75" x14ac:dyDescent="0.2">
      <c r="A8" s="192">
        <v>2</v>
      </c>
      <c r="B8" s="371"/>
      <c r="C8" s="372" t="s">
        <v>186</v>
      </c>
      <c r="D8" s="103" t="s">
        <v>124</v>
      </c>
      <c r="E8" s="366"/>
      <c r="F8" s="366"/>
      <c r="G8" s="366"/>
      <c r="H8" s="12">
        <v>12500000</v>
      </c>
      <c r="I8" s="366">
        <v>2000000</v>
      </c>
      <c r="J8" s="366">
        <v>3000000</v>
      </c>
      <c r="K8" s="366"/>
      <c r="L8" s="367">
        <f>+J8-K8</f>
        <v>3000000</v>
      </c>
      <c r="M8" s="366">
        <v>750000</v>
      </c>
      <c r="N8" s="366"/>
      <c r="O8" s="229">
        <f t="shared" ref="O8:O71" si="9">+M8-N8</f>
        <v>750000</v>
      </c>
      <c r="P8" s="366">
        <v>750000</v>
      </c>
      <c r="Q8" s="366"/>
      <c r="R8" s="229">
        <f t="shared" si="0"/>
        <v>750000</v>
      </c>
      <c r="S8" s="366">
        <v>750000</v>
      </c>
      <c r="T8" s="366"/>
      <c r="U8" s="229">
        <f t="shared" si="1"/>
        <v>750000</v>
      </c>
      <c r="V8" s="366">
        <v>750000</v>
      </c>
      <c r="W8" s="366"/>
      <c r="X8" s="229">
        <f t="shared" si="2"/>
        <v>750000</v>
      </c>
      <c r="Y8" s="366">
        <v>750000</v>
      </c>
      <c r="Z8" s="366"/>
      <c r="AA8" s="229">
        <f t="shared" si="3"/>
        <v>750000</v>
      </c>
      <c r="AB8" s="366">
        <v>750000</v>
      </c>
      <c r="AC8" s="366"/>
      <c r="AD8" s="229">
        <f t="shared" si="4"/>
        <v>750000</v>
      </c>
      <c r="AE8" s="366">
        <v>750000</v>
      </c>
      <c r="AF8" s="366"/>
      <c r="AG8" s="229">
        <f t="shared" si="5"/>
        <v>750000</v>
      </c>
      <c r="AH8" s="366">
        <v>750000</v>
      </c>
      <c r="AI8" s="366"/>
      <c r="AJ8" s="229">
        <f t="shared" si="6"/>
        <v>750000</v>
      </c>
      <c r="AK8" s="366">
        <v>750000</v>
      </c>
      <c r="AL8" s="366"/>
      <c r="AM8" s="229">
        <f t="shared" si="7"/>
        <v>750000</v>
      </c>
      <c r="AN8" s="366">
        <v>750000</v>
      </c>
      <c r="AO8" s="366"/>
      <c r="AP8" s="229">
        <f t="shared" si="8"/>
        <v>750000</v>
      </c>
      <c r="AQ8" s="366"/>
      <c r="AR8" s="366"/>
      <c r="AS8" s="367"/>
      <c r="AT8" s="366"/>
      <c r="AU8" s="366"/>
      <c r="AV8" s="366"/>
      <c r="AW8" s="366"/>
      <c r="AX8" s="366"/>
      <c r="AY8" s="366"/>
      <c r="AZ8" s="368"/>
    </row>
    <row r="9" spans="1:52" x14ac:dyDescent="0.2">
      <c r="A9" s="192"/>
      <c r="B9" s="264"/>
      <c r="C9" s="265"/>
      <c r="D9" s="103"/>
      <c r="E9" s="12"/>
      <c r="F9" s="12"/>
      <c r="G9" s="12"/>
      <c r="H9" s="12"/>
      <c r="I9" s="12"/>
      <c r="J9" s="12"/>
      <c r="K9" s="12"/>
      <c r="L9" s="367">
        <f t="shared" ref="L9:L72" si="10">+J9-K9</f>
        <v>0</v>
      </c>
      <c r="M9" s="12"/>
      <c r="N9" s="12"/>
      <c r="O9" s="229">
        <f t="shared" si="9"/>
        <v>0</v>
      </c>
      <c r="P9" s="12"/>
      <c r="Q9" s="12"/>
      <c r="R9" s="41"/>
      <c r="S9" s="12"/>
      <c r="T9" s="12"/>
      <c r="U9" s="41"/>
      <c r="V9" s="12"/>
      <c r="W9" s="12"/>
      <c r="X9" s="41"/>
      <c r="Y9" s="12"/>
      <c r="Z9" s="12"/>
      <c r="AA9" s="41"/>
      <c r="AB9" s="12"/>
      <c r="AC9" s="12"/>
      <c r="AD9" s="41"/>
      <c r="AE9" s="12"/>
      <c r="AF9" s="12"/>
      <c r="AG9" s="41"/>
      <c r="AH9" s="12"/>
      <c r="AI9" s="12"/>
      <c r="AJ9" s="41"/>
      <c r="AK9" s="12"/>
      <c r="AL9" s="12"/>
      <c r="AM9" s="41"/>
      <c r="AN9" s="12"/>
      <c r="AO9" s="12"/>
      <c r="AP9" s="41"/>
      <c r="AQ9" s="12"/>
      <c r="AR9" s="12"/>
      <c r="AS9" s="41"/>
      <c r="AT9" s="12"/>
      <c r="AU9" s="12"/>
      <c r="AV9" s="12"/>
      <c r="AW9" s="12"/>
      <c r="AX9" s="12"/>
      <c r="AY9" s="12"/>
      <c r="AZ9" s="32"/>
    </row>
    <row r="10" spans="1:52" x14ac:dyDescent="0.2">
      <c r="A10" s="192"/>
      <c r="B10" s="264"/>
      <c r="C10" s="265"/>
      <c r="D10" s="103"/>
      <c r="E10" s="12"/>
      <c r="F10" s="12"/>
      <c r="G10" s="12"/>
      <c r="H10" s="12"/>
      <c r="I10" s="12"/>
      <c r="J10" s="12"/>
      <c r="K10" s="12"/>
      <c r="L10" s="367">
        <f t="shared" si="10"/>
        <v>0</v>
      </c>
      <c r="M10" s="12"/>
      <c r="N10" s="12"/>
      <c r="O10" s="229">
        <f t="shared" si="9"/>
        <v>0</v>
      </c>
      <c r="P10" s="12"/>
      <c r="Q10" s="12"/>
      <c r="R10" s="229"/>
      <c r="S10" s="12"/>
      <c r="T10" s="12"/>
      <c r="U10" s="229"/>
      <c r="V10" s="12"/>
      <c r="W10" s="12"/>
      <c r="X10" s="229"/>
      <c r="Y10" s="12"/>
      <c r="Z10" s="12"/>
      <c r="AA10" s="229"/>
      <c r="AB10" s="12"/>
      <c r="AC10" s="12"/>
      <c r="AD10" s="229"/>
      <c r="AE10" s="12"/>
      <c r="AF10" s="12"/>
      <c r="AG10" s="229"/>
      <c r="AH10" s="12"/>
      <c r="AI10" s="12"/>
      <c r="AJ10" s="229"/>
      <c r="AK10" s="12"/>
      <c r="AL10" s="12"/>
      <c r="AM10" s="229"/>
      <c r="AN10" s="12"/>
      <c r="AO10" s="12"/>
      <c r="AP10" s="229"/>
      <c r="AQ10" s="12"/>
      <c r="AR10" s="12"/>
      <c r="AS10" s="41"/>
      <c r="AT10" s="12"/>
      <c r="AU10" s="12"/>
      <c r="AV10" s="12"/>
      <c r="AW10" s="12"/>
      <c r="AX10" s="12"/>
      <c r="AY10" s="12"/>
      <c r="AZ10" s="32"/>
    </row>
    <row r="11" spans="1:52" x14ac:dyDescent="0.2">
      <c r="A11" s="192"/>
      <c r="B11" s="264"/>
      <c r="C11" s="265"/>
      <c r="D11" s="103"/>
      <c r="E11" s="12"/>
      <c r="F11" s="12"/>
      <c r="G11" s="12"/>
      <c r="H11" s="12"/>
      <c r="I11" s="12"/>
      <c r="J11" s="12"/>
      <c r="K11" s="12"/>
      <c r="L11" s="367">
        <f t="shared" si="10"/>
        <v>0</v>
      </c>
      <c r="M11" s="12"/>
      <c r="N11" s="12"/>
      <c r="O11" s="229">
        <f t="shared" si="9"/>
        <v>0</v>
      </c>
      <c r="P11" s="12"/>
      <c r="Q11" s="12"/>
      <c r="R11" s="41"/>
      <c r="S11" s="12"/>
      <c r="T11" s="12"/>
      <c r="U11" s="41"/>
      <c r="V11" s="12"/>
      <c r="W11" s="12"/>
      <c r="X11" s="41"/>
      <c r="Y11" s="12"/>
      <c r="Z11" s="12"/>
      <c r="AA11" s="41"/>
      <c r="AB11" s="12"/>
      <c r="AC11" s="12"/>
      <c r="AD11" s="41"/>
      <c r="AE11" s="12"/>
      <c r="AF11" s="12"/>
      <c r="AG11" s="41"/>
      <c r="AH11" s="12"/>
      <c r="AI11" s="12"/>
      <c r="AJ11" s="41"/>
      <c r="AK11" s="12"/>
      <c r="AL11" s="12"/>
      <c r="AM11" s="41"/>
      <c r="AN11" s="12"/>
      <c r="AO11" s="12"/>
      <c r="AP11" s="41"/>
      <c r="AQ11" s="12"/>
      <c r="AR11" s="12"/>
      <c r="AS11" s="41"/>
      <c r="AT11" s="12"/>
      <c r="AU11" s="12"/>
      <c r="AV11" s="12"/>
      <c r="AW11" s="12"/>
      <c r="AX11" s="12"/>
      <c r="AY11" s="12"/>
      <c r="AZ11" s="32"/>
    </row>
    <row r="12" spans="1:52" ht="12" x14ac:dyDescent="0.2">
      <c r="A12" s="192"/>
      <c r="B12" s="264"/>
      <c r="C12" s="265"/>
      <c r="D12" s="103"/>
      <c r="E12" s="217"/>
      <c r="F12" s="12"/>
      <c r="G12" s="12"/>
      <c r="H12" s="12"/>
      <c r="I12" s="12"/>
      <c r="J12" s="12"/>
      <c r="K12" s="12"/>
      <c r="L12" s="367">
        <f t="shared" si="10"/>
        <v>0</v>
      </c>
      <c r="M12" s="12"/>
      <c r="N12" s="12"/>
      <c r="O12" s="229">
        <f t="shared" si="9"/>
        <v>0</v>
      </c>
      <c r="P12" s="12"/>
      <c r="Q12" s="12"/>
      <c r="R12" s="229"/>
      <c r="S12" s="12"/>
      <c r="T12" s="12"/>
      <c r="U12" s="229"/>
      <c r="V12" s="12"/>
      <c r="W12" s="12"/>
      <c r="X12" s="229"/>
      <c r="Y12" s="12"/>
      <c r="Z12" s="12"/>
      <c r="AA12" s="229"/>
      <c r="AB12" s="12"/>
      <c r="AC12" s="12"/>
      <c r="AD12" s="229"/>
      <c r="AE12" s="12"/>
      <c r="AF12" s="12"/>
      <c r="AG12" s="229"/>
      <c r="AH12" s="12"/>
      <c r="AI12" s="12"/>
      <c r="AJ12" s="229"/>
      <c r="AK12" s="12"/>
      <c r="AL12" s="12"/>
      <c r="AM12" s="229"/>
      <c r="AN12" s="12"/>
      <c r="AO12" s="12"/>
      <c r="AP12" s="229"/>
      <c r="AQ12" s="12"/>
      <c r="AR12" s="12"/>
      <c r="AS12" s="41"/>
      <c r="AT12" s="12"/>
      <c r="AU12" s="12"/>
      <c r="AV12" s="12"/>
      <c r="AW12" s="12"/>
      <c r="AX12" s="12"/>
      <c r="AY12" s="12"/>
      <c r="AZ12" s="32"/>
    </row>
    <row r="13" spans="1:52" x14ac:dyDescent="0.2">
      <c r="A13" s="192"/>
      <c r="B13" s="264"/>
      <c r="C13" s="63"/>
      <c r="D13" s="103"/>
      <c r="E13" s="12"/>
      <c r="F13" s="12"/>
      <c r="G13" s="12"/>
      <c r="H13" s="12"/>
      <c r="J13" s="12"/>
      <c r="K13" s="12"/>
      <c r="L13" s="367">
        <f t="shared" si="10"/>
        <v>0</v>
      </c>
      <c r="M13" s="12"/>
      <c r="N13" s="12"/>
      <c r="O13" s="229">
        <f t="shared" si="9"/>
        <v>0</v>
      </c>
      <c r="P13" s="12"/>
      <c r="Q13" s="12"/>
      <c r="R13" s="41"/>
      <c r="S13" s="12"/>
      <c r="T13" s="12"/>
      <c r="U13" s="41"/>
      <c r="V13" s="12"/>
      <c r="W13" s="12"/>
      <c r="X13" s="41"/>
      <c r="Y13" s="12"/>
      <c r="Z13" s="12"/>
      <c r="AA13" s="41"/>
      <c r="AB13" s="12"/>
      <c r="AC13" s="12"/>
      <c r="AD13" s="41"/>
      <c r="AE13" s="12"/>
      <c r="AF13" s="12"/>
      <c r="AG13" s="41"/>
      <c r="AH13" s="12"/>
      <c r="AI13" s="12"/>
      <c r="AJ13" s="41"/>
      <c r="AK13" s="12"/>
      <c r="AL13" s="12"/>
      <c r="AM13" s="41"/>
      <c r="AN13" s="12"/>
      <c r="AO13" s="12"/>
      <c r="AP13" s="41"/>
      <c r="AQ13" s="12"/>
      <c r="AR13" s="12"/>
      <c r="AS13" s="41"/>
      <c r="AT13" s="12"/>
      <c r="AU13" s="12"/>
      <c r="AV13" s="12"/>
      <c r="AW13" s="12"/>
      <c r="AX13" s="12"/>
      <c r="AY13" s="12"/>
      <c r="AZ13" s="32"/>
    </row>
    <row r="14" spans="1:52" x14ac:dyDescent="0.2">
      <c r="A14" s="192"/>
      <c r="B14" s="264"/>
      <c r="C14" s="265"/>
      <c r="D14" s="103"/>
      <c r="E14" s="12"/>
      <c r="F14" s="12"/>
      <c r="G14" s="12"/>
      <c r="H14" s="12"/>
      <c r="I14" s="12"/>
      <c r="J14" s="12"/>
      <c r="K14" s="12"/>
      <c r="L14" s="367">
        <f t="shared" si="10"/>
        <v>0</v>
      </c>
      <c r="M14" s="12"/>
      <c r="N14" s="12"/>
      <c r="O14" s="229">
        <f t="shared" si="9"/>
        <v>0</v>
      </c>
      <c r="P14" s="12"/>
      <c r="Q14" s="12"/>
      <c r="R14" s="229"/>
      <c r="S14" s="12"/>
      <c r="T14" s="12"/>
      <c r="U14" s="229"/>
      <c r="V14" s="12"/>
      <c r="W14" s="12"/>
      <c r="X14" s="229"/>
      <c r="Y14" s="12"/>
      <c r="Z14" s="12"/>
      <c r="AA14" s="229"/>
      <c r="AB14" s="12"/>
      <c r="AC14" s="12"/>
      <c r="AD14" s="229"/>
      <c r="AE14" s="12"/>
      <c r="AF14" s="12"/>
      <c r="AG14" s="229"/>
      <c r="AH14" s="12"/>
      <c r="AI14" s="12"/>
      <c r="AJ14" s="229"/>
      <c r="AK14" s="12"/>
      <c r="AL14" s="12"/>
      <c r="AM14" s="229"/>
      <c r="AN14" s="12"/>
      <c r="AO14" s="12"/>
      <c r="AP14" s="229"/>
      <c r="AQ14" s="12"/>
      <c r="AR14" s="12"/>
      <c r="AS14" s="41"/>
      <c r="AT14" s="12"/>
      <c r="AU14" s="12"/>
      <c r="AV14" s="12"/>
      <c r="AW14" s="12"/>
      <c r="AX14" s="12"/>
      <c r="AY14" s="12"/>
      <c r="AZ14" s="32"/>
    </row>
    <row r="15" spans="1:52" x14ac:dyDescent="0.2">
      <c r="A15" s="192"/>
      <c r="B15" s="264"/>
      <c r="C15" s="265"/>
      <c r="D15" s="103"/>
      <c r="E15" s="12"/>
      <c r="F15" s="12"/>
      <c r="G15" s="12"/>
      <c r="H15" s="12"/>
      <c r="I15" s="12"/>
      <c r="J15" s="12"/>
      <c r="K15" s="12"/>
      <c r="L15" s="367">
        <f t="shared" si="10"/>
        <v>0</v>
      </c>
      <c r="M15" s="12"/>
      <c r="N15" s="12"/>
      <c r="O15" s="229">
        <f t="shared" si="9"/>
        <v>0</v>
      </c>
      <c r="P15" s="12"/>
      <c r="Q15" s="12"/>
      <c r="R15" s="229"/>
      <c r="S15" s="12"/>
      <c r="T15" s="12"/>
      <c r="U15" s="229"/>
      <c r="V15" s="12"/>
      <c r="W15" s="12"/>
      <c r="X15" s="229"/>
      <c r="Y15" s="12"/>
      <c r="Z15" s="12"/>
      <c r="AA15" s="229"/>
      <c r="AB15" s="12"/>
      <c r="AC15" s="12"/>
      <c r="AD15" s="229"/>
      <c r="AE15" s="12"/>
      <c r="AF15" s="12"/>
      <c r="AG15" s="229"/>
      <c r="AH15" s="12"/>
      <c r="AI15" s="12"/>
      <c r="AJ15" s="229"/>
      <c r="AK15" s="12"/>
      <c r="AL15" s="12"/>
      <c r="AM15" s="229"/>
      <c r="AN15" s="12"/>
      <c r="AO15" s="12"/>
      <c r="AP15" s="229"/>
      <c r="AQ15" s="12"/>
      <c r="AR15" s="12"/>
      <c r="AS15" s="41"/>
      <c r="AT15" s="12"/>
      <c r="AU15" s="12"/>
      <c r="AV15" s="12"/>
      <c r="AW15" s="12"/>
      <c r="AX15" s="12"/>
      <c r="AY15" s="12"/>
      <c r="AZ15" s="32"/>
    </row>
    <row r="16" spans="1:52" x14ac:dyDescent="0.2">
      <c r="A16" s="192"/>
      <c r="B16" s="264"/>
      <c r="C16" s="265"/>
      <c r="D16" s="103"/>
      <c r="E16" s="12"/>
      <c r="F16" s="12"/>
      <c r="G16" s="12"/>
      <c r="H16" s="12"/>
      <c r="I16" s="12"/>
      <c r="J16" s="12"/>
      <c r="K16" s="12"/>
      <c r="L16" s="367">
        <f t="shared" si="10"/>
        <v>0</v>
      </c>
      <c r="M16" s="12"/>
      <c r="N16" s="12"/>
      <c r="O16" s="229">
        <f t="shared" si="9"/>
        <v>0</v>
      </c>
      <c r="P16" s="12"/>
      <c r="Q16" s="12"/>
      <c r="R16" s="229"/>
      <c r="S16" s="12"/>
      <c r="T16" s="12"/>
      <c r="U16" s="229"/>
      <c r="V16" s="12"/>
      <c r="W16" s="12"/>
      <c r="X16" s="229"/>
      <c r="Y16" s="12"/>
      <c r="Z16" s="12"/>
      <c r="AA16" s="229"/>
      <c r="AB16" s="12"/>
      <c r="AC16" s="12"/>
      <c r="AD16" s="229"/>
      <c r="AE16" s="12"/>
      <c r="AF16" s="12"/>
      <c r="AG16" s="229"/>
      <c r="AH16" s="12"/>
      <c r="AI16" s="12"/>
      <c r="AJ16" s="229"/>
      <c r="AK16" s="12"/>
      <c r="AL16" s="12"/>
      <c r="AM16" s="229"/>
      <c r="AN16" s="12"/>
      <c r="AO16" s="12"/>
      <c r="AP16" s="229"/>
      <c r="AQ16" s="12"/>
      <c r="AR16" s="12"/>
      <c r="AS16" s="41"/>
      <c r="AT16" s="12"/>
      <c r="AU16" s="12"/>
      <c r="AV16" s="12"/>
      <c r="AW16" s="12"/>
      <c r="AX16" s="12"/>
      <c r="AY16" s="12"/>
      <c r="AZ16" s="32"/>
    </row>
    <row r="17" spans="1:52" x14ac:dyDescent="0.2">
      <c r="A17" s="192"/>
      <c r="B17" s="266"/>
      <c r="C17" s="267"/>
      <c r="D17" s="103"/>
      <c r="E17" s="42"/>
      <c r="F17" s="42"/>
      <c r="G17" s="42"/>
      <c r="H17" s="42"/>
      <c r="I17" s="42"/>
      <c r="J17" s="42"/>
      <c r="K17" s="42"/>
      <c r="L17" s="367">
        <f t="shared" si="10"/>
        <v>0</v>
      </c>
      <c r="M17" s="42"/>
      <c r="N17" s="42"/>
      <c r="O17" s="229">
        <f t="shared" si="9"/>
        <v>0</v>
      </c>
      <c r="P17" s="42"/>
      <c r="Q17" s="42"/>
      <c r="R17" s="227"/>
      <c r="S17" s="42"/>
      <c r="T17" s="42"/>
      <c r="U17" s="227"/>
      <c r="V17" s="42"/>
      <c r="W17" s="42"/>
      <c r="X17" s="227"/>
      <c r="Y17" s="42"/>
      <c r="Z17" s="42"/>
      <c r="AA17" s="227"/>
      <c r="AB17" s="42"/>
      <c r="AC17" s="42"/>
      <c r="AD17" s="227"/>
      <c r="AE17" s="42"/>
      <c r="AF17" s="42"/>
      <c r="AG17" s="227"/>
      <c r="AH17" s="42"/>
      <c r="AI17" s="42"/>
      <c r="AJ17" s="227"/>
      <c r="AK17" s="42"/>
      <c r="AL17" s="42"/>
      <c r="AM17" s="227"/>
      <c r="AN17" s="42"/>
      <c r="AO17" s="42"/>
      <c r="AP17" s="227"/>
      <c r="AQ17" s="42"/>
      <c r="AR17" s="42"/>
      <c r="AS17" s="41"/>
      <c r="AT17" s="42"/>
      <c r="AU17" s="42"/>
      <c r="AV17" s="42"/>
      <c r="AW17" s="42"/>
      <c r="AX17" s="42"/>
      <c r="AY17" s="42"/>
      <c r="AZ17" s="32"/>
    </row>
    <row r="18" spans="1:52" x14ac:dyDescent="0.2">
      <c r="A18" s="192"/>
      <c r="B18" s="264"/>
      <c r="C18" s="63"/>
      <c r="D18" s="103"/>
      <c r="E18" s="12"/>
      <c r="F18" s="12"/>
      <c r="G18" s="12"/>
      <c r="H18" s="12"/>
      <c r="I18" s="12"/>
      <c r="J18" s="12"/>
      <c r="K18" s="12"/>
      <c r="L18" s="367">
        <f t="shared" si="10"/>
        <v>0</v>
      </c>
      <c r="M18" s="12"/>
      <c r="N18" s="12"/>
      <c r="O18" s="229">
        <f t="shared" si="9"/>
        <v>0</v>
      </c>
      <c r="P18" s="12"/>
      <c r="Q18" s="12"/>
      <c r="R18" s="229"/>
      <c r="S18" s="12"/>
      <c r="T18" s="12"/>
      <c r="U18" s="229"/>
      <c r="V18" s="12"/>
      <c r="W18" s="12"/>
      <c r="X18" s="229"/>
      <c r="Y18" s="12"/>
      <c r="Z18" s="12"/>
      <c r="AA18" s="229"/>
      <c r="AB18" s="12"/>
      <c r="AC18" s="12"/>
      <c r="AD18" s="229"/>
      <c r="AE18" s="12"/>
      <c r="AF18" s="12"/>
      <c r="AG18" s="229"/>
      <c r="AH18" s="12"/>
      <c r="AI18" s="12"/>
      <c r="AJ18" s="229"/>
      <c r="AK18" s="12"/>
      <c r="AL18" s="12"/>
      <c r="AM18" s="229"/>
      <c r="AN18" s="12"/>
      <c r="AO18" s="12"/>
      <c r="AP18" s="229"/>
      <c r="AQ18" s="12"/>
      <c r="AR18" s="12"/>
      <c r="AS18" s="229"/>
      <c r="AT18" s="12"/>
      <c r="AU18" s="12"/>
      <c r="AV18" s="12"/>
      <c r="AW18" s="12"/>
      <c r="AX18" s="12"/>
      <c r="AY18" s="12"/>
      <c r="AZ18" s="32"/>
    </row>
    <row r="19" spans="1:52" x14ac:dyDescent="0.2">
      <c r="A19" s="192"/>
      <c r="B19" s="264"/>
      <c r="C19" s="218"/>
      <c r="D19" s="103"/>
      <c r="E19" s="12"/>
      <c r="F19" s="12"/>
      <c r="G19" s="12"/>
      <c r="H19" s="12"/>
      <c r="I19" s="12"/>
      <c r="J19" s="12"/>
      <c r="K19" s="12"/>
      <c r="L19" s="367">
        <f t="shared" si="10"/>
        <v>0</v>
      </c>
      <c r="M19" s="12"/>
      <c r="N19" s="12"/>
      <c r="O19" s="229">
        <f t="shared" si="9"/>
        <v>0</v>
      </c>
      <c r="P19" s="12"/>
      <c r="Q19" s="12"/>
      <c r="R19" s="229"/>
      <c r="S19" s="12"/>
      <c r="T19" s="12"/>
      <c r="U19" s="229"/>
      <c r="V19" s="12"/>
      <c r="W19" s="12"/>
      <c r="X19" s="229"/>
      <c r="Y19" s="12"/>
      <c r="Z19" s="12"/>
      <c r="AA19" s="229"/>
      <c r="AB19" s="12"/>
      <c r="AC19" s="12"/>
      <c r="AD19" s="229"/>
      <c r="AE19" s="12"/>
      <c r="AF19" s="12"/>
      <c r="AG19" s="229"/>
      <c r="AH19" s="12"/>
      <c r="AI19" s="12"/>
      <c r="AJ19" s="229"/>
      <c r="AK19" s="12"/>
      <c r="AL19" s="12"/>
      <c r="AM19" s="229"/>
      <c r="AN19" s="12"/>
      <c r="AO19" s="12"/>
      <c r="AP19" s="229"/>
      <c r="AQ19" s="12"/>
      <c r="AR19" s="12"/>
      <c r="AS19" s="41"/>
      <c r="AT19" s="12"/>
      <c r="AU19" s="12"/>
      <c r="AV19" s="12"/>
      <c r="AW19" s="12"/>
      <c r="AX19" s="12"/>
      <c r="AY19" s="12"/>
      <c r="AZ19" s="32"/>
    </row>
    <row r="20" spans="1:52" x14ac:dyDescent="0.2">
      <c r="A20" s="192"/>
      <c r="B20" s="264"/>
      <c r="C20" s="265"/>
      <c r="D20" s="103"/>
      <c r="E20" s="12"/>
      <c r="F20" s="12"/>
      <c r="G20" s="12"/>
      <c r="H20" s="12"/>
      <c r="I20" s="12"/>
      <c r="J20" s="12"/>
      <c r="K20" s="12"/>
      <c r="L20" s="367">
        <f t="shared" si="10"/>
        <v>0</v>
      </c>
      <c r="M20" s="12"/>
      <c r="N20" s="12"/>
      <c r="O20" s="229">
        <f t="shared" si="9"/>
        <v>0</v>
      </c>
      <c r="P20" s="12"/>
      <c r="Q20" s="12"/>
      <c r="R20" s="229"/>
      <c r="S20" s="12"/>
      <c r="T20" s="12"/>
      <c r="U20" s="229"/>
      <c r="V20" s="12"/>
      <c r="W20" s="12"/>
      <c r="X20" s="229"/>
      <c r="Y20" s="12"/>
      <c r="Z20" s="12"/>
      <c r="AA20" s="229"/>
      <c r="AB20" s="12"/>
      <c r="AC20" s="12"/>
      <c r="AD20" s="229"/>
      <c r="AE20" s="12"/>
      <c r="AF20" s="12"/>
      <c r="AG20" s="229"/>
      <c r="AH20" s="12"/>
      <c r="AI20" s="12"/>
      <c r="AJ20" s="229"/>
      <c r="AK20" s="12"/>
      <c r="AL20" s="12"/>
      <c r="AM20" s="229"/>
      <c r="AN20" s="12"/>
      <c r="AO20" s="12"/>
      <c r="AP20" s="229"/>
      <c r="AQ20" s="12"/>
      <c r="AR20" s="12"/>
      <c r="AS20" s="41"/>
      <c r="AT20" s="12"/>
      <c r="AU20" s="12"/>
      <c r="AV20" s="12"/>
      <c r="AW20" s="12"/>
      <c r="AX20" s="12"/>
      <c r="AY20" s="12"/>
      <c r="AZ20" s="32"/>
    </row>
    <row r="21" spans="1:52" x14ac:dyDescent="0.2">
      <c r="A21" s="192"/>
      <c r="B21" s="264"/>
      <c r="C21" s="63"/>
      <c r="D21" s="103"/>
      <c r="E21" s="12"/>
      <c r="F21" s="12"/>
      <c r="G21" s="12"/>
      <c r="H21" s="12"/>
      <c r="I21" s="12"/>
      <c r="J21" s="12"/>
      <c r="K21" s="12"/>
      <c r="L21" s="367">
        <f t="shared" si="10"/>
        <v>0</v>
      </c>
      <c r="M21" s="12"/>
      <c r="N21" s="12"/>
      <c r="O21" s="229">
        <f t="shared" si="9"/>
        <v>0</v>
      </c>
      <c r="P21" s="12"/>
      <c r="Q21" s="12"/>
      <c r="R21" s="229"/>
      <c r="S21" s="12"/>
      <c r="T21" s="12"/>
      <c r="U21" s="229"/>
      <c r="V21" s="12"/>
      <c r="W21" s="12"/>
      <c r="X21" s="229"/>
      <c r="Y21" s="12"/>
      <c r="Z21" s="12"/>
      <c r="AA21" s="229"/>
      <c r="AB21" s="12"/>
      <c r="AC21" s="12"/>
      <c r="AD21" s="229"/>
      <c r="AE21" s="12"/>
      <c r="AF21" s="12"/>
      <c r="AG21" s="229"/>
      <c r="AH21" s="12"/>
      <c r="AI21" s="12"/>
      <c r="AJ21" s="229"/>
      <c r="AK21" s="12"/>
      <c r="AL21" s="12"/>
      <c r="AM21" s="229"/>
      <c r="AN21" s="12"/>
      <c r="AO21" s="12"/>
      <c r="AP21" s="229"/>
      <c r="AQ21" s="12"/>
      <c r="AR21" s="12"/>
      <c r="AS21" s="41"/>
      <c r="AT21" s="12"/>
      <c r="AU21" s="12"/>
      <c r="AV21" s="12"/>
      <c r="AW21" s="12"/>
      <c r="AX21" s="12"/>
      <c r="AY21" s="12"/>
      <c r="AZ21" s="32"/>
    </row>
    <row r="22" spans="1:52" x14ac:dyDescent="0.2">
      <c r="A22" s="192"/>
      <c r="B22" s="264"/>
      <c r="C22" s="265"/>
      <c r="D22" s="103"/>
      <c r="E22" s="12"/>
      <c r="F22" s="12"/>
      <c r="G22" s="12"/>
      <c r="H22" s="12"/>
      <c r="I22" s="12"/>
      <c r="J22" s="12"/>
      <c r="K22" s="12"/>
      <c r="L22" s="367">
        <f t="shared" si="10"/>
        <v>0</v>
      </c>
      <c r="M22" s="12"/>
      <c r="N22" s="12"/>
      <c r="O22" s="229">
        <f t="shared" si="9"/>
        <v>0</v>
      </c>
      <c r="P22" s="12"/>
      <c r="Q22" s="12"/>
      <c r="R22" s="41"/>
      <c r="S22" s="12"/>
      <c r="T22" s="12"/>
      <c r="U22" s="41"/>
      <c r="V22" s="12"/>
      <c r="W22" s="12"/>
      <c r="X22" s="41"/>
      <c r="Y22" s="12"/>
      <c r="Z22" s="12"/>
      <c r="AA22" s="41"/>
      <c r="AB22" s="12"/>
      <c r="AC22" s="12"/>
      <c r="AD22" s="41"/>
      <c r="AE22" s="12"/>
      <c r="AF22" s="12"/>
      <c r="AG22" s="41"/>
      <c r="AH22" s="12"/>
      <c r="AI22" s="12"/>
      <c r="AJ22" s="41"/>
      <c r="AK22" s="12"/>
      <c r="AL22" s="12"/>
      <c r="AM22" s="41"/>
      <c r="AN22" s="12"/>
      <c r="AO22" s="12"/>
      <c r="AP22" s="41"/>
      <c r="AQ22" s="12"/>
      <c r="AR22" s="12"/>
      <c r="AS22" s="41"/>
      <c r="AT22" s="12"/>
      <c r="AU22" s="12"/>
      <c r="AV22" s="12"/>
      <c r="AW22" s="12"/>
      <c r="AX22" s="12"/>
      <c r="AY22" s="12"/>
      <c r="AZ22" s="32"/>
    </row>
    <row r="23" spans="1:52" x14ac:dyDescent="0.2">
      <c r="A23" s="192"/>
      <c r="B23" s="264"/>
      <c r="C23" s="265"/>
      <c r="D23" s="103"/>
      <c r="E23" s="12"/>
      <c r="F23" s="12"/>
      <c r="G23" s="12"/>
      <c r="H23" s="12"/>
      <c r="I23" s="12"/>
      <c r="J23" s="12"/>
      <c r="K23" s="12"/>
      <c r="L23" s="367">
        <f t="shared" si="10"/>
        <v>0</v>
      </c>
      <c r="M23" s="12"/>
      <c r="N23" s="12"/>
      <c r="O23" s="229">
        <f t="shared" si="9"/>
        <v>0</v>
      </c>
      <c r="P23" s="12"/>
      <c r="Q23" s="12"/>
      <c r="R23" s="229"/>
      <c r="S23" s="12"/>
      <c r="T23" s="12"/>
      <c r="U23" s="229"/>
      <c r="V23" s="12"/>
      <c r="W23" s="12"/>
      <c r="X23" s="229"/>
      <c r="Y23" s="12"/>
      <c r="Z23" s="12"/>
      <c r="AA23" s="229"/>
      <c r="AB23" s="12"/>
      <c r="AC23" s="12"/>
      <c r="AD23" s="229"/>
      <c r="AE23" s="12"/>
      <c r="AF23" s="12"/>
      <c r="AG23" s="229"/>
      <c r="AH23" s="12"/>
      <c r="AI23" s="12"/>
      <c r="AJ23" s="229"/>
      <c r="AK23" s="12"/>
      <c r="AL23" s="12"/>
      <c r="AM23" s="229"/>
      <c r="AN23" s="12"/>
      <c r="AO23" s="12"/>
      <c r="AP23" s="229"/>
      <c r="AQ23" s="12"/>
      <c r="AR23" s="12"/>
      <c r="AS23" s="41"/>
      <c r="AT23" s="12"/>
      <c r="AU23" s="12"/>
      <c r="AV23" s="12"/>
      <c r="AW23" s="12"/>
      <c r="AX23" s="12"/>
      <c r="AY23" s="12"/>
      <c r="AZ23" s="32"/>
    </row>
    <row r="24" spans="1:52" x14ac:dyDescent="0.2">
      <c r="A24" s="192"/>
      <c r="B24" s="264"/>
      <c r="C24" s="265"/>
      <c r="D24" s="103"/>
      <c r="E24" s="12"/>
      <c r="F24" s="12"/>
      <c r="G24" s="12"/>
      <c r="H24" s="12"/>
      <c r="I24" s="12"/>
      <c r="J24" s="12"/>
      <c r="K24" s="12"/>
      <c r="L24" s="367">
        <f t="shared" si="10"/>
        <v>0</v>
      </c>
      <c r="M24" s="12"/>
      <c r="N24" s="12"/>
      <c r="O24" s="229">
        <f t="shared" si="9"/>
        <v>0</v>
      </c>
      <c r="P24" s="12"/>
      <c r="Q24" s="12"/>
      <c r="R24" s="229"/>
      <c r="S24" s="12"/>
      <c r="T24" s="12"/>
      <c r="U24" s="229"/>
      <c r="V24" s="12"/>
      <c r="W24" s="12"/>
      <c r="X24" s="229"/>
      <c r="Y24" s="12"/>
      <c r="Z24" s="12"/>
      <c r="AA24" s="229"/>
      <c r="AB24" s="12"/>
      <c r="AC24" s="12"/>
      <c r="AD24" s="229"/>
      <c r="AE24" s="12"/>
      <c r="AF24" s="12"/>
      <c r="AG24" s="229"/>
      <c r="AH24" s="12"/>
      <c r="AI24" s="12"/>
      <c r="AJ24" s="229"/>
      <c r="AK24" s="12"/>
      <c r="AL24" s="12"/>
      <c r="AM24" s="229"/>
      <c r="AN24" s="12"/>
      <c r="AO24" s="12"/>
      <c r="AP24" s="229"/>
      <c r="AQ24" s="12"/>
      <c r="AR24" s="12"/>
      <c r="AS24" s="41"/>
      <c r="AT24" s="12"/>
      <c r="AU24" s="12"/>
      <c r="AV24" s="12"/>
      <c r="AW24" s="12"/>
      <c r="AX24" s="12"/>
      <c r="AY24" s="12"/>
      <c r="AZ24" s="32"/>
    </row>
    <row r="25" spans="1:52" x14ac:dyDescent="0.2">
      <c r="A25" s="192"/>
      <c r="B25" s="264"/>
      <c r="C25" s="265"/>
      <c r="D25" s="103"/>
      <c r="E25" s="12"/>
      <c r="F25" s="12"/>
      <c r="G25" s="12"/>
      <c r="H25" s="12"/>
      <c r="I25" s="12"/>
      <c r="J25" s="12"/>
      <c r="K25" s="12"/>
      <c r="L25" s="367">
        <f t="shared" si="10"/>
        <v>0</v>
      </c>
      <c r="M25" s="12"/>
      <c r="N25" s="12"/>
      <c r="O25" s="229">
        <f t="shared" si="9"/>
        <v>0</v>
      </c>
      <c r="P25" s="12"/>
      <c r="Q25" s="12"/>
      <c r="R25" s="229"/>
      <c r="S25" s="12"/>
      <c r="T25" s="12"/>
      <c r="U25" s="229"/>
      <c r="V25" s="12"/>
      <c r="W25" s="12"/>
      <c r="X25" s="229"/>
      <c r="Y25" s="12"/>
      <c r="Z25" s="12"/>
      <c r="AA25" s="229"/>
      <c r="AB25" s="12"/>
      <c r="AC25" s="12"/>
      <c r="AD25" s="229"/>
      <c r="AE25" s="12"/>
      <c r="AF25" s="12"/>
      <c r="AG25" s="229"/>
      <c r="AH25" s="12"/>
      <c r="AI25" s="12"/>
      <c r="AJ25" s="229"/>
      <c r="AK25" s="12"/>
      <c r="AL25" s="12"/>
      <c r="AM25" s="229"/>
      <c r="AN25" s="12"/>
      <c r="AO25" s="12"/>
      <c r="AP25" s="229"/>
      <c r="AQ25" s="12"/>
      <c r="AR25" s="12"/>
      <c r="AS25" s="41"/>
      <c r="AT25" s="12"/>
      <c r="AU25" s="12"/>
      <c r="AV25" s="12"/>
      <c r="AW25" s="12"/>
      <c r="AX25" s="12"/>
      <c r="AY25" s="12"/>
      <c r="AZ25" s="32"/>
    </row>
    <row r="26" spans="1:52" x14ac:dyDescent="0.2">
      <c r="A26" s="192"/>
      <c r="B26" s="264"/>
      <c r="C26" s="48"/>
      <c r="D26" s="103"/>
      <c r="E26" s="42"/>
      <c r="F26" s="42"/>
      <c r="G26" s="42"/>
      <c r="H26" s="44"/>
      <c r="I26" s="42"/>
      <c r="J26" s="42"/>
      <c r="K26" s="42"/>
      <c r="L26" s="367">
        <f t="shared" si="10"/>
        <v>0</v>
      </c>
      <c r="M26" s="42"/>
      <c r="N26" s="42"/>
      <c r="O26" s="229">
        <f t="shared" si="9"/>
        <v>0</v>
      </c>
      <c r="P26" s="42"/>
      <c r="Q26" s="42"/>
      <c r="R26" s="54"/>
      <c r="S26" s="42"/>
      <c r="T26" s="42"/>
      <c r="U26" s="54"/>
      <c r="V26" s="42"/>
      <c r="W26" s="42"/>
      <c r="X26" s="54"/>
      <c r="Y26" s="42"/>
      <c r="Z26" s="42"/>
      <c r="AA26" s="54"/>
      <c r="AB26" s="42"/>
      <c r="AC26" s="42"/>
      <c r="AD26" s="54"/>
      <c r="AE26" s="42"/>
      <c r="AF26" s="42"/>
      <c r="AG26" s="54"/>
      <c r="AH26" s="42"/>
      <c r="AI26" s="42"/>
      <c r="AJ26" s="54"/>
      <c r="AK26" s="42"/>
      <c r="AL26" s="42"/>
      <c r="AM26" s="54"/>
      <c r="AN26" s="42"/>
      <c r="AO26" s="42"/>
      <c r="AP26" s="54"/>
      <c r="AQ26" s="12"/>
      <c r="AR26" s="12"/>
      <c r="AS26" s="41"/>
      <c r="AT26" s="12"/>
      <c r="AU26" s="12"/>
      <c r="AV26" s="12"/>
      <c r="AW26" s="12"/>
      <c r="AX26" s="12"/>
      <c r="AY26" s="12"/>
      <c r="AZ26" s="32"/>
    </row>
    <row r="27" spans="1:52" x14ac:dyDescent="0.2">
      <c r="A27" s="192"/>
      <c r="B27" s="264"/>
      <c r="C27" s="48"/>
      <c r="D27" s="103"/>
      <c r="E27" s="42"/>
      <c r="F27" s="42"/>
      <c r="G27" s="42"/>
      <c r="H27" s="44"/>
      <c r="I27" s="42"/>
      <c r="J27" s="42"/>
      <c r="K27" s="42"/>
      <c r="L27" s="367">
        <f t="shared" si="10"/>
        <v>0</v>
      </c>
      <c r="M27" s="42"/>
      <c r="N27" s="42"/>
      <c r="O27" s="229">
        <f t="shared" si="9"/>
        <v>0</v>
      </c>
      <c r="P27" s="42"/>
      <c r="Q27" s="42"/>
      <c r="R27" s="54"/>
      <c r="S27" s="42"/>
      <c r="T27" s="42"/>
      <c r="U27" s="54"/>
      <c r="V27" s="42"/>
      <c r="W27" s="42"/>
      <c r="X27" s="54"/>
      <c r="Y27" s="42"/>
      <c r="Z27" s="42"/>
      <c r="AA27" s="54"/>
      <c r="AB27" s="42"/>
      <c r="AC27" s="42"/>
      <c r="AD27" s="54"/>
      <c r="AE27" s="42"/>
      <c r="AF27" s="42"/>
      <c r="AG27" s="54"/>
      <c r="AH27" s="42"/>
      <c r="AI27" s="42"/>
      <c r="AJ27" s="54"/>
      <c r="AK27" s="42"/>
      <c r="AL27" s="42"/>
      <c r="AM27" s="54"/>
      <c r="AN27" s="42"/>
      <c r="AO27" s="42"/>
      <c r="AP27" s="54"/>
      <c r="AQ27" s="12"/>
      <c r="AR27" s="12"/>
      <c r="AS27" s="41"/>
      <c r="AT27" s="12"/>
      <c r="AU27" s="12"/>
      <c r="AV27" s="12"/>
      <c r="AW27" s="12"/>
      <c r="AX27" s="12"/>
      <c r="AY27" s="12"/>
      <c r="AZ27" s="32"/>
    </row>
    <row r="28" spans="1:52" x14ac:dyDescent="0.2">
      <c r="A28" s="192"/>
      <c r="B28" s="264"/>
      <c r="C28" s="48"/>
      <c r="D28" s="103"/>
      <c r="E28" s="42"/>
      <c r="F28" s="42"/>
      <c r="G28" s="42"/>
      <c r="H28" s="44"/>
      <c r="I28" s="42"/>
      <c r="J28" s="42"/>
      <c r="K28" s="42"/>
      <c r="L28" s="367">
        <f t="shared" si="10"/>
        <v>0</v>
      </c>
      <c r="M28" s="42"/>
      <c r="N28" s="42"/>
      <c r="O28" s="229">
        <f t="shared" si="9"/>
        <v>0</v>
      </c>
      <c r="P28" s="42"/>
      <c r="Q28" s="42"/>
      <c r="R28" s="54"/>
      <c r="S28" s="42"/>
      <c r="T28" s="42"/>
      <c r="U28" s="54"/>
      <c r="V28" s="42"/>
      <c r="W28" s="42"/>
      <c r="X28" s="54"/>
      <c r="Y28" s="42"/>
      <c r="Z28" s="42"/>
      <c r="AA28" s="54"/>
      <c r="AB28" s="42"/>
      <c r="AC28" s="42"/>
      <c r="AD28" s="54"/>
      <c r="AE28" s="42"/>
      <c r="AF28" s="42"/>
      <c r="AG28" s="54"/>
      <c r="AH28" s="42"/>
      <c r="AI28" s="42"/>
      <c r="AJ28" s="54"/>
      <c r="AK28" s="42"/>
      <c r="AL28" s="42"/>
      <c r="AM28" s="54"/>
      <c r="AN28" s="42"/>
      <c r="AO28" s="42"/>
      <c r="AP28" s="54"/>
      <c r="AQ28" s="12"/>
      <c r="AR28" s="12"/>
      <c r="AS28" s="41"/>
      <c r="AT28" s="12"/>
      <c r="AU28" s="12"/>
      <c r="AV28" s="12"/>
      <c r="AW28" s="12"/>
      <c r="AX28" s="12"/>
      <c r="AY28" s="12"/>
      <c r="AZ28" s="32"/>
    </row>
    <row r="29" spans="1:52" x14ac:dyDescent="0.2">
      <c r="A29" s="192"/>
      <c r="B29" s="264"/>
      <c r="C29" s="48"/>
      <c r="D29" s="103"/>
      <c r="E29" s="42"/>
      <c r="F29" s="42"/>
      <c r="G29" s="42"/>
      <c r="H29" s="44"/>
      <c r="I29" s="42"/>
      <c r="J29" s="42"/>
      <c r="K29" s="42"/>
      <c r="L29" s="367">
        <f t="shared" si="10"/>
        <v>0</v>
      </c>
      <c r="M29" s="42"/>
      <c r="N29" s="42"/>
      <c r="O29" s="229">
        <f t="shared" si="9"/>
        <v>0</v>
      </c>
      <c r="P29" s="42"/>
      <c r="Q29" s="42"/>
      <c r="R29" s="54"/>
      <c r="S29" s="42"/>
      <c r="T29" s="42"/>
      <c r="U29" s="54"/>
      <c r="V29" s="42"/>
      <c r="W29" s="42"/>
      <c r="X29" s="54"/>
      <c r="Y29" s="42"/>
      <c r="Z29" s="42"/>
      <c r="AA29" s="54"/>
      <c r="AB29" s="42"/>
      <c r="AC29" s="42"/>
      <c r="AD29" s="54"/>
      <c r="AE29" s="42"/>
      <c r="AF29" s="42"/>
      <c r="AG29" s="54"/>
      <c r="AH29" s="42"/>
      <c r="AI29" s="42"/>
      <c r="AJ29" s="54"/>
      <c r="AK29" s="42"/>
      <c r="AL29" s="42"/>
      <c r="AM29" s="54"/>
      <c r="AN29" s="42"/>
      <c r="AO29" s="42"/>
      <c r="AP29" s="54"/>
      <c r="AQ29" s="12"/>
      <c r="AR29" s="12"/>
      <c r="AS29" s="41"/>
      <c r="AT29" s="12"/>
      <c r="AU29" s="12"/>
      <c r="AV29" s="12"/>
      <c r="AW29" s="12"/>
      <c r="AX29" s="12"/>
      <c r="AY29" s="12"/>
      <c r="AZ29" s="32"/>
    </row>
    <row r="30" spans="1:52" ht="12" x14ac:dyDescent="0.2">
      <c r="A30" s="192"/>
      <c r="B30" s="264"/>
      <c r="C30" s="358"/>
      <c r="D30" s="103"/>
      <c r="E30" s="42"/>
      <c r="F30" s="42"/>
      <c r="G30" s="42"/>
      <c r="H30" s="44"/>
      <c r="I30" s="42"/>
      <c r="J30" s="42"/>
      <c r="K30" s="42"/>
      <c r="L30" s="367">
        <f t="shared" si="10"/>
        <v>0</v>
      </c>
      <c r="M30" s="42"/>
      <c r="N30" s="42"/>
      <c r="O30" s="229">
        <f t="shared" si="9"/>
        <v>0</v>
      </c>
      <c r="P30" s="42"/>
      <c r="Q30" s="42"/>
      <c r="R30" s="54"/>
      <c r="S30" s="42"/>
      <c r="T30" s="42"/>
      <c r="U30" s="54"/>
      <c r="V30" s="42"/>
      <c r="W30" s="42"/>
      <c r="X30" s="54"/>
      <c r="Y30" s="42"/>
      <c r="Z30" s="42"/>
      <c r="AA30" s="54"/>
      <c r="AB30" s="42"/>
      <c r="AC30" s="42"/>
      <c r="AD30" s="54"/>
      <c r="AE30" s="42"/>
      <c r="AF30" s="42"/>
      <c r="AG30" s="54"/>
      <c r="AH30" s="42"/>
      <c r="AI30" s="42"/>
      <c r="AJ30" s="54"/>
      <c r="AK30" s="42"/>
      <c r="AL30" s="42"/>
      <c r="AM30" s="54"/>
      <c r="AN30" s="42"/>
      <c r="AO30" s="42"/>
      <c r="AP30" s="54"/>
      <c r="AQ30" s="42"/>
      <c r="AR30" s="42"/>
      <c r="AS30" s="54"/>
      <c r="AT30" s="42"/>
      <c r="AU30" s="42"/>
      <c r="AV30" s="54"/>
      <c r="AW30" s="12"/>
      <c r="AX30" s="12"/>
      <c r="AY30" s="12"/>
      <c r="AZ30" s="32"/>
    </row>
    <row r="31" spans="1:52" x14ac:dyDescent="0.2">
      <c r="A31" s="192"/>
      <c r="B31" s="264"/>
      <c r="C31" s="265"/>
      <c r="D31" s="103"/>
      <c r="E31" s="12"/>
      <c r="F31" s="12"/>
      <c r="G31" s="12"/>
      <c r="H31" s="12"/>
      <c r="I31" s="12"/>
      <c r="J31" s="12"/>
      <c r="K31" s="12"/>
      <c r="L31" s="367">
        <f t="shared" si="10"/>
        <v>0</v>
      </c>
      <c r="M31" s="12"/>
      <c r="N31" s="12"/>
      <c r="O31" s="229">
        <f t="shared" si="9"/>
        <v>0</v>
      </c>
      <c r="P31" s="12"/>
      <c r="Q31" s="12"/>
      <c r="R31" s="229"/>
      <c r="S31" s="12"/>
      <c r="T31" s="12"/>
      <c r="U31" s="229"/>
      <c r="V31" s="12"/>
      <c r="W31" s="12"/>
      <c r="X31" s="229"/>
      <c r="Y31" s="12"/>
      <c r="Z31" s="12"/>
      <c r="AA31" s="229"/>
      <c r="AB31" s="12"/>
      <c r="AC31" s="12"/>
      <c r="AD31" s="229"/>
      <c r="AE31" s="12"/>
      <c r="AF31" s="12"/>
      <c r="AG31" s="229"/>
      <c r="AH31" s="12"/>
      <c r="AI31" s="12"/>
      <c r="AJ31" s="229"/>
      <c r="AK31" s="12"/>
      <c r="AL31" s="12"/>
      <c r="AM31" s="229"/>
      <c r="AN31" s="12"/>
      <c r="AO31" s="12"/>
      <c r="AP31" s="229"/>
      <c r="AQ31" s="12"/>
      <c r="AR31" s="12"/>
      <c r="AS31" s="41"/>
      <c r="AT31" s="12"/>
      <c r="AU31" s="12"/>
      <c r="AV31" s="12"/>
      <c r="AW31" s="12"/>
      <c r="AX31" s="12"/>
      <c r="AY31" s="12"/>
      <c r="AZ31" s="32"/>
    </row>
    <row r="32" spans="1:52" x14ac:dyDescent="0.2">
      <c r="A32" s="192"/>
      <c r="B32" s="264"/>
      <c r="C32" s="265"/>
      <c r="D32" s="103"/>
      <c r="E32" s="12"/>
      <c r="F32" s="12"/>
      <c r="G32" s="12"/>
      <c r="H32" s="12"/>
      <c r="I32" s="12"/>
      <c r="J32" s="12"/>
      <c r="K32" s="12"/>
      <c r="L32" s="367">
        <f t="shared" si="10"/>
        <v>0</v>
      </c>
      <c r="M32" s="12"/>
      <c r="N32" s="12"/>
      <c r="O32" s="229">
        <f t="shared" si="9"/>
        <v>0</v>
      </c>
      <c r="P32" s="12"/>
      <c r="Q32" s="12"/>
      <c r="R32" s="229"/>
      <c r="S32" s="12"/>
      <c r="T32" s="12"/>
      <c r="U32" s="229"/>
      <c r="V32" s="12"/>
      <c r="W32" s="12"/>
      <c r="X32" s="229"/>
      <c r="Y32" s="12"/>
      <c r="Z32" s="12"/>
      <c r="AA32" s="229"/>
      <c r="AB32" s="12"/>
      <c r="AC32" s="12"/>
      <c r="AD32" s="229"/>
      <c r="AE32" s="12"/>
      <c r="AF32" s="12"/>
      <c r="AG32" s="229"/>
      <c r="AH32" s="12"/>
      <c r="AI32" s="12"/>
      <c r="AJ32" s="229"/>
      <c r="AK32" s="12"/>
      <c r="AL32" s="12"/>
      <c r="AM32" s="229"/>
      <c r="AN32" s="12"/>
      <c r="AO32" s="12"/>
      <c r="AP32" s="229"/>
      <c r="AQ32" s="12"/>
      <c r="AR32" s="12"/>
      <c r="AS32" s="41"/>
      <c r="AT32" s="12"/>
      <c r="AU32" s="12"/>
      <c r="AV32" s="12"/>
      <c r="AW32" s="12"/>
      <c r="AX32" s="12"/>
      <c r="AY32" s="12"/>
      <c r="AZ32" s="32"/>
    </row>
    <row r="33" spans="1:52" x14ac:dyDescent="0.2">
      <c r="A33" s="192"/>
      <c r="B33" s="264"/>
      <c r="C33" s="265"/>
      <c r="D33" s="103"/>
      <c r="E33" s="12"/>
      <c r="F33" s="12"/>
      <c r="G33" s="12"/>
      <c r="H33" s="12"/>
      <c r="I33" s="12"/>
      <c r="J33" s="12"/>
      <c r="K33" s="12"/>
      <c r="L33" s="367">
        <f t="shared" si="10"/>
        <v>0</v>
      </c>
      <c r="M33" s="12"/>
      <c r="N33" s="12"/>
      <c r="O33" s="229">
        <f t="shared" si="9"/>
        <v>0</v>
      </c>
      <c r="P33" s="12"/>
      <c r="Q33" s="12"/>
      <c r="R33" s="229"/>
      <c r="S33" s="12"/>
      <c r="T33" s="12"/>
      <c r="U33" s="229"/>
      <c r="V33" s="12"/>
      <c r="W33" s="12"/>
      <c r="X33" s="229"/>
      <c r="Y33" s="12"/>
      <c r="Z33" s="12"/>
      <c r="AA33" s="229"/>
      <c r="AB33" s="12"/>
      <c r="AC33" s="12"/>
      <c r="AD33" s="229"/>
      <c r="AE33" s="12"/>
      <c r="AF33" s="12"/>
      <c r="AG33" s="229"/>
      <c r="AH33" s="12"/>
      <c r="AI33" s="12"/>
      <c r="AJ33" s="229"/>
      <c r="AK33" s="12"/>
      <c r="AL33" s="12"/>
      <c r="AM33" s="229"/>
      <c r="AN33" s="12"/>
      <c r="AO33" s="12"/>
      <c r="AP33" s="229"/>
      <c r="AQ33" s="12"/>
      <c r="AR33" s="12"/>
      <c r="AS33" s="41"/>
      <c r="AT33" s="12"/>
      <c r="AU33" s="12"/>
      <c r="AV33" s="12"/>
      <c r="AW33" s="12"/>
      <c r="AX33" s="12"/>
      <c r="AY33" s="12"/>
      <c r="AZ33" s="32"/>
    </row>
    <row r="34" spans="1:52" x14ac:dyDescent="0.2">
      <c r="A34" s="192"/>
      <c r="B34" s="264"/>
      <c r="C34" s="265"/>
      <c r="D34" s="103"/>
      <c r="E34" s="12"/>
      <c r="F34" s="12"/>
      <c r="G34" s="12"/>
      <c r="H34" s="12"/>
      <c r="I34" s="12"/>
      <c r="J34" s="12"/>
      <c r="K34" s="12"/>
      <c r="L34" s="367">
        <f t="shared" si="10"/>
        <v>0</v>
      </c>
      <c r="M34" s="12"/>
      <c r="N34" s="12"/>
      <c r="O34" s="229">
        <f t="shared" si="9"/>
        <v>0</v>
      </c>
      <c r="P34" s="12"/>
      <c r="Q34" s="12"/>
      <c r="R34" s="229"/>
      <c r="S34" s="12"/>
      <c r="T34" s="12"/>
      <c r="U34" s="229"/>
      <c r="V34" s="12"/>
      <c r="W34" s="12"/>
      <c r="X34" s="229"/>
      <c r="Y34" s="12"/>
      <c r="Z34" s="12"/>
      <c r="AA34" s="229"/>
      <c r="AB34" s="12"/>
      <c r="AC34" s="12"/>
      <c r="AD34" s="229"/>
      <c r="AE34" s="12"/>
      <c r="AF34" s="12"/>
      <c r="AG34" s="229"/>
      <c r="AH34" s="12"/>
      <c r="AI34" s="12"/>
      <c r="AJ34" s="229"/>
      <c r="AK34" s="12"/>
      <c r="AL34" s="12"/>
      <c r="AM34" s="229"/>
      <c r="AN34" s="12"/>
      <c r="AO34" s="12"/>
      <c r="AP34" s="229"/>
      <c r="AQ34" s="12"/>
      <c r="AR34" s="12"/>
      <c r="AS34" s="41"/>
      <c r="AT34" s="12"/>
      <c r="AU34" s="12"/>
      <c r="AV34" s="12"/>
      <c r="AW34" s="12"/>
      <c r="AX34" s="12"/>
      <c r="AY34" s="12"/>
      <c r="AZ34" s="32"/>
    </row>
    <row r="35" spans="1:52" x14ac:dyDescent="0.2">
      <c r="A35" s="192"/>
      <c r="B35" s="264"/>
      <c r="C35" s="63"/>
      <c r="D35" s="103"/>
      <c r="E35" s="12"/>
      <c r="F35" s="12"/>
      <c r="G35" s="12"/>
      <c r="H35" s="12"/>
      <c r="I35" s="12"/>
      <c r="J35" s="12"/>
      <c r="K35" s="12"/>
      <c r="L35" s="367">
        <f t="shared" si="10"/>
        <v>0</v>
      </c>
      <c r="M35" s="12"/>
      <c r="N35" s="12"/>
      <c r="O35" s="229">
        <f t="shared" si="9"/>
        <v>0</v>
      </c>
      <c r="P35" s="12"/>
      <c r="Q35" s="12"/>
      <c r="R35" s="229"/>
      <c r="S35" s="12"/>
      <c r="T35" s="12"/>
      <c r="U35" s="229"/>
      <c r="V35" s="12"/>
      <c r="W35" s="12"/>
      <c r="X35" s="229"/>
      <c r="Y35" s="12"/>
      <c r="Z35" s="12"/>
      <c r="AA35" s="229"/>
      <c r="AB35" s="12"/>
      <c r="AC35" s="12"/>
      <c r="AD35" s="229"/>
      <c r="AE35" s="12"/>
      <c r="AF35" s="12"/>
      <c r="AG35" s="229"/>
      <c r="AH35" s="12"/>
      <c r="AI35" s="12"/>
      <c r="AJ35" s="229"/>
      <c r="AK35" s="12"/>
      <c r="AL35" s="12"/>
      <c r="AM35" s="229"/>
      <c r="AN35" s="12"/>
      <c r="AO35" s="12"/>
      <c r="AP35" s="229"/>
      <c r="AQ35" s="12"/>
      <c r="AR35" s="12"/>
      <c r="AS35" s="41"/>
      <c r="AT35" s="12"/>
      <c r="AU35" s="12"/>
      <c r="AV35" s="12"/>
      <c r="AW35" s="12"/>
      <c r="AX35" s="12"/>
      <c r="AY35" s="12"/>
      <c r="AZ35" s="32"/>
    </row>
    <row r="36" spans="1:52" x14ac:dyDescent="0.2">
      <c r="A36" s="192"/>
      <c r="B36" s="264"/>
      <c r="C36" s="265"/>
      <c r="D36" s="103"/>
      <c r="E36" s="12"/>
      <c r="F36" s="12"/>
      <c r="G36" s="12"/>
      <c r="H36" s="12"/>
      <c r="I36" s="12"/>
      <c r="J36" s="12"/>
      <c r="K36" s="12"/>
      <c r="L36" s="367">
        <f t="shared" si="10"/>
        <v>0</v>
      </c>
      <c r="M36" s="12"/>
      <c r="N36" s="12"/>
      <c r="O36" s="229">
        <f t="shared" si="9"/>
        <v>0</v>
      </c>
      <c r="P36" s="12"/>
      <c r="Q36" s="12"/>
      <c r="R36" s="229"/>
      <c r="S36" s="12"/>
      <c r="T36" s="12"/>
      <c r="U36" s="229"/>
      <c r="V36" s="12"/>
      <c r="W36" s="12"/>
      <c r="X36" s="229"/>
      <c r="Y36" s="12"/>
      <c r="Z36" s="12"/>
      <c r="AA36" s="229"/>
      <c r="AB36" s="12"/>
      <c r="AC36" s="12"/>
      <c r="AD36" s="229"/>
      <c r="AE36" s="12"/>
      <c r="AF36" s="12"/>
      <c r="AG36" s="229"/>
      <c r="AH36" s="12"/>
      <c r="AI36" s="12"/>
      <c r="AJ36" s="229"/>
      <c r="AK36" s="12"/>
      <c r="AL36" s="12"/>
      <c r="AM36" s="229"/>
      <c r="AN36" s="12"/>
      <c r="AO36" s="12"/>
      <c r="AP36" s="229"/>
      <c r="AQ36" s="12"/>
      <c r="AR36" s="12"/>
      <c r="AS36" s="41"/>
      <c r="AT36" s="12"/>
      <c r="AU36" s="12"/>
      <c r="AV36" s="12"/>
      <c r="AW36" s="12"/>
      <c r="AX36" s="12"/>
      <c r="AY36" s="12"/>
      <c r="AZ36" s="32"/>
    </row>
    <row r="37" spans="1:52" x14ac:dyDescent="0.2">
      <c r="A37" s="192"/>
      <c r="B37" s="264"/>
      <c r="C37" s="265"/>
      <c r="D37" s="103"/>
      <c r="E37" s="12"/>
      <c r="F37" s="12"/>
      <c r="G37" s="12"/>
      <c r="H37" s="12"/>
      <c r="I37" s="12"/>
      <c r="J37" s="12"/>
      <c r="K37" s="12"/>
      <c r="L37" s="367">
        <f t="shared" si="10"/>
        <v>0</v>
      </c>
      <c r="M37" s="12"/>
      <c r="N37" s="12"/>
      <c r="O37" s="229">
        <f t="shared" si="9"/>
        <v>0</v>
      </c>
      <c r="P37" s="12"/>
      <c r="Q37" s="12"/>
      <c r="R37" s="229"/>
      <c r="S37" s="12"/>
      <c r="T37" s="12"/>
      <c r="U37" s="229"/>
      <c r="V37" s="12"/>
      <c r="W37" s="12"/>
      <c r="X37" s="229"/>
      <c r="Y37" s="12"/>
      <c r="Z37" s="12"/>
      <c r="AA37" s="229"/>
      <c r="AB37" s="12"/>
      <c r="AC37" s="12"/>
      <c r="AD37" s="229"/>
      <c r="AE37" s="12"/>
      <c r="AF37" s="12"/>
      <c r="AG37" s="229"/>
      <c r="AH37" s="12"/>
      <c r="AI37" s="12"/>
      <c r="AJ37" s="229"/>
      <c r="AK37" s="12"/>
      <c r="AL37" s="12"/>
      <c r="AM37" s="229"/>
      <c r="AN37" s="12"/>
      <c r="AO37" s="12"/>
      <c r="AP37" s="229"/>
      <c r="AQ37" s="12"/>
      <c r="AR37" s="12"/>
      <c r="AS37" s="41"/>
      <c r="AT37" s="12"/>
      <c r="AU37" s="12"/>
      <c r="AV37" s="12"/>
      <c r="AW37" s="12"/>
      <c r="AX37" s="12"/>
      <c r="AY37" s="12"/>
      <c r="AZ37" s="32"/>
    </row>
    <row r="38" spans="1:52" x14ac:dyDescent="0.2">
      <c r="A38" s="192"/>
      <c r="B38" s="264"/>
      <c r="C38" s="63"/>
      <c r="D38" s="103"/>
      <c r="E38" s="12"/>
      <c r="F38" s="12"/>
      <c r="G38" s="12"/>
      <c r="H38" s="12"/>
      <c r="I38" s="12"/>
      <c r="J38" s="12"/>
      <c r="K38" s="12"/>
      <c r="L38" s="367">
        <f t="shared" si="10"/>
        <v>0</v>
      </c>
      <c r="M38" s="12"/>
      <c r="N38" s="12"/>
      <c r="O38" s="229">
        <f t="shared" si="9"/>
        <v>0</v>
      </c>
      <c r="P38" s="12"/>
      <c r="Q38" s="12"/>
      <c r="R38" s="229"/>
      <c r="S38" s="12"/>
      <c r="T38" s="12"/>
      <c r="U38" s="229"/>
      <c r="V38" s="12"/>
      <c r="W38" s="12"/>
      <c r="X38" s="229"/>
      <c r="Y38" s="12"/>
      <c r="Z38" s="12"/>
      <c r="AA38" s="229"/>
      <c r="AB38" s="12"/>
      <c r="AC38" s="12"/>
      <c r="AD38" s="229"/>
      <c r="AE38" s="12"/>
      <c r="AF38" s="12"/>
      <c r="AG38" s="229"/>
      <c r="AH38" s="12"/>
      <c r="AI38" s="12"/>
      <c r="AJ38" s="229"/>
      <c r="AK38" s="12"/>
      <c r="AL38" s="12"/>
      <c r="AM38" s="229"/>
      <c r="AN38" s="12"/>
      <c r="AO38" s="12"/>
      <c r="AP38" s="229"/>
      <c r="AQ38" s="12"/>
      <c r="AR38" s="12"/>
      <c r="AS38" s="41"/>
      <c r="AT38" s="12"/>
      <c r="AU38" s="12"/>
      <c r="AV38" s="12"/>
      <c r="AW38" s="12"/>
      <c r="AX38" s="12"/>
      <c r="AY38" s="12"/>
      <c r="AZ38" s="32"/>
    </row>
    <row r="39" spans="1:52" x14ac:dyDescent="0.2">
      <c r="A39" s="192"/>
      <c r="B39" s="264"/>
      <c r="C39" s="63"/>
      <c r="D39" s="103"/>
      <c r="E39" s="12"/>
      <c r="F39" s="12"/>
      <c r="G39" s="12"/>
      <c r="H39" s="12"/>
      <c r="I39" s="12"/>
      <c r="J39" s="12"/>
      <c r="K39" s="12"/>
      <c r="L39" s="367">
        <f t="shared" si="10"/>
        <v>0</v>
      </c>
      <c r="M39" s="12"/>
      <c r="N39" s="12"/>
      <c r="O39" s="229">
        <f t="shared" si="9"/>
        <v>0</v>
      </c>
      <c r="P39" s="12"/>
      <c r="Q39" s="12"/>
      <c r="R39" s="229"/>
      <c r="S39" s="12"/>
      <c r="T39" s="12"/>
      <c r="U39" s="229"/>
      <c r="V39" s="12"/>
      <c r="W39" s="12"/>
      <c r="X39" s="229"/>
      <c r="Y39" s="12"/>
      <c r="Z39" s="12"/>
      <c r="AA39" s="229"/>
      <c r="AB39" s="12"/>
      <c r="AC39" s="12"/>
      <c r="AD39" s="229"/>
      <c r="AE39" s="12"/>
      <c r="AF39" s="12"/>
      <c r="AG39" s="229"/>
      <c r="AH39" s="12"/>
      <c r="AI39" s="12"/>
      <c r="AJ39" s="229"/>
      <c r="AK39" s="12"/>
      <c r="AL39" s="12"/>
      <c r="AM39" s="229"/>
      <c r="AN39" s="12"/>
      <c r="AO39" s="12"/>
      <c r="AP39" s="229"/>
      <c r="AQ39" s="12"/>
      <c r="AR39" s="12"/>
      <c r="AS39" s="41"/>
      <c r="AT39" s="12"/>
      <c r="AU39" s="12"/>
      <c r="AV39" s="12"/>
      <c r="AW39" s="12"/>
      <c r="AX39" s="12"/>
      <c r="AY39" s="12"/>
      <c r="AZ39" s="32"/>
    </row>
    <row r="40" spans="1:52" x14ac:dyDescent="0.2">
      <c r="A40" s="192"/>
      <c r="B40" s="264"/>
      <c r="C40" s="63"/>
      <c r="D40" s="103"/>
      <c r="E40" s="12"/>
      <c r="F40" s="12"/>
      <c r="G40" s="12"/>
      <c r="H40" s="12"/>
      <c r="I40" s="12"/>
      <c r="J40" s="12"/>
      <c r="K40" s="12"/>
      <c r="L40" s="367">
        <f t="shared" si="10"/>
        <v>0</v>
      </c>
      <c r="M40" s="12"/>
      <c r="N40" s="12"/>
      <c r="O40" s="229">
        <f t="shared" si="9"/>
        <v>0</v>
      </c>
      <c r="P40" s="12"/>
      <c r="Q40" s="12"/>
      <c r="R40" s="41"/>
      <c r="S40" s="12"/>
      <c r="T40" s="12"/>
      <c r="U40" s="41"/>
      <c r="V40" s="12"/>
      <c r="W40" s="12"/>
      <c r="X40" s="41"/>
      <c r="Y40" s="12"/>
      <c r="Z40" s="12"/>
      <c r="AA40" s="41"/>
      <c r="AB40" s="12"/>
      <c r="AC40" s="12"/>
      <c r="AD40" s="41"/>
      <c r="AE40" s="12"/>
      <c r="AF40" s="12"/>
      <c r="AG40" s="41"/>
      <c r="AH40" s="12"/>
      <c r="AI40" s="12"/>
      <c r="AJ40" s="41"/>
      <c r="AK40" s="12"/>
      <c r="AL40" s="12"/>
      <c r="AM40" s="41"/>
      <c r="AN40" s="12"/>
      <c r="AO40" s="12"/>
      <c r="AP40" s="41"/>
      <c r="AQ40" s="12"/>
      <c r="AR40" s="12"/>
      <c r="AS40" s="41"/>
      <c r="AT40" s="12"/>
      <c r="AU40" s="12"/>
      <c r="AV40" s="12"/>
      <c r="AW40" s="12"/>
      <c r="AX40" s="12"/>
      <c r="AY40" s="12"/>
      <c r="AZ40" s="32"/>
    </row>
    <row r="41" spans="1:52" x14ac:dyDescent="0.2">
      <c r="A41" s="192"/>
      <c r="B41" s="264"/>
      <c r="C41" s="265"/>
      <c r="D41" s="103"/>
      <c r="E41" s="12"/>
      <c r="F41" s="12"/>
      <c r="G41" s="12"/>
      <c r="H41" s="12"/>
      <c r="I41" s="12"/>
      <c r="J41" s="12"/>
      <c r="K41" s="12"/>
      <c r="L41" s="367">
        <f t="shared" si="10"/>
        <v>0</v>
      </c>
      <c r="M41" s="12"/>
      <c r="N41" s="12"/>
      <c r="O41" s="229">
        <f t="shared" si="9"/>
        <v>0</v>
      </c>
      <c r="P41" s="12"/>
      <c r="Q41" s="12"/>
      <c r="R41" s="41"/>
      <c r="S41" s="12"/>
      <c r="T41" s="12"/>
      <c r="U41" s="41"/>
      <c r="V41" s="12"/>
      <c r="W41" s="12"/>
      <c r="X41" s="41"/>
      <c r="Y41" s="12"/>
      <c r="Z41" s="12"/>
      <c r="AA41" s="41"/>
      <c r="AB41" s="12"/>
      <c r="AC41" s="12"/>
      <c r="AD41" s="41"/>
      <c r="AE41" s="12"/>
      <c r="AF41" s="12"/>
      <c r="AG41" s="41"/>
      <c r="AH41" s="12"/>
      <c r="AI41" s="12"/>
      <c r="AJ41" s="41"/>
      <c r="AK41" s="12"/>
      <c r="AL41" s="12"/>
      <c r="AM41" s="41"/>
      <c r="AN41" s="12"/>
      <c r="AO41" s="12"/>
      <c r="AP41" s="41"/>
      <c r="AQ41" s="12"/>
      <c r="AR41" s="12"/>
      <c r="AS41" s="41"/>
      <c r="AT41" s="12"/>
      <c r="AU41" s="12"/>
      <c r="AV41" s="12"/>
      <c r="AW41" s="12"/>
      <c r="AX41" s="12"/>
      <c r="AY41" s="12"/>
      <c r="AZ41" s="32"/>
    </row>
    <row r="42" spans="1:52" x14ac:dyDescent="0.2">
      <c r="A42" s="192"/>
      <c r="B42" s="264"/>
      <c r="C42" s="265"/>
      <c r="D42" s="103"/>
      <c r="E42" s="12"/>
      <c r="F42" s="12"/>
      <c r="G42" s="12"/>
      <c r="H42" s="12"/>
      <c r="I42" s="12"/>
      <c r="J42" s="12"/>
      <c r="K42" s="12"/>
      <c r="L42" s="367">
        <f t="shared" si="10"/>
        <v>0</v>
      </c>
      <c r="M42" s="12"/>
      <c r="N42" s="12"/>
      <c r="O42" s="229">
        <f t="shared" si="9"/>
        <v>0</v>
      </c>
      <c r="P42" s="12"/>
      <c r="Q42" s="12"/>
      <c r="R42" s="41"/>
      <c r="S42" s="12"/>
      <c r="T42" s="12"/>
      <c r="U42" s="41"/>
      <c r="V42" s="12"/>
      <c r="W42" s="12"/>
      <c r="X42" s="41"/>
      <c r="Y42" s="12"/>
      <c r="Z42" s="12"/>
      <c r="AA42" s="41"/>
      <c r="AB42" s="12"/>
      <c r="AC42" s="12"/>
      <c r="AD42" s="41"/>
      <c r="AE42" s="12"/>
      <c r="AF42" s="12"/>
      <c r="AG42" s="41"/>
      <c r="AH42" s="12"/>
      <c r="AI42" s="12"/>
      <c r="AJ42" s="41"/>
      <c r="AK42" s="12"/>
      <c r="AL42" s="12"/>
      <c r="AM42" s="41"/>
      <c r="AN42" s="12"/>
      <c r="AO42" s="12"/>
      <c r="AP42" s="41"/>
      <c r="AQ42" s="12"/>
      <c r="AR42" s="12"/>
      <c r="AS42" s="41"/>
      <c r="AT42" s="12"/>
      <c r="AU42" s="12"/>
      <c r="AV42" s="12"/>
      <c r="AW42" s="12"/>
      <c r="AX42" s="12"/>
      <c r="AY42" s="12"/>
      <c r="AZ42" s="32"/>
    </row>
    <row r="43" spans="1:52" x14ac:dyDescent="0.2">
      <c r="A43" s="192"/>
      <c r="B43" s="264"/>
      <c r="C43" s="265"/>
      <c r="D43" s="103"/>
      <c r="E43" s="12"/>
      <c r="F43" s="12"/>
      <c r="G43" s="12"/>
      <c r="H43" s="12"/>
      <c r="I43" s="12"/>
      <c r="J43" s="12"/>
      <c r="K43" s="12"/>
      <c r="L43" s="367">
        <f t="shared" si="10"/>
        <v>0</v>
      </c>
      <c r="M43" s="12"/>
      <c r="N43" s="12"/>
      <c r="O43" s="229">
        <f t="shared" si="9"/>
        <v>0</v>
      </c>
      <c r="P43" s="12"/>
      <c r="Q43" s="12"/>
      <c r="R43" s="41"/>
      <c r="S43" s="12"/>
      <c r="T43" s="12"/>
      <c r="U43" s="41"/>
      <c r="V43" s="12"/>
      <c r="W43" s="12"/>
      <c r="X43" s="41"/>
      <c r="Y43" s="12"/>
      <c r="Z43" s="12"/>
      <c r="AA43" s="41"/>
      <c r="AB43" s="12"/>
      <c r="AC43" s="12"/>
      <c r="AD43" s="41"/>
      <c r="AE43" s="12"/>
      <c r="AF43" s="12"/>
      <c r="AG43" s="41"/>
      <c r="AH43" s="12"/>
      <c r="AI43" s="12"/>
      <c r="AJ43" s="41"/>
      <c r="AK43" s="12"/>
      <c r="AL43" s="12"/>
      <c r="AM43" s="41"/>
      <c r="AN43" s="12"/>
      <c r="AO43" s="12"/>
      <c r="AP43" s="41"/>
      <c r="AQ43" s="12"/>
      <c r="AR43" s="12"/>
      <c r="AS43" s="41"/>
      <c r="AT43" s="12"/>
      <c r="AU43" s="12"/>
      <c r="AV43" s="12"/>
      <c r="AW43" s="12"/>
      <c r="AX43" s="12"/>
      <c r="AY43" s="12"/>
      <c r="AZ43" s="32"/>
    </row>
    <row r="44" spans="1:52" x14ac:dyDescent="0.2">
      <c r="A44" s="192"/>
      <c r="B44" s="264"/>
      <c r="C44" s="63"/>
      <c r="D44" s="103"/>
      <c r="E44" s="12"/>
      <c r="F44" s="12"/>
      <c r="G44" s="12"/>
      <c r="H44" s="12"/>
      <c r="I44" s="12"/>
      <c r="J44" s="12"/>
      <c r="K44" s="12"/>
      <c r="L44" s="367">
        <f t="shared" si="10"/>
        <v>0</v>
      </c>
      <c r="M44" s="12"/>
      <c r="N44" s="12"/>
      <c r="O44" s="229">
        <f t="shared" si="9"/>
        <v>0</v>
      </c>
      <c r="P44" s="12"/>
      <c r="Q44" s="12"/>
      <c r="R44" s="41"/>
      <c r="S44" s="12"/>
      <c r="T44" s="12"/>
      <c r="U44" s="41"/>
      <c r="V44" s="12"/>
      <c r="W44" s="12"/>
      <c r="X44" s="41"/>
      <c r="Y44" s="12"/>
      <c r="Z44" s="12"/>
      <c r="AA44" s="41"/>
      <c r="AB44" s="12"/>
      <c r="AC44" s="12"/>
      <c r="AD44" s="41"/>
      <c r="AE44" s="12"/>
      <c r="AF44" s="12"/>
      <c r="AG44" s="41"/>
      <c r="AH44" s="12"/>
      <c r="AI44" s="12"/>
      <c r="AJ44" s="41"/>
      <c r="AK44" s="12"/>
      <c r="AL44" s="12"/>
      <c r="AM44" s="41"/>
      <c r="AN44" s="12"/>
      <c r="AO44" s="12"/>
      <c r="AP44" s="41"/>
      <c r="AQ44" s="12"/>
      <c r="AR44" s="12"/>
      <c r="AS44" s="41"/>
      <c r="AT44" s="12"/>
      <c r="AU44" s="12"/>
      <c r="AV44" s="12"/>
      <c r="AW44" s="12"/>
      <c r="AX44" s="12"/>
      <c r="AY44" s="12"/>
      <c r="AZ44" s="32"/>
    </row>
    <row r="45" spans="1:52" ht="11.25" customHeight="1" x14ac:dyDescent="0.2">
      <c r="A45" s="192"/>
      <c r="B45" s="264"/>
      <c r="C45" s="265"/>
      <c r="D45" s="103"/>
      <c r="E45" s="12"/>
      <c r="F45" s="12"/>
      <c r="G45" s="12"/>
      <c r="H45" s="12"/>
      <c r="I45" s="12"/>
      <c r="J45" s="12"/>
      <c r="K45" s="12"/>
      <c r="L45" s="367">
        <f t="shared" si="10"/>
        <v>0</v>
      </c>
      <c r="M45" s="12"/>
      <c r="N45" s="12"/>
      <c r="O45" s="229">
        <f t="shared" si="9"/>
        <v>0</v>
      </c>
      <c r="P45" s="12"/>
      <c r="Q45" s="12"/>
      <c r="R45" s="41"/>
      <c r="S45" s="12"/>
      <c r="T45" s="12"/>
      <c r="U45" s="41"/>
      <c r="V45" s="12"/>
      <c r="W45" s="12"/>
      <c r="X45" s="41"/>
      <c r="Y45" s="12"/>
      <c r="Z45" s="12"/>
      <c r="AA45" s="41"/>
      <c r="AB45" s="12"/>
      <c r="AC45" s="12"/>
      <c r="AD45" s="41"/>
      <c r="AE45" s="12"/>
      <c r="AF45" s="12"/>
      <c r="AG45" s="41"/>
      <c r="AH45" s="12"/>
      <c r="AI45" s="12"/>
      <c r="AJ45" s="41"/>
      <c r="AK45" s="12"/>
      <c r="AL45" s="12"/>
      <c r="AM45" s="41"/>
      <c r="AN45" s="12"/>
      <c r="AO45" s="12"/>
      <c r="AP45" s="41"/>
      <c r="AQ45" s="12"/>
      <c r="AR45" s="12"/>
      <c r="AS45" s="41"/>
      <c r="AT45" s="12"/>
      <c r="AU45" s="12"/>
      <c r="AV45" s="12"/>
      <c r="AW45" s="12"/>
      <c r="AX45" s="12"/>
      <c r="AY45" s="12"/>
      <c r="AZ45" s="32"/>
    </row>
    <row r="46" spans="1:52" x14ac:dyDescent="0.2">
      <c r="A46" s="192"/>
      <c r="B46" s="268"/>
      <c r="C46" s="63"/>
      <c r="D46" s="103"/>
      <c r="E46" s="12"/>
      <c r="F46" s="12"/>
      <c r="G46" s="12"/>
      <c r="H46" s="12"/>
      <c r="I46" s="12"/>
      <c r="J46" s="12"/>
      <c r="K46" s="12"/>
      <c r="L46" s="367">
        <f t="shared" si="10"/>
        <v>0</v>
      </c>
      <c r="M46" s="12"/>
      <c r="N46" s="12"/>
      <c r="O46" s="229">
        <f t="shared" si="9"/>
        <v>0</v>
      </c>
      <c r="P46" s="12"/>
      <c r="Q46" s="12"/>
      <c r="R46" s="229"/>
      <c r="S46" s="12"/>
      <c r="T46" s="12"/>
      <c r="U46" s="229"/>
      <c r="V46" s="12"/>
      <c r="W46" s="12"/>
      <c r="X46" s="229"/>
      <c r="Y46" s="12"/>
      <c r="Z46" s="12"/>
      <c r="AA46" s="229"/>
      <c r="AB46" s="12"/>
      <c r="AC46" s="12"/>
      <c r="AD46" s="229"/>
      <c r="AE46" s="12"/>
      <c r="AF46" s="12"/>
      <c r="AG46" s="229"/>
      <c r="AH46" s="12"/>
      <c r="AI46" s="12"/>
      <c r="AJ46" s="229"/>
      <c r="AK46" s="12"/>
      <c r="AL46" s="12"/>
      <c r="AM46" s="229"/>
      <c r="AN46" s="12"/>
      <c r="AO46" s="12"/>
      <c r="AP46" s="229"/>
      <c r="AQ46" s="12"/>
      <c r="AR46" s="12"/>
      <c r="AS46" s="41"/>
      <c r="AT46" s="12"/>
      <c r="AU46" s="12"/>
      <c r="AV46" s="12"/>
      <c r="AW46" s="12"/>
      <c r="AX46" s="12"/>
      <c r="AY46" s="12"/>
      <c r="AZ46" s="32"/>
    </row>
    <row r="47" spans="1:52" ht="11.25" customHeight="1" x14ac:dyDescent="0.2">
      <c r="A47" s="192"/>
      <c r="B47" s="264"/>
      <c r="C47" s="265"/>
      <c r="D47" s="103"/>
      <c r="E47" s="12"/>
      <c r="F47" s="12"/>
      <c r="G47" s="12"/>
      <c r="H47" s="12"/>
      <c r="I47" s="12"/>
      <c r="J47" s="12"/>
      <c r="K47" s="12"/>
      <c r="L47" s="367">
        <f t="shared" si="10"/>
        <v>0</v>
      </c>
      <c r="M47" s="12"/>
      <c r="N47" s="12"/>
      <c r="O47" s="229">
        <f t="shared" si="9"/>
        <v>0</v>
      </c>
      <c r="P47" s="12"/>
      <c r="Q47" s="12"/>
      <c r="R47" s="229"/>
      <c r="S47" s="12"/>
      <c r="T47" s="12"/>
      <c r="U47" s="229"/>
      <c r="V47" s="12"/>
      <c r="W47" s="12"/>
      <c r="X47" s="229"/>
      <c r="Y47" s="12"/>
      <c r="Z47" s="12"/>
      <c r="AA47" s="229"/>
      <c r="AB47" s="12"/>
      <c r="AC47" s="12"/>
      <c r="AD47" s="229"/>
      <c r="AE47" s="12"/>
      <c r="AF47" s="12"/>
      <c r="AG47" s="229"/>
      <c r="AH47" s="12"/>
      <c r="AI47" s="12"/>
      <c r="AJ47" s="229"/>
      <c r="AK47" s="12"/>
      <c r="AL47" s="12"/>
      <c r="AM47" s="229"/>
      <c r="AN47" s="12"/>
      <c r="AO47" s="12"/>
      <c r="AP47" s="229"/>
      <c r="AQ47" s="12"/>
      <c r="AR47" s="12"/>
      <c r="AS47" s="41"/>
      <c r="AT47" s="12"/>
      <c r="AU47" s="12"/>
      <c r="AV47" s="12"/>
      <c r="AW47" s="12"/>
      <c r="AX47" s="12"/>
      <c r="AY47" s="12"/>
      <c r="AZ47" s="32"/>
    </row>
    <row r="48" spans="1:52" x14ac:dyDescent="0.2">
      <c r="A48" s="192"/>
      <c r="B48" s="264"/>
      <c r="C48" s="265"/>
      <c r="D48" s="103"/>
      <c r="E48" s="12"/>
      <c r="F48" s="12"/>
      <c r="G48" s="12"/>
      <c r="H48" s="12"/>
      <c r="I48" s="12"/>
      <c r="J48" s="12"/>
      <c r="K48" s="12"/>
      <c r="L48" s="367">
        <f t="shared" si="10"/>
        <v>0</v>
      </c>
      <c r="M48" s="12"/>
      <c r="N48" s="12"/>
      <c r="O48" s="229">
        <f t="shared" si="9"/>
        <v>0</v>
      </c>
      <c r="P48" s="12"/>
      <c r="Q48" s="12"/>
      <c r="R48" s="41"/>
      <c r="S48" s="12"/>
      <c r="T48" s="12"/>
      <c r="U48" s="41"/>
      <c r="V48" s="12"/>
      <c r="W48" s="12"/>
      <c r="X48" s="41"/>
      <c r="Y48" s="12"/>
      <c r="Z48" s="12"/>
      <c r="AA48" s="41"/>
      <c r="AB48" s="12"/>
      <c r="AC48" s="12"/>
      <c r="AD48" s="41"/>
      <c r="AE48" s="12"/>
      <c r="AF48" s="12"/>
      <c r="AG48" s="41"/>
      <c r="AH48" s="12"/>
      <c r="AI48" s="12"/>
      <c r="AJ48" s="41"/>
      <c r="AK48" s="12"/>
      <c r="AL48" s="12"/>
      <c r="AM48" s="41"/>
      <c r="AN48" s="12"/>
      <c r="AO48" s="12"/>
      <c r="AP48" s="41"/>
      <c r="AQ48" s="12"/>
      <c r="AR48" s="12"/>
      <c r="AS48" s="41"/>
      <c r="AT48" s="12"/>
      <c r="AU48" s="12"/>
      <c r="AV48" s="12"/>
      <c r="AW48" s="12"/>
      <c r="AX48" s="12"/>
      <c r="AY48" s="12"/>
      <c r="AZ48" s="32"/>
    </row>
    <row r="49" spans="1:53" x14ac:dyDescent="0.2">
      <c r="A49" s="192"/>
      <c r="B49" s="264"/>
      <c r="C49" s="109"/>
      <c r="D49" s="10"/>
      <c r="E49" s="42"/>
      <c r="F49" s="42"/>
      <c r="G49" s="42"/>
      <c r="H49" s="12"/>
      <c r="I49" s="42"/>
      <c r="J49" s="12"/>
      <c r="K49" s="12"/>
      <c r="L49" s="367">
        <f t="shared" si="10"/>
        <v>0</v>
      </c>
      <c r="M49" s="12"/>
      <c r="N49" s="12"/>
      <c r="O49" s="229">
        <f t="shared" si="9"/>
        <v>0</v>
      </c>
      <c r="P49" s="12"/>
      <c r="Q49" s="12"/>
      <c r="R49" s="229"/>
      <c r="S49" s="12"/>
      <c r="T49" s="12"/>
      <c r="U49" s="229"/>
      <c r="V49" s="12"/>
      <c r="W49" s="12"/>
      <c r="X49" s="229"/>
      <c r="Y49" s="12"/>
      <c r="Z49" s="12"/>
      <c r="AA49" s="229"/>
      <c r="AB49" s="12"/>
      <c r="AC49" s="12"/>
      <c r="AD49" s="229"/>
      <c r="AE49" s="12"/>
      <c r="AF49" s="12"/>
      <c r="AG49" s="229"/>
      <c r="AH49" s="12"/>
      <c r="AI49" s="12"/>
      <c r="AJ49" s="229"/>
      <c r="AK49" s="12"/>
      <c r="AL49" s="12"/>
      <c r="AM49" s="229"/>
      <c r="AN49" s="12"/>
      <c r="AO49" s="12"/>
      <c r="AP49" s="229"/>
      <c r="AQ49" s="12"/>
      <c r="AR49" s="12"/>
      <c r="AS49" s="41"/>
      <c r="AT49" s="12"/>
      <c r="AU49" s="12"/>
      <c r="AV49" s="12"/>
      <c r="AW49" s="12"/>
      <c r="AX49" s="12"/>
      <c r="AY49" s="12"/>
      <c r="AZ49" s="32"/>
    </row>
    <row r="50" spans="1:53" x14ac:dyDescent="0.2">
      <c r="A50" s="208"/>
      <c r="B50" s="151"/>
      <c r="C50" s="108"/>
      <c r="D50" s="10"/>
      <c r="E50" s="12"/>
      <c r="F50" s="12"/>
      <c r="G50" s="12"/>
      <c r="H50" s="44"/>
      <c r="I50" s="12"/>
      <c r="J50" s="12"/>
      <c r="K50" s="12"/>
      <c r="L50" s="367">
        <f t="shared" si="10"/>
        <v>0</v>
      </c>
      <c r="M50" s="12"/>
      <c r="N50" s="12"/>
      <c r="O50" s="229">
        <f t="shared" si="9"/>
        <v>0</v>
      </c>
      <c r="P50" s="12"/>
      <c r="Q50" s="12"/>
      <c r="R50" s="54"/>
      <c r="S50" s="12"/>
      <c r="T50" s="12"/>
      <c r="U50" s="54"/>
      <c r="V50" s="12"/>
      <c r="W50" s="12"/>
      <c r="X50" s="54"/>
      <c r="Y50" s="12"/>
      <c r="Z50" s="12"/>
      <c r="AA50" s="54"/>
      <c r="AB50" s="12"/>
      <c r="AC50" s="12"/>
      <c r="AD50" s="54"/>
      <c r="AE50" s="12"/>
      <c r="AF50" s="12"/>
      <c r="AG50" s="54"/>
      <c r="AH50" s="12"/>
      <c r="AI50" s="12"/>
      <c r="AJ50" s="54"/>
      <c r="AK50" s="12"/>
      <c r="AL50" s="12"/>
      <c r="AM50" s="54"/>
      <c r="AN50" s="12"/>
      <c r="AO50" s="12"/>
      <c r="AP50" s="54"/>
      <c r="AQ50" s="44"/>
      <c r="AR50" s="12"/>
      <c r="AS50" s="231"/>
      <c r="AT50" s="12"/>
      <c r="AU50" s="12"/>
      <c r="AV50" s="231"/>
      <c r="AW50" s="12"/>
      <c r="AX50" s="12"/>
      <c r="AY50" s="12"/>
      <c r="AZ50" s="32"/>
      <c r="BA50" s="42"/>
    </row>
    <row r="51" spans="1:53" x14ac:dyDescent="0.2">
      <c r="A51" s="192"/>
      <c r="B51" s="264"/>
      <c r="C51" s="265"/>
      <c r="D51" s="103"/>
      <c r="E51" s="12"/>
      <c r="F51" s="12"/>
      <c r="G51" s="12"/>
      <c r="H51" s="12"/>
      <c r="I51" s="12"/>
      <c r="J51" s="12"/>
      <c r="K51" s="12"/>
      <c r="L51" s="367">
        <f t="shared" si="10"/>
        <v>0</v>
      </c>
      <c r="M51" s="12"/>
      <c r="N51" s="12"/>
      <c r="O51" s="229">
        <f t="shared" si="9"/>
        <v>0</v>
      </c>
      <c r="P51" s="12"/>
      <c r="Q51" s="12"/>
      <c r="R51" s="41"/>
      <c r="S51" s="12"/>
      <c r="T51" s="12"/>
      <c r="U51" s="41"/>
      <c r="V51" s="12"/>
      <c r="W51" s="12"/>
      <c r="X51" s="41"/>
      <c r="Y51" s="12"/>
      <c r="Z51" s="12"/>
      <c r="AA51" s="41"/>
      <c r="AB51" s="12"/>
      <c r="AC51" s="12"/>
      <c r="AD51" s="41"/>
      <c r="AE51" s="12"/>
      <c r="AF51" s="12"/>
      <c r="AG51" s="41"/>
      <c r="AH51" s="12"/>
      <c r="AI51" s="12"/>
      <c r="AJ51" s="41"/>
      <c r="AK51" s="12"/>
      <c r="AL51" s="12"/>
      <c r="AM51" s="41"/>
      <c r="AN51" s="12"/>
      <c r="AO51" s="12"/>
      <c r="AP51" s="41"/>
      <c r="AQ51" s="12"/>
      <c r="AR51" s="12"/>
      <c r="AS51" s="41"/>
      <c r="AT51" s="12"/>
      <c r="AU51" s="12"/>
      <c r="AV51" s="12"/>
      <c r="AW51" s="12"/>
      <c r="AX51" s="12"/>
      <c r="AY51" s="12"/>
      <c r="AZ51" s="32"/>
    </row>
    <row r="52" spans="1:53" x14ac:dyDescent="0.2">
      <c r="A52" s="192"/>
      <c r="B52" s="264"/>
      <c r="C52" s="218"/>
      <c r="D52" s="103"/>
      <c r="E52" s="12"/>
      <c r="F52" s="12"/>
      <c r="G52" s="12"/>
      <c r="H52" s="12"/>
      <c r="I52" s="12"/>
      <c r="J52" s="12"/>
      <c r="K52" s="12"/>
      <c r="L52" s="367">
        <f t="shared" si="10"/>
        <v>0</v>
      </c>
      <c r="M52" s="12"/>
      <c r="N52" s="12"/>
      <c r="O52" s="229">
        <f t="shared" si="9"/>
        <v>0</v>
      </c>
      <c r="P52" s="12"/>
      <c r="Q52" s="12"/>
      <c r="R52" s="41"/>
      <c r="S52" s="12"/>
      <c r="T52" s="12"/>
      <c r="U52" s="41"/>
      <c r="V52" s="12"/>
      <c r="W52" s="12"/>
      <c r="X52" s="41"/>
      <c r="Y52" s="12"/>
      <c r="Z52" s="12"/>
      <c r="AA52" s="41"/>
      <c r="AB52" s="12"/>
      <c r="AC52" s="12"/>
      <c r="AD52" s="41"/>
      <c r="AE52" s="12"/>
      <c r="AF52" s="12"/>
      <c r="AG52" s="41"/>
      <c r="AH52" s="12"/>
      <c r="AI52" s="12"/>
      <c r="AJ52" s="41"/>
      <c r="AK52" s="12"/>
      <c r="AL52" s="12"/>
      <c r="AM52" s="41"/>
      <c r="AN52" s="12"/>
      <c r="AO52" s="12"/>
      <c r="AP52" s="41"/>
      <c r="AQ52" s="12"/>
      <c r="AR52" s="12"/>
      <c r="AS52" s="41"/>
      <c r="AT52" s="12"/>
      <c r="AU52" s="12"/>
      <c r="AV52" s="12"/>
      <c r="AW52" s="12"/>
      <c r="AX52" s="12"/>
      <c r="AY52" s="12"/>
      <c r="AZ52" s="32"/>
    </row>
    <row r="53" spans="1:53" x14ac:dyDescent="0.2">
      <c r="A53" s="192"/>
      <c r="B53" s="264"/>
      <c r="C53" s="265"/>
      <c r="D53" s="103"/>
      <c r="E53" s="12"/>
      <c r="F53" s="12"/>
      <c r="G53" s="12"/>
      <c r="H53" s="12"/>
      <c r="I53" s="12"/>
      <c r="J53" s="12"/>
      <c r="K53" s="12"/>
      <c r="L53" s="367">
        <f t="shared" si="10"/>
        <v>0</v>
      </c>
      <c r="M53" s="12"/>
      <c r="N53" s="12"/>
      <c r="O53" s="229">
        <f t="shared" si="9"/>
        <v>0</v>
      </c>
      <c r="P53" s="12"/>
      <c r="Q53" s="12"/>
      <c r="R53" s="41"/>
      <c r="S53" s="12"/>
      <c r="T53" s="12"/>
      <c r="U53" s="41"/>
      <c r="V53" s="12"/>
      <c r="W53" s="12"/>
      <c r="X53" s="41"/>
      <c r="Y53" s="12"/>
      <c r="Z53" s="12"/>
      <c r="AA53" s="41"/>
      <c r="AB53" s="12"/>
      <c r="AC53" s="12"/>
      <c r="AD53" s="41"/>
      <c r="AE53" s="12"/>
      <c r="AF53" s="12"/>
      <c r="AG53" s="41"/>
      <c r="AH53" s="12"/>
      <c r="AI53" s="12"/>
      <c r="AJ53" s="41"/>
      <c r="AK53" s="12"/>
      <c r="AL53" s="12"/>
      <c r="AM53" s="41"/>
      <c r="AN53" s="12"/>
      <c r="AO53" s="12"/>
      <c r="AP53" s="41"/>
      <c r="AQ53" s="12"/>
      <c r="AR53" s="12"/>
      <c r="AS53" s="41"/>
      <c r="AT53" s="12"/>
      <c r="AU53" s="12"/>
      <c r="AV53" s="12"/>
      <c r="AW53" s="12"/>
      <c r="AX53" s="12"/>
      <c r="AY53" s="12"/>
      <c r="AZ53" s="32"/>
    </row>
    <row r="54" spans="1:53" x14ac:dyDescent="0.2">
      <c r="A54" s="192"/>
      <c r="B54" s="264"/>
      <c r="C54" s="218"/>
      <c r="D54" s="103"/>
      <c r="E54" s="12"/>
      <c r="F54" s="12"/>
      <c r="G54" s="12"/>
      <c r="H54" s="12"/>
      <c r="I54" s="12"/>
      <c r="J54" s="12"/>
      <c r="K54" s="12"/>
      <c r="L54" s="367">
        <f t="shared" si="10"/>
        <v>0</v>
      </c>
      <c r="M54" s="12"/>
      <c r="N54" s="12"/>
      <c r="O54" s="229">
        <f t="shared" si="9"/>
        <v>0</v>
      </c>
      <c r="P54" s="12"/>
      <c r="Q54" s="12"/>
      <c r="R54" s="41"/>
      <c r="S54" s="12"/>
      <c r="T54" s="12"/>
      <c r="U54" s="41"/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/>
      <c r="AN54" s="12"/>
      <c r="AO54" s="12"/>
      <c r="AP54" s="41"/>
      <c r="AQ54" s="12"/>
      <c r="AR54" s="12"/>
      <c r="AS54" s="41"/>
      <c r="AT54" s="12"/>
      <c r="AU54" s="12"/>
      <c r="AV54" s="12"/>
      <c r="AW54" s="12"/>
      <c r="AX54" s="12"/>
      <c r="AY54" s="12"/>
      <c r="AZ54" s="32"/>
    </row>
    <row r="55" spans="1:53" x14ac:dyDescent="0.2">
      <c r="A55" s="192"/>
      <c r="B55" s="264"/>
      <c r="C55" s="265"/>
      <c r="D55" s="103"/>
      <c r="E55" s="12"/>
      <c r="F55" s="12"/>
      <c r="G55" s="12"/>
      <c r="H55" s="12"/>
      <c r="I55" s="12"/>
      <c r="J55" s="12"/>
      <c r="K55" s="12"/>
      <c r="L55" s="367">
        <f t="shared" si="10"/>
        <v>0</v>
      </c>
      <c r="M55" s="12"/>
      <c r="N55" s="12"/>
      <c r="O55" s="229">
        <f t="shared" si="9"/>
        <v>0</v>
      </c>
      <c r="P55" s="12"/>
      <c r="Q55" s="12"/>
      <c r="R55" s="41"/>
      <c r="S55" s="12"/>
      <c r="T55" s="12"/>
      <c r="U55" s="41"/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/>
      <c r="AN55" s="12"/>
      <c r="AO55" s="12"/>
      <c r="AP55" s="41"/>
      <c r="AQ55" s="12"/>
      <c r="AR55" s="12"/>
      <c r="AS55" s="41"/>
      <c r="AT55" s="12"/>
      <c r="AU55" s="12"/>
      <c r="AV55" s="12"/>
      <c r="AW55" s="12"/>
      <c r="AX55" s="12"/>
      <c r="AY55" s="12"/>
      <c r="AZ55" s="32"/>
    </row>
    <row r="56" spans="1:53" x14ac:dyDescent="0.2">
      <c r="A56" s="192"/>
      <c r="B56" s="264"/>
      <c r="C56" s="218"/>
      <c r="D56" s="103"/>
      <c r="E56" s="12"/>
      <c r="F56" s="12"/>
      <c r="G56" s="12"/>
      <c r="H56" s="12"/>
      <c r="I56" s="12"/>
      <c r="J56" s="12"/>
      <c r="K56" s="12"/>
      <c r="L56" s="367">
        <f t="shared" si="10"/>
        <v>0</v>
      </c>
      <c r="M56" s="12"/>
      <c r="N56" s="12"/>
      <c r="O56" s="229">
        <f t="shared" si="9"/>
        <v>0</v>
      </c>
      <c r="P56" s="12"/>
      <c r="Q56" s="12"/>
      <c r="R56" s="41"/>
      <c r="S56" s="12"/>
      <c r="T56" s="12"/>
      <c r="U56" s="41"/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/>
      <c r="AQ56" s="12"/>
      <c r="AR56" s="12"/>
      <c r="AS56" s="41"/>
      <c r="AT56" s="12"/>
      <c r="AU56" s="12"/>
      <c r="AV56" s="12"/>
      <c r="AW56" s="12"/>
      <c r="AX56" s="12"/>
      <c r="AY56" s="12"/>
      <c r="AZ56" s="32"/>
    </row>
    <row r="57" spans="1:53" x14ac:dyDescent="0.2">
      <c r="A57" s="192"/>
      <c r="B57" s="264"/>
      <c r="C57" s="265"/>
      <c r="D57" s="103"/>
      <c r="E57" s="12"/>
      <c r="F57" s="12"/>
      <c r="G57" s="12"/>
      <c r="H57" s="12"/>
      <c r="I57" s="12"/>
      <c r="J57" s="12"/>
      <c r="K57" s="12"/>
      <c r="L57" s="367">
        <f t="shared" si="10"/>
        <v>0</v>
      </c>
      <c r="M57" s="12"/>
      <c r="N57" s="12"/>
      <c r="O57" s="229">
        <f t="shared" si="9"/>
        <v>0</v>
      </c>
      <c r="P57" s="12"/>
      <c r="Q57" s="12"/>
      <c r="R57" s="41"/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/>
      <c r="AT57" s="12"/>
      <c r="AU57" s="12"/>
      <c r="AV57" s="12"/>
      <c r="AW57" s="12"/>
      <c r="AX57" s="12"/>
      <c r="AY57" s="12"/>
      <c r="AZ57" s="32"/>
    </row>
    <row r="58" spans="1:53" x14ac:dyDescent="0.2">
      <c r="A58" s="192"/>
      <c r="B58" s="264"/>
      <c r="C58" s="265"/>
      <c r="D58" s="103"/>
      <c r="E58" s="12"/>
      <c r="F58" s="12"/>
      <c r="G58" s="12"/>
      <c r="H58" s="12"/>
      <c r="I58" s="12"/>
      <c r="J58" s="12"/>
      <c r="K58" s="12"/>
      <c r="L58" s="367">
        <f t="shared" si="10"/>
        <v>0</v>
      </c>
      <c r="M58" s="12"/>
      <c r="N58" s="12"/>
      <c r="O58" s="229">
        <f t="shared" si="9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/>
      <c r="AT58" s="12"/>
      <c r="AU58" s="12"/>
      <c r="AV58" s="12"/>
      <c r="AW58" s="12"/>
      <c r="AX58" s="12"/>
      <c r="AY58" s="12"/>
      <c r="AZ58" s="32"/>
    </row>
    <row r="59" spans="1:53" x14ac:dyDescent="0.2">
      <c r="A59" s="192"/>
      <c r="B59" s="264"/>
      <c r="C59" s="265"/>
      <c r="D59" s="103"/>
      <c r="E59" s="12"/>
      <c r="F59" s="12"/>
      <c r="G59" s="12"/>
      <c r="H59" s="12"/>
      <c r="I59" s="12"/>
      <c r="J59" s="12"/>
      <c r="K59" s="12"/>
      <c r="L59" s="367">
        <f t="shared" si="10"/>
        <v>0</v>
      </c>
      <c r="M59" s="12"/>
      <c r="N59" s="12"/>
      <c r="O59" s="229">
        <f t="shared" si="9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/>
      <c r="AT59" s="12"/>
      <c r="AU59" s="12"/>
      <c r="AV59" s="12"/>
      <c r="AW59" s="12"/>
      <c r="AX59" s="12"/>
      <c r="AY59" s="12"/>
      <c r="AZ59" s="32"/>
    </row>
    <row r="60" spans="1:53" x14ac:dyDescent="0.2">
      <c r="A60" s="192"/>
      <c r="B60" s="264"/>
      <c r="C60" s="265"/>
      <c r="D60" s="103"/>
      <c r="E60" s="12"/>
      <c r="F60" s="12"/>
      <c r="G60" s="12"/>
      <c r="H60" s="12"/>
      <c r="I60" s="12"/>
      <c r="J60" s="12"/>
      <c r="K60" s="12"/>
      <c r="L60" s="367">
        <f t="shared" si="10"/>
        <v>0</v>
      </c>
      <c r="M60" s="12"/>
      <c r="N60" s="12"/>
      <c r="O60" s="229">
        <f t="shared" si="9"/>
        <v>0</v>
      </c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/>
      <c r="AT60" s="12"/>
      <c r="AU60" s="12"/>
      <c r="AV60" s="12"/>
      <c r="AW60" s="12"/>
      <c r="AX60" s="12"/>
      <c r="AY60" s="12"/>
      <c r="AZ60" s="32"/>
    </row>
    <row r="61" spans="1:53" x14ac:dyDescent="0.2">
      <c r="A61" s="192"/>
      <c r="B61" s="264"/>
      <c r="C61" s="265"/>
      <c r="D61" s="103"/>
      <c r="E61" s="12"/>
      <c r="F61" s="12"/>
      <c r="G61" s="12"/>
      <c r="H61" s="12"/>
      <c r="I61" s="12"/>
      <c r="J61" s="12"/>
      <c r="K61" s="12"/>
      <c r="L61" s="367">
        <f t="shared" si="10"/>
        <v>0</v>
      </c>
      <c r="M61" s="12"/>
      <c r="N61" s="12"/>
      <c r="O61" s="229">
        <f t="shared" si="9"/>
        <v>0</v>
      </c>
      <c r="P61" s="12"/>
      <c r="Q61" s="12"/>
      <c r="R61" s="41"/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/>
      <c r="AT61" s="12"/>
      <c r="AU61" s="12"/>
      <c r="AV61" s="12"/>
      <c r="AW61" s="12"/>
      <c r="AX61" s="12"/>
      <c r="AY61" s="12"/>
      <c r="AZ61" s="32"/>
    </row>
    <row r="62" spans="1:53" x14ac:dyDescent="0.2">
      <c r="A62" s="192"/>
      <c r="B62" s="264"/>
      <c r="C62" s="265"/>
      <c r="D62" s="103"/>
      <c r="E62" s="12"/>
      <c r="F62" s="12"/>
      <c r="G62" s="12"/>
      <c r="H62" s="12"/>
      <c r="I62" s="12"/>
      <c r="J62" s="12"/>
      <c r="K62" s="12"/>
      <c r="L62" s="367">
        <f t="shared" si="10"/>
        <v>0</v>
      </c>
      <c r="M62" s="12"/>
      <c r="N62" s="12"/>
      <c r="O62" s="229">
        <f t="shared" si="9"/>
        <v>0</v>
      </c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/>
      <c r="AT62" s="12"/>
      <c r="AU62" s="12"/>
      <c r="AV62" s="12"/>
      <c r="AW62" s="12"/>
      <c r="AX62" s="12"/>
      <c r="AY62" s="12"/>
      <c r="AZ62" s="32"/>
    </row>
    <row r="63" spans="1:53" x14ac:dyDescent="0.2">
      <c r="A63" s="192"/>
      <c r="B63" s="264"/>
      <c r="C63" s="218"/>
      <c r="D63" s="103"/>
      <c r="E63" s="12"/>
      <c r="F63" s="12"/>
      <c r="G63" s="12"/>
      <c r="H63" s="12"/>
      <c r="I63" s="12"/>
      <c r="J63" s="12"/>
      <c r="K63" s="12"/>
      <c r="L63" s="367">
        <f t="shared" si="10"/>
        <v>0</v>
      </c>
      <c r="M63" s="12"/>
      <c r="N63" s="12"/>
      <c r="O63" s="229">
        <f t="shared" si="9"/>
        <v>0</v>
      </c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/>
      <c r="AT63" s="12"/>
      <c r="AU63" s="12"/>
      <c r="AV63" s="12"/>
      <c r="AW63" s="12"/>
      <c r="AX63" s="12"/>
      <c r="AY63" s="12"/>
      <c r="AZ63" s="32"/>
    </row>
    <row r="64" spans="1:53" x14ac:dyDescent="0.2">
      <c r="A64" s="192"/>
      <c r="B64" s="264"/>
      <c r="C64" s="63"/>
      <c r="D64" s="103"/>
      <c r="E64" s="12"/>
      <c r="F64" s="12"/>
      <c r="G64" s="12"/>
      <c r="H64" s="12"/>
      <c r="I64" s="12"/>
      <c r="J64" s="12"/>
      <c r="K64" s="12"/>
      <c r="L64" s="367">
        <f t="shared" si="10"/>
        <v>0</v>
      </c>
      <c r="M64" s="12"/>
      <c r="N64" s="12"/>
      <c r="O64" s="229">
        <f t="shared" si="9"/>
        <v>0</v>
      </c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/>
      <c r="AT64" s="12"/>
      <c r="AU64" s="12"/>
      <c r="AV64" s="12"/>
      <c r="AW64" s="12"/>
      <c r="AX64" s="12"/>
      <c r="AY64" s="12"/>
      <c r="AZ64" s="32"/>
    </row>
    <row r="65" spans="1:52" x14ac:dyDescent="0.2">
      <c r="A65" s="192"/>
      <c r="B65" s="264"/>
      <c r="C65" s="63"/>
      <c r="D65" s="103"/>
      <c r="E65" s="12"/>
      <c r="F65" s="12"/>
      <c r="G65" s="12"/>
      <c r="H65" s="12"/>
      <c r="I65" s="12"/>
      <c r="J65" s="12"/>
      <c r="K65" s="12"/>
      <c r="L65" s="367">
        <f t="shared" si="10"/>
        <v>0</v>
      </c>
      <c r="M65" s="12"/>
      <c r="N65" s="12"/>
      <c r="O65" s="229">
        <f t="shared" si="9"/>
        <v>0</v>
      </c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/>
      <c r="AT65" s="12"/>
      <c r="AU65" s="12"/>
      <c r="AV65" s="12"/>
      <c r="AW65" s="12"/>
      <c r="AX65" s="12"/>
      <c r="AY65" s="12"/>
      <c r="AZ65" s="32"/>
    </row>
    <row r="66" spans="1:52" x14ac:dyDescent="0.2">
      <c r="A66" s="192"/>
      <c r="B66" s="264"/>
      <c r="C66" s="63"/>
      <c r="D66" s="103"/>
      <c r="E66" s="12"/>
      <c r="F66" s="12"/>
      <c r="G66" s="12"/>
      <c r="H66" s="12"/>
      <c r="I66" s="12"/>
      <c r="J66" s="12"/>
      <c r="K66" s="12"/>
      <c r="L66" s="367">
        <f t="shared" si="10"/>
        <v>0</v>
      </c>
      <c r="M66" s="12"/>
      <c r="N66" s="12"/>
      <c r="O66" s="229">
        <f t="shared" si="9"/>
        <v>0</v>
      </c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/>
      <c r="AT66" s="12"/>
      <c r="AU66" s="12"/>
      <c r="AV66" s="12"/>
      <c r="AW66" s="12"/>
      <c r="AX66" s="12"/>
      <c r="AY66" s="12"/>
      <c r="AZ66" s="32"/>
    </row>
    <row r="67" spans="1:52" x14ac:dyDescent="0.2">
      <c r="A67" s="192"/>
      <c r="B67" s="264"/>
      <c r="C67" s="63"/>
      <c r="D67" s="103"/>
      <c r="E67" s="12"/>
      <c r="F67" s="12"/>
      <c r="G67" s="12"/>
      <c r="H67" s="12"/>
      <c r="I67" s="12"/>
      <c r="J67" s="12"/>
      <c r="K67" s="12"/>
      <c r="L67" s="367">
        <f t="shared" si="10"/>
        <v>0</v>
      </c>
      <c r="M67" s="12"/>
      <c r="N67" s="12"/>
      <c r="O67" s="229">
        <f t="shared" si="9"/>
        <v>0</v>
      </c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/>
      <c r="AT67" s="12"/>
      <c r="AU67" s="12"/>
      <c r="AV67" s="12"/>
      <c r="AW67" s="12"/>
      <c r="AX67" s="12"/>
      <c r="AY67" s="12"/>
      <c r="AZ67" s="32"/>
    </row>
    <row r="68" spans="1:52" x14ac:dyDescent="0.2">
      <c r="A68" s="192"/>
      <c r="B68" s="264"/>
      <c r="C68" s="218"/>
      <c r="D68" s="103"/>
      <c r="E68" s="12"/>
      <c r="F68" s="12"/>
      <c r="G68" s="12"/>
      <c r="H68" s="12"/>
      <c r="I68" s="12"/>
      <c r="J68" s="12"/>
      <c r="K68" s="12"/>
      <c r="L68" s="367">
        <f t="shared" si="10"/>
        <v>0</v>
      </c>
      <c r="M68" s="12"/>
      <c r="N68" s="12"/>
      <c r="O68" s="229">
        <f t="shared" si="9"/>
        <v>0</v>
      </c>
      <c r="P68" s="12"/>
      <c r="Q68" s="12"/>
      <c r="R68" s="41"/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/>
      <c r="AT68" s="12"/>
      <c r="AU68" s="12"/>
      <c r="AV68" s="12"/>
      <c r="AW68" s="12"/>
      <c r="AX68" s="12"/>
      <c r="AY68" s="12"/>
      <c r="AZ68" s="32"/>
    </row>
    <row r="69" spans="1:52" x14ac:dyDescent="0.2">
      <c r="A69" s="192"/>
      <c r="B69" s="264"/>
      <c r="C69" s="63"/>
      <c r="D69" s="103"/>
      <c r="E69" s="12"/>
      <c r="F69" s="12"/>
      <c r="G69" s="12"/>
      <c r="H69" s="12"/>
      <c r="I69" s="12"/>
      <c r="J69" s="12"/>
      <c r="K69" s="12"/>
      <c r="L69" s="367">
        <f t="shared" si="10"/>
        <v>0</v>
      </c>
      <c r="M69" s="12"/>
      <c r="N69" s="12"/>
      <c r="O69" s="229">
        <f t="shared" si="9"/>
        <v>0</v>
      </c>
      <c r="P69" s="12"/>
      <c r="Q69" s="12"/>
      <c r="R69" s="41"/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/>
      <c r="AT69" s="12"/>
      <c r="AU69" s="12"/>
      <c r="AV69" s="12"/>
      <c r="AW69" s="12"/>
      <c r="AX69" s="12"/>
      <c r="AY69" s="12"/>
      <c r="AZ69" s="32"/>
    </row>
    <row r="70" spans="1:52" x14ac:dyDescent="0.2">
      <c r="A70" s="192"/>
      <c r="B70" s="264"/>
      <c r="C70" s="218"/>
      <c r="D70" s="103"/>
      <c r="E70" s="12"/>
      <c r="F70" s="12"/>
      <c r="G70" s="12"/>
      <c r="H70" s="12"/>
      <c r="I70" s="12"/>
      <c r="J70" s="12"/>
      <c r="K70" s="12"/>
      <c r="L70" s="367">
        <f t="shared" si="10"/>
        <v>0</v>
      </c>
      <c r="M70" s="12"/>
      <c r="N70" s="12"/>
      <c r="O70" s="229">
        <f t="shared" si="9"/>
        <v>0</v>
      </c>
      <c r="P70" s="12"/>
      <c r="Q70" s="12"/>
      <c r="R70" s="41"/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/>
      <c r="AT70" s="12"/>
      <c r="AU70" s="12"/>
      <c r="AV70" s="12"/>
      <c r="AW70" s="12"/>
      <c r="AX70" s="12"/>
      <c r="AY70" s="12"/>
      <c r="AZ70" s="32"/>
    </row>
    <row r="71" spans="1:52" x14ac:dyDescent="0.2">
      <c r="A71" s="192"/>
      <c r="B71" s="264"/>
      <c r="C71" s="218"/>
      <c r="D71" s="103"/>
      <c r="E71" s="12"/>
      <c r="F71" s="12"/>
      <c r="G71" s="12"/>
      <c r="H71" s="12"/>
      <c r="I71" s="12"/>
      <c r="J71" s="12"/>
      <c r="K71" s="12"/>
      <c r="L71" s="367">
        <f t="shared" si="10"/>
        <v>0</v>
      </c>
      <c r="M71" s="12"/>
      <c r="N71" s="12"/>
      <c r="O71" s="229">
        <f t="shared" si="9"/>
        <v>0</v>
      </c>
      <c r="P71" s="12"/>
      <c r="Q71" s="12"/>
      <c r="R71" s="41"/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/>
      <c r="AT71" s="12"/>
      <c r="AU71" s="12"/>
      <c r="AV71" s="12"/>
      <c r="AW71" s="12"/>
      <c r="AX71" s="12"/>
      <c r="AY71" s="12"/>
      <c r="AZ71" s="32"/>
    </row>
    <row r="72" spans="1:52" x14ac:dyDescent="0.2">
      <c r="A72" s="192"/>
      <c r="B72" s="264"/>
      <c r="C72" s="63"/>
      <c r="D72" s="103"/>
      <c r="E72" s="12"/>
      <c r="F72" s="12"/>
      <c r="G72" s="12"/>
      <c r="H72" s="12"/>
      <c r="I72" s="12"/>
      <c r="J72" s="12"/>
      <c r="K72" s="12"/>
      <c r="L72" s="367">
        <f t="shared" si="10"/>
        <v>0</v>
      </c>
      <c r="M72" s="12"/>
      <c r="N72" s="12"/>
      <c r="O72" s="229">
        <f t="shared" ref="O72:O76" si="11">+M72-N72</f>
        <v>0</v>
      </c>
      <c r="P72" s="12"/>
      <c r="Q72" s="12"/>
      <c r="R72" s="41"/>
      <c r="S72" s="12"/>
      <c r="T72" s="12"/>
      <c r="U72" s="41"/>
      <c r="V72" s="12"/>
      <c r="W72" s="12"/>
      <c r="X72" s="41"/>
      <c r="Y72" s="12"/>
      <c r="Z72" s="12"/>
      <c r="AA72" s="41"/>
      <c r="AB72" s="12"/>
      <c r="AC72" s="12"/>
      <c r="AD72" s="41"/>
      <c r="AE72" s="12"/>
      <c r="AF72" s="12"/>
      <c r="AG72" s="41"/>
      <c r="AH72" s="12"/>
      <c r="AI72" s="12"/>
      <c r="AJ72" s="41"/>
      <c r="AK72" s="12"/>
      <c r="AL72" s="12"/>
      <c r="AM72" s="41"/>
      <c r="AN72" s="12"/>
      <c r="AO72" s="12"/>
      <c r="AP72" s="41"/>
      <c r="AQ72" s="12"/>
      <c r="AR72" s="12"/>
      <c r="AS72" s="41"/>
      <c r="AT72" s="12"/>
      <c r="AU72" s="12"/>
      <c r="AV72" s="12"/>
      <c r="AW72" s="12"/>
      <c r="AX72" s="12"/>
      <c r="AY72" s="12"/>
      <c r="AZ72" s="32"/>
    </row>
    <row r="73" spans="1:52" x14ac:dyDescent="0.2">
      <c r="A73" s="192"/>
      <c r="B73" s="264"/>
      <c r="C73" s="63"/>
      <c r="D73" s="103"/>
      <c r="E73" s="12"/>
      <c r="F73" s="12"/>
      <c r="G73" s="12"/>
      <c r="H73" s="12"/>
      <c r="I73" s="12"/>
      <c r="J73" s="12"/>
      <c r="K73" s="12"/>
      <c r="L73" s="367">
        <f t="shared" ref="L73:L76" si="12">+J73-K73</f>
        <v>0</v>
      </c>
      <c r="M73" s="12"/>
      <c r="N73" s="12"/>
      <c r="O73" s="229">
        <f t="shared" si="11"/>
        <v>0</v>
      </c>
      <c r="P73" s="12"/>
      <c r="Q73" s="12"/>
      <c r="R73" s="41"/>
      <c r="S73" s="12"/>
      <c r="T73" s="12"/>
      <c r="U73" s="41"/>
      <c r="V73" s="12"/>
      <c r="W73" s="12"/>
      <c r="X73" s="41"/>
      <c r="Y73" s="12"/>
      <c r="Z73" s="12"/>
      <c r="AA73" s="41"/>
      <c r="AB73" s="12"/>
      <c r="AC73" s="12"/>
      <c r="AD73" s="41"/>
      <c r="AE73" s="12"/>
      <c r="AF73" s="12"/>
      <c r="AG73" s="41"/>
      <c r="AH73" s="12"/>
      <c r="AI73" s="12"/>
      <c r="AJ73" s="41"/>
      <c r="AK73" s="12"/>
      <c r="AL73" s="12"/>
      <c r="AM73" s="41"/>
      <c r="AN73" s="12"/>
      <c r="AO73" s="12"/>
      <c r="AP73" s="41"/>
      <c r="AQ73" s="12"/>
      <c r="AR73" s="12"/>
      <c r="AS73" s="41"/>
      <c r="AT73" s="12"/>
      <c r="AU73" s="12"/>
      <c r="AV73" s="12"/>
      <c r="AW73" s="12"/>
      <c r="AX73" s="12"/>
      <c r="AY73" s="12"/>
      <c r="AZ73" s="32"/>
    </row>
    <row r="74" spans="1:52" x14ac:dyDescent="0.2">
      <c r="A74" s="192"/>
      <c r="B74" s="264"/>
      <c r="C74" s="63"/>
      <c r="D74" s="103"/>
      <c r="E74" s="12"/>
      <c r="F74" s="12"/>
      <c r="G74" s="12"/>
      <c r="H74" s="12"/>
      <c r="I74" s="12"/>
      <c r="J74" s="12"/>
      <c r="K74" s="12"/>
      <c r="L74" s="367">
        <f t="shared" si="12"/>
        <v>0</v>
      </c>
      <c r="M74" s="12"/>
      <c r="N74" s="12"/>
      <c r="O74" s="229">
        <f t="shared" si="11"/>
        <v>0</v>
      </c>
      <c r="P74" s="12"/>
      <c r="Q74" s="12"/>
      <c r="R74" s="41"/>
      <c r="S74" s="12"/>
      <c r="T74" s="12"/>
      <c r="U74" s="41"/>
      <c r="V74" s="12"/>
      <c r="W74" s="12"/>
      <c r="X74" s="41"/>
      <c r="Y74" s="12"/>
      <c r="Z74" s="12"/>
      <c r="AA74" s="41"/>
      <c r="AB74" s="12"/>
      <c r="AC74" s="12"/>
      <c r="AD74" s="41"/>
      <c r="AE74" s="12"/>
      <c r="AF74" s="12"/>
      <c r="AG74" s="41"/>
      <c r="AH74" s="12"/>
      <c r="AI74" s="12"/>
      <c r="AJ74" s="41"/>
      <c r="AK74" s="12"/>
      <c r="AL74" s="12"/>
      <c r="AM74" s="41"/>
      <c r="AN74" s="12"/>
      <c r="AO74" s="12"/>
      <c r="AP74" s="41"/>
      <c r="AQ74" s="12"/>
      <c r="AR74" s="12"/>
      <c r="AS74" s="41"/>
      <c r="AT74" s="12"/>
      <c r="AU74" s="12"/>
      <c r="AV74" s="12"/>
      <c r="AW74" s="12"/>
      <c r="AX74" s="12"/>
      <c r="AY74" s="12"/>
      <c r="AZ74" s="32"/>
    </row>
    <row r="75" spans="1:52" x14ac:dyDescent="0.2">
      <c r="A75" s="192"/>
      <c r="B75" s="264"/>
      <c r="C75" s="218"/>
      <c r="D75" s="103"/>
      <c r="E75" s="12"/>
      <c r="F75" s="12"/>
      <c r="G75" s="12"/>
      <c r="H75" s="12"/>
      <c r="I75" s="12"/>
      <c r="J75" s="12"/>
      <c r="K75" s="12"/>
      <c r="L75" s="367">
        <f t="shared" si="12"/>
        <v>0</v>
      </c>
      <c r="M75" s="12"/>
      <c r="N75" s="12"/>
      <c r="O75" s="229">
        <f t="shared" si="11"/>
        <v>0</v>
      </c>
      <c r="P75" s="12"/>
      <c r="Q75" s="12"/>
      <c r="R75" s="41"/>
      <c r="S75" s="12"/>
      <c r="T75" s="12"/>
      <c r="U75" s="41"/>
      <c r="V75" s="12"/>
      <c r="W75" s="12"/>
      <c r="X75" s="41"/>
      <c r="Y75" s="12"/>
      <c r="Z75" s="12"/>
      <c r="AA75" s="41"/>
      <c r="AB75" s="12"/>
      <c r="AC75" s="12"/>
      <c r="AD75" s="41"/>
      <c r="AE75" s="12"/>
      <c r="AF75" s="12"/>
      <c r="AG75" s="41"/>
      <c r="AH75" s="12"/>
      <c r="AI75" s="12"/>
      <c r="AJ75" s="41"/>
      <c r="AK75" s="12"/>
      <c r="AL75" s="12"/>
      <c r="AM75" s="41"/>
      <c r="AN75" s="12"/>
      <c r="AO75" s="12"/>
      <c r="AP75" s="41"/>
      <c r="AQ75" s="12"/>
      <c r="AR75" s="12"/>
      <c r="AS75" s="41"/>
      <c r="AT75" s="12"/>
      <c r="AU75" s="12"/>
      <c r="AV75" s="12"/>
      <c r="AW75" s="12"/>
      <c r="AX75" s="12"/>
      <c r="AY75" s="12"/>
      <c r="AZ75" s="32"/>
    </row>
    <row r="76" spans="1:52" ht="12" thickBot="1" x14ac:dyDescent="0.25">
      <c r="A76" s="192"/>
      <c r="B76" s="264"/>
      <c r="C76" s="63"/>
      <c r="D76" s="103"/>
      <c r="E76" s="12"/>
      <c r="F76" s="12"/>
      <c r="G76" s="12"/>
      <c r="H76" s="12"/>
      <c r="I76" s="12"/>
      <c r="J76" s="12"/>
      <c r="K76" s="12"/>
      <c r="L76" s="367">
        <f t="shared" si="12"/>
        <v>0</v>
      </c>
      <c r="M76" s="12"/>
      <c r="N76" s="12"/>
      <c r="O76" s="229">
        <f t="shared" si="11"/>
        <v>0</v>
      </c>
      <c r="P76" s="12"/>
      <c r="Q76" s="12"/>
      <c r="R76" s="41"/>
      <c r="S76" s="12"/>
      <c r="T76" s="12"/>
      <c r="U76" s="41"/>
      <c r="V76" s="12"/>
      <c r="W76" s="12"/>
      <c r="X76" s="41"/>
      <c r="Y76" s="12"/>
      <c r="Z76" s="12"/>
      <c r="AA76" s="41"/>
      <c r="AB76" s="12"/>
      <c r="AC76" s="12"/>
      <c r="AD76" s="41"/>
      <c r="AE76" s="12"/>
      <c r="AF76" s="12"/>
      <c r="AG76" s="41"/>
      <c r="AH76" s="12"/>
      <c r="AI76" s="12"/>
      <c r="AJ76" s="41"/>
      <c r="AK76" s="12"/>
      <c r="AL76" s="12"/>
      <c r="AM76" s="41"/>
      <c r="AN76" s="12"/>
      <c r="AO76" s="12"/>
      <c r="AP76" s="41"/>
      <c r="AQ76" s="12"/>
      <c r="AR76" s="12"/>
      <c r="AS76" s="41"/>
      <c r="AT76" s="12"/>
      <c r="AU76" s="12"/>
      <c r="AV76" s="12"/>
      <c r="AW76" s="12"/>
      <c r="AX76" s="12"/>
      <c r="AY76" s="12"/>
      <c r="AZ76" s="32"/>
    </row>
    <row r="77" spans="1:52" s="270" customFormat="1" ht="21.75" customHeight="1" thickTop="1" thickBot="1" x14ac:dyDescent="0.3">
      <c r="A77" s="445" t="s">
        <v>28</v>
      </c>
      <c r="B77" s="446"/>
      <c r="C77" s="446"/>
      <c r="D77" s="447"/>
      <c r="E77" s="269">
        <f>SUM(E7:E76)</f>
        <v>18000000</v>
      </c>
      <c r="F77" s="269">
        <f t="shared" ref="F77:AY77" si="13">SUM(F7:F76)</f>
        <v>0</v>
      </c>
      <c r="G77" s="269">
        <f t="shared" si="13"/>
        <v>0</v>
      </c>
      <c r="H77" s="269">
        <f t="shared" si="13"/>
        <v>25000000</v>
      </c>
      <c r="I77" s="269">
        <f t="shared" si="13"/>
        <v>7000000</v>
      </c>
      <c r="J77" s="269">
        <f t="shared" si="13"/>
        <v>3000000</v>
      </c>
      <c r="K77" s="269">
        <f t="shared" si="13"/>
        <v>0</v>
      </c>
      <c r="L77" s="269">
        <f t="shared" si="13"/>
        <v>3000000</v>
      </c>
      <c r="M77" s="269">
        <f t="shared" si="13"/>
        <v>1500000</v>
      </c>
      <c r="N77" s="269">
        <f t="shared" si="13"/>
        <v>0</v>
      </c>
      <c r="O77" s="269">
        <f t="shared" si="13"/>
        <v>1500000</v>
      </c>
      <c r="P77" s="269">
        <f t="shared" si="13"/>
        <v>1500000</v>
      </c>
      <c r="Q77" s="269">
        <f>SUM(Q7:Q76)</f>
        <v>0</v>
      </c>
      <c r="R77" s="269">
        <f t="shared" si="13"/>
        <v>1500000</v>
      </c>
      <c r="S77" s="269">
        <f t="shared" si="13"/>
        <v>1500000</v>
      </c>
      <c r="T77" s="269">
        <f t="shared" si="13"/>
        <v>0</v>
      </c>
      <c r="U77" s="269">
        <f t="shared" si="13"/>
        <v>1500000</v>
      </c>
      <c r="V77" s="269">
        <f t="shared" si="13"/>
        <v>1500000</v>
      </c>
      <c r="W77" s="269">
        <f t="shared" si="13"/>
        <v>0</v>
      </c>
      <c r="X77" s="269">
        <f t="shared" si="13"/>
        <v>1500000</v>
      </c>
      <c r="Y77" s="269">
        <f t="shared" si="13"/>
        <v>1500000</v>
      </c>
      <c r="Z77" s="269">
        <f t="shared" si="13"/>
        <v>0</v>
      </c>
      <c r="AA77" s="269">
        <f t="shared" si="13"/>
        <v>1500000</v>
      </c>
      <c r="AB77" s="269">
        <f t="shared" si="13"/>
        <v>1500000</v>
      </c>
      <c r="AC77" s="269">
        <f t="shared" si="13"/>
        <v>0</v>
      </c>
      <c r="AD77" s="269">
        <f t="shared" si="13"/>
        <v>1500000</v>
      </c>
      <c r="AE77" s="269">
        <f t="shared" si="13"/>
        <v>1500000</v>
      </c>
      <c r="AF77" s="269">
        <f t="shared" si="13"/>
        <v>0</v>
      </c>
      <c r="AG77" s="269">
        <f t="shared" si="13"/>
        <v>1500000</v>
      </c>
      <c r="AH77" s="269">
        <f t="shared" si="13"/>
        <v>1500000</v>
      </c>
      <c r="AI77" s="269">
        <f t="shared" si="13"/>
        <v>0</v>
      </c>
      <c r="AJ77" s="269">
        <f t="shared" si="13"/>
        <v>1500000</v>
      </c>
      <c r="AK77" s="269">
        <f t="shared" si="13"/>
        <v>1500000</v>
      </c>
      <c r="AL77" s="269">
        <f t="shared" si="13"/>
        <v>0</v>
      </c>
      <c r="AM77" s="269">
        <f t="shared" si="13"/>
        <v>1500000</v>
      </c>
      <c r="AN77" s="269">
        <f t="shared" si="13"/>
        <v>1500000</v>
      </c>
      <c r="AO77" s="269">
        <f t="shared" si="13"/>
        <v>0</v>
      </c>
      <c r="AP77" s="269">
        <f t="shared" si="13"/>
        <v>1500000</v>
      </c>
      <c r="AQ77" s="269">
        <f t="shared" si="13"/>
        <v>0</v>
      </c>
      <c r="AR77" s="269">
        <f t="shared" si="13"/>
        <v>0</v>
      </c>
      <c r="AS77" s="269">
        <f t="shared" si="13"/>
        <v>0</v>
      </c>
      <c r="AT77" s="269">
        <f t="shared" si="13"/>
        <v>0</v>
      </c>
      <c r="AU77" s="269">
        <f t="shared" si="13"/>
        <v>0</v>
      </c>
      <c r="AV77" s="269">
        <f t="shared" si="13"/>
        <v>0</v>
      </c>
      <c r="AW77" s="269">
        <f t="shared" si="13"/>
        <v>0</v>
      </c>
      <c r="AX77" s="269">
        <f t="shared" si="13"/>
        <v>0</v>
      </c>
      <c r="AY77" s="269">
        <f t="shared" si="13"/>
        <v>0</v>
      </c>
      <c r="AZ77" s="269">
        <f t="shared" ref="AZ77" si="14">SUM(AZ7:AZ76)</f>
        <v>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29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77" t="s">
        <v>125</v>
      </c>
      <c r="B79" s="377"/>
      <c r="C79" s="377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Deni Jaelani</v>
      </c>
      <c r="D81" s="42" t="str">
        <f>+D7</f>
        <v>TO</v>
      </c>
      <c r="E81" s="261">
        <f>+L7+O7+R7+U7+X7+AA7+AD7+AG7+AJ7+AM7+AP7+AS7+AV7+AY7</f>
        <v>7500000</v>
      </c>
      <c r="G81" s="9">
        <f>REKAP!R10/59</f>
        <v>423728.81355932204</v>
      </c>
    </row>
    <row r="82" spans="1:15" x14ac:dyDescent="0.2">
      <c r="A82" s="192">
        <v>2</v>
      </c>
      <c r="B82" s="42"/>
      <c r="C82" s="42" t="str">
        <f t="shared" ref="C82:D116" si="15">+C8</f>
        <v>Ega Prayoga Yusuf</v>
      </c>
      <c r="D82" s="42" t="str">
        <f t="shared" si="15"/>
        <v>TO</v>
      </c>
      <c r="E82" s="261">
        <f t="shared" ref="E82:E123" si="16">+L8+O8+R8+U8+X8+AA8+AD8+AG8+AJ8+AM8+AP8+AS8+AV8+AY8</f>
        <v>10500000</v>
      </c>
    </row>
    <row r="83" spans="1:15" x14ac:dyDescent="0.2">
      <c r="A83" s="192">
        <v>3</v>
      </c>
      <c r="B83" s="42"/>
      <c r="C83" s="42">
        <f t="shared" si="15"/>
        <v>0</v>
      </c>
      <c r="D83" s="42">
        <f t="shared" si="15"/>
        <v>0</v>
      </c>
      <c r="E83" s="261">
        <f t="shared" si="16"/>
        <v>0</v>
      </c>
      <c r="O83" s="9"/>
    </row>
    <row r="84" spans="1:15" x14ac:dyDescent="0.2">
      <c r="A84" s="192">
        <v>4</v>
      </c>
      <c r="B84" s="42"/>
      <c r="C84" s="42">
        <f t="shared" si="15"/>
        <v>0</v>
      </c>
      <c r="D84" s="42">
        <f t="shared" si="15"/>
        <v>0</v>
      </c>
      <c r="E84" s="261">
        <f t="shared" si="16"/>
        <v>0</v>
      </c>
      <c r="O84" s="9"/>
    </row>
    <row r="85" spans="1:15" x14ac:dyDescent="0.2">
      <c r="A85" s="192">
        <v>5</v>
      </c>
      <c r="B85" s="42"/>
      <c r="C85" s="42">
        <f t="shared" si="15"/>
        <v>0</v>
      </c>
      <c r="D85" s="42">
        <f t="shared" si="15"/>
        <v>0</v>
      </c>
      <c r="E85" s="261">
        <f t="shared" si="16"/>
        <v>0</v>
      </c>
      <c r="O85" s="9"/>
    </row>
    <row r="86" spans="1:15" x14ac:dyDescent="0.2">
      <c r="A86" s="192">
        <v>6</v>
      </c>
      <c r="B86" s="42"/>
      <c r="C86" s="42">
        <f t="shared" si="15"/>
        <v>0</v>
      </c>
      <c r="D86" s="42">
        <f t="shared" si="15"/>
        <v>0</v>
      </c>
      <c r="E86" s="261">
        <f t="shared" si="16"/>
        <v>0</v>
      </c>
      <c r="O86" s="9"/>
    </row>
    <row r="87" spans="1:15" x14ac:dyDescent="0.2">
      <c r="A87" s="192">
        <v>7</v>
      </c>
      <c r="B87" s="42"/>
      <c r="C87" s="42">
        <f t="shared" si="15"/>
        <v>0</v>
      </c>
      <c r="D87" s="42">
        <f t="shared" si="15"/>
        <v>0</v>
      </c>
      <c r="E87" s="261">
        <f t="shared" si="16"/>
        <v>0</v>
      </c>
    </row>
    <row r="88" spans="1:15" x14ac:dyDescent="0.2">
      <c r="A88" s="192">
        <v>8</v>
      </c>
      <c r="B88" s="42"/>
      <c r="C88" s="42">
        <f t="shared" si="15"/>
        <v>0</v>
      </c>
      <c r="D88" s="42">
        <f t="shared" si="15"/>
        <v>0</v>
      </c>
      <c r="E88" s="261">
        <f t="shared" si="16"/>
        <v>0</v>
      </c>
      <c r="H88" s="335"/>
    </row>
    <row r="89" spans="1:15" x14ac:dyDescent="0.2">
      <c r="A89" s="192">
        <v>9</v>
      </c>
      <c r="B89" s="42"/>
      <c r="C89" s="42">
        <f t="shared" si="15"/>
        <v>0</v>
      </c>
      <c r="D89" s="42">
        <f t="shared" si="15"/>
        <v>0</v>
      </c>
      <c r="E89" s="261">
        <f t="shared" si="16"/>
        <v>0</v>
      </c>
      <c r="H89" s="335"/>
    </row>
    <row r="90" spans="1:15" x14ac:dyDescent="0.2">
      <c r="A90" s="192">
        <v>10</v>
      </c>
      <c r="B90" s="42"/>
      <c r="C90" s="42">
        <f t="shared" si="15"/>
        <v>0</v>
      </c>
      <c r="D90" s="42">
        <f t="shared" si="15"/>
        <v>0</v>
      </c>
      <c r="E90" s="261">
        <f t="shared" si="16"/>
        <v>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>
        <f t="shared" si="15"/>
        <v>0</v>
      </c>
      <c r="D91" s="42">
        <f t="shared" si="15"/>
        <v>0</v>
      </c>
      <c r="E91" s="261">
        <f t="shared" si="16"/>
        <v>0</v>
      </c>
    </row>
    <row r="92" spans="1:15" x14ac:dyDescent="0.2">
      <c r="A92" s="192">
        <v>12</v>
      </c>
      <c r="B92" s="42"/>
      <c r="C92" s="42">
        <f t="shared" si="15"/>
        <v>0</v>
      </c>
      <c r="D92" s="42">
        <f t="shared" si="15"/>
        <v>0</v>
      </c>
      <c r="E92" s="261">
        <f t="shared" si="16"/>
        <v>0</v>
      </c>
      <c r="O92" s="9"/>
    </row>
    <row r="93" spans="1:15" x14ac:dyDescent="0.2">
      <c r="A93" s="192">
        <v>13</v>
      </c>
      <c r="B93" s="42"/>
      <c r="C93" s="42">
        <f t="shared" si="15"/>
        <v>0</v>
      </c>
      <c r="D93" s="42">
        <f t="shared" si="15"/>
        <v>0</v>
      </c>
      <c r="E93" s="261">
        <f t="shared" si="16"/>
        <v>0</v>
      </c>
    </row>
    <row r="94" spans="1:15" s="47" customFormat="1" ht="10.5" customHeight="1" x14ac:dyDescent="0.2">
      <c r="A94" s="192">
        <v>14</v>
      </c>
      <c r="B94" s="105"/>
      <c r="C94" s="42">
        <f t="shared" si="15"/>
        <v>0</v>
      </c>
      <c r="D94" s="42">
        <f t="shared" si="15"/>
        <v>0</v>
      </c>
      <c r="E94" s="261">
        <f t="shared" si="16"/>
        <v>0</v>
      </c>
    </row>
    <row r="95" spans="1:15" x14ac:dyDescent="0.2">
      <c r="A95" s="192">
        <v>15</v>
      </c>
      <c r="B95" s="42"/>
      <c r="C95" s="42">
        <f t="shared" si="15"/>
        <v>0</v>
      </c>
      <c r="D95" s="42">
        <f t="shared" si="15"/>
        <v>0</v>
      </c>
      <c r="E95" s="261">
        <f t="shared" si="16"/>
        <v>0</v>
      </c>
    </row>
    <row r="96" spans="1:15" x14ac:dyDescent="0.2">
      <c r="A96" s="192">
        <v>161</v>
      </c>
      <c r="B96" s="42"/>
      <c r="C96" s="42">
        <f t="shared" si="15"/>
        <v>0</v>
      </c>
      <c r="D96" s="42">
        <f t="shared" si="15"/>
        <v>0</v>
      </c>
      <c r="E96" s="261">
        <f t="shared" si="16"/>
        <v>0</v>
      </c>
      <c r="O96" s="9"/>
    </row>
    <row r="97" spans="1:45" x14ac:dyDescent="0.2">
      <c r="A97" s="192">
        <v>17</v>
      </c>
      <c r="B97" s="42"/>
      <c r="C97" s="42">
        <f t="shared" si="15"/>
        <v>0</v>
      </c>
      <c r="D97" s="42">
        <f t="shared" si="15"/>
        <v>0</v>
      </c>
      <c r="E97" s="261">
        <f t="shared" si="16"/>
        <v>0</v>
      </c>
    </row>
    <row r="98" spans="1:45" x14ac:dyDescent="0.2">
      <c r="A98" s="192">
        <v>18</v>
      </c>
      <c r="B98" s="42"/>
      <c r="C98" s="42">
        <f t="shared" si="15"/>
        <v>0</v>
      </c>
      <c r="D98" s="42">
        <f t="shared" si="15"/>
        <v>0</v>
      </c>
      <c r="E98" s="261">
        <f t="shared" si="16"/>
        <v>0</v>
      </c>
      <c r="O98" s="9"/>
    </row>
    <row r="99" spans="1:45" x14ac:dyDescent="0.2">
      <c r="A99" s="192">
        <v>19</v>
      </c>
      <c r="B99" s="42"/>
      <c r="C99" s="42">
        <f t="shared" si="15"/>
        <v>0</v>
      </c>
      <c r="D99" s="42">
        <f t="shared" si="15"/>
        <v>0</v>
      </c>
      <c r="E99" s="261">
        <f t="shared" si="16"/>
        <v>0</v>
      </c>
      <c r="O99" s="9"/>
    </row>
    <row r="100" spans="1:45" x14ac:dyDescent="0.2">
      <c r="A100" s="192">
        <v>20</v>
      </c>
      <c r="B100" s="42"/>
      <c r="C100" s="42">
        <f t="shared" si="15"/>
        <v>0</v>
      </c>
      <c r="D100" s="42">
        <f t="shared" si="15"/>
        <v>0</v>
      </c>
      <c r="E100" s="261">
        <f t="shared" si="16"/>
        <v>0</v>
      </c>
    </row>
    <row r="101" spans="1:45" x14ac:dyDescent="0.2">
      <c r="A101" s="192">
        <v>21</v>
      </c>
      <c r="B101" s="42"/>
      <c r="C101" s="42">
        <f t="shared" si="15"/>
        <v>0</v>
      </c>
      <c r="D101" s="42">
        <f t="shared" si="15"/>
        <v>0</v>
      </c>
      <c r="E101" s="261">
        <f t="shared" si="16"/>
        <v>0</v>
      </c>
      <c r="O101" s="9"/>
    </row>
    <row r="102" spans="1:45" x14ac:dyDescent="0.2">
      <c r="A102" s="192">
        <v>22</v>
      </c>
      <c r="B102" s="42"/>
      <c r="C102" s="42">
        <f t="shared" si="15"/>
        <v>0</v>
      </c>
      <c r="D102" s="42">
        <f t="shared" si="15"/>
        <v>0</v>
      </c>
      <c r="E102" s="261">
        <f t="shared" si="16"/>
        <v>0</v>
      </c>
    </row>
    <row r="103" spans="1:45" x14ac:dyDescent="0.2">
      <c r="A103" s="192">
        <v>23</v>
      </c>
      <c r="B103" s="42"/>
      <c r="C103" s="42">
        <f t="shared" si="15"/>
        <v>0</v>
      </c>
      <c r="D103" s="42">
        <f t="shared" si="15"/>
        <v>0</v>
      </c>
      <c r="E103" s="261">
        <f t="shared" si="16"/>
        <v>0</v>
      </c>
      <c r="O103" s="9"/>
    </row>
    <row r="104" spans="1:45" x14ac:dyDescent="0.2">
      <c r="A104" s="192">
        <v>24</v>
      </c>
      <c r="B104" s="42"/>
      <c r="C104" s="42">
        <f t="shared" si="15"/>
        <v>0</v>
      </c>
      <c r="D104" s="42">
        <f t="shared" si="15"/>
        <v>0</v>
      </c>
      <c r="E104" s="261">
        <f t="shared" si="16"/>
        <v>0</v>
      </c>
      <c r="O104" s="9"/>
    </row>
    <row r="105" spans="1:45" s="47" customFormat="1" x14ac:dyDescent="0.2">
      <c r="A105" s="192">
        <v>25</v>
      </c>
      <c r="B105" s="105"/>
      <c r="C105" s="42">
        <f t="shared" si="15"/>
        <v>0</v>
      </c>
      <c r="D105" s="42">
        <f t="shared" si="15"/>
        <v>0</v>
      </c>
      <c r="E105" s="261">
        <f t="shared" si="16"/>
        <v>0</v>
      </c>
      <c r="O105" s="230"/>
    </row>
    <row r="106" spans="1:45" x14ac:dyDescent="0.2">
      <c r="A106" s="192">
        <v>26</v>
      </c>
      <c r="B106" s="42"/>
      <c r="C106" s="42">
        <f t="shared" si="15"/>
        <v>0</v>
      </c>
      <c r="D106" s="42">
        <f t="shared" si="15"/>
        <v>0</v>
      </c>
      <c r="E106" s="261">
        <f t="shared" si="16"/>
        <v>0</v>
      </c>
      <c r="O106" s="9"/>
    </row>
    <row r="107" spans="1:45" x14ac:dyDescent="0.2">
      <c r="A107" s="192">
        <v>27</v>
      </c>
      <c r="B107" s="42"/>
      <c r="C107" s="42">
        <f t="shared" si="15"/>
        <v>0</v>
      </c>
      <c r="D107" s="42">
        <f t="shared" si="15"/>
        <v>0</v>
      </c>
      <c r="E107" s="261">
        <f t="shared" si="16"/>
        <v>0</v>
      </c>
    </row>
    <row r="108" spans="1:45" x14ac:dyDescent="0.2">
      <c r="A108" s="192">
        <v>28</v>
      </c>
      <c r="B108" s="42"/>
      <c r="C108" s="42">
        <f t="shared" si="15"/>
        <v>0</v>
      </c>
      <c r="D108" s="42">
        <f t="shared" si="15"/>
        <v>0</v>
      </c>
      <c r="E108" s="261">
        <f t="shared" si="16"/>
        <v>0</v>
      </c>
      <c r="O108" s="9"/>
    </row>
    <row r="109" spans="1:45" x14ac:dyDescent="0.2">
      <c r="A109" s="192">
        <v>29</v>
      </c>
      <c r="B109" s="42"/>
      <c r="C109" s="42">
        <f t="shared" si="15"/>
        <v>0</v>
      </c>
      <c r="D109" s="42">
        <f t="shared" si="15"/>
        <v>0</v>
      </c>
      <c r="E109" s="261">
        <f t="shared" si="16"/>
        <v>0</v>
      </c>
      <c r="O109" s="9"/>
    </row>
    <row r="110" spans="1:45" x14ac:dyDescent="0.2">
      <c r="A110" s="192">
        <v>30</v>
      </c>
      <c r="B110" s="42"/>
      <c r="C110" s="42">
        <f t="shared" si="15"/>
        <v>0</v>
      </c>
      <c r="D110" s="42">
        <f t="shared" si="15"/>
        <v>0</v>
      </c>
      <c r="E110" s="261">
        <f t="shared" si="16"/>
        <v>0</v>
      </c>
      <c r="O110" s="9"/>
    </row>
    <row r="111" spans="1:45" s="64" customFormat="1" x14ac:dyDescent="0.2">
      <c r="A111" s="192">
        <v>31</v>
      </c>
      <c r="B111" s="107"/>
      <c r="C111" s="42">
        <f t="shared" si="15"/>
        <v>0</v>
      </c>
      <c r="D111" s="42">
        <f t="shared" si="15"/>
        <v>0</v>
      </c>
      <c r="E111" s="261">
        <f t="shared" si="16"/>
        <v>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>
        <f t="shared" si="15"/>
        <v>0</v>
      </c>
      <c r="D112" s="42">
        <f t="shared" si="15"/>
        <v>0</v>
      </c>
      <c r="E112" s="261">
        <f t="shared" si="16"/>
        <v>0</v>
      </c>
    </row>
    <row r="113" spans="1:15" x14ac:dyDescent="0.2">
      <c r="A113" s="192">
        <v>33</v>
      </c>
      <c r="B113" s="42"/>
      <c r="C113" s="42">
        <f t="shared" si="15"/>
        <v>0</v>
      </c>
      <c r="D113" s="42">
        <f t="shared" si="15"/>
        <v>0</v>
      </c>
      <c r="E113" s="261">
        <f t="shared" si="16"/>
        <v>0</v>
      </c>
      <c r="O113" s="9"/>
    </row>
    <row r="114" spans="1:15" x14ac:dyDescent="0.2">
      <c r="A114" s="192">
        <v>34</v>
      </c>
      <c r="B114" s="42"/>
      <c r="C114" s="42">
        <f t="shared" si="15"/>
        <v>0</v>
      </c>
      <c r="D114" s="42">
        <f t="shared" si="15"/>
        <v>0</v>
      </c>
      <c r="E114" s="261">
        <f t="shared" si="16"/>
        <v>0</v>
      </c>
      <c r="O114" s="9"/>
    </row>
    <row r="115" spans="1:15" x14ac:dyDescent="0.2">
      <c r="A115" s="192">
        <v>35</v>
      </c>
      <c r="B115" s="42"/>
      <c r="C115" s="42">
        <f t="shared" si="15"/>
        <v>0</v>
      </c>
      <c r="D115" s="42">
        <f t="shared" si="15"/>
        <v>0</v>
      </c>
      <c r="E115" s="261">
        <f t="shared" si="16"/>
        <v>0</v>
      </c>
    </row>
    <row r="116" spans="1:15" x14ac:dyDescent="0.2">
      <c r="A116" s="192">
        <v>36</v>
      </c>
      <c r="B116" s="42"/>
      <c r="C116" s="42">
        <f t="shared" si="15"/>
        <v>0</v>
      </c>
      <c r="D116" s="42">
        <f t="shared" si="15"/>
        <v>0</v>
      </c>
      <c r="E116" s="42">
        <f t="shared" si="16"/>
        <v>0</v>
      </c>
      <c r="O116" s="9"/>
    </row>
    <row r="117" spans="1:15" x14ac:dyDescent="0.2">
      <c r="A117" s="106"/>
      <c r="B117" s="42"/>
      <c r="C117" s="42">
        <f t="shared" ref="C117:D117" si="17">+C43</f>
        <v>0</v>
      </c>
      <c r="D117" s="42">
        <f t="shared" si="17"/>
        <v>0</v>
      </c>
      <c r="E117" s="261">
        <f t="shared" si="16"/>
        <v>0</v>
      </c>
    </row>
    <row r="118" spans="1:15" x14ac:dyDescent="0.2">
      <c r="A118" s="106"/>
      <c r="B118" s="42"/>
      <c r="C118" s="42">
        <f t="shared" ref="C118:D118" si="18">+C44</f>
        <v>0</v>
      </c>
      <c r="D118" s="42">
        <f t="shared" si="18"/>
        <v>0</v>
      </c>
      <c r="E118" s="261">
        <f t="shared" si="16"/>
        <v>0</v>
      </c>
      <c r="O118" s="9"/>
    </row>
    <row r="119" spans="1:15" x14ac:dyDescent="0.2">
      <c r="A119" s="106"/>
      <c r="B119" s="42"/>
      <c r="C119" s="42">
        <f t="shared" ref="C119:D119" si="19">+C45</f>
        <v>0</v>
      </c>
      <c r="D119" s="42">
        <f t="shared" si="19"/>
        <v>0</v>
      </c>
      <c r="E119" s="261">
        <f t="shared" si="16"/>
        <v>0</v>
      </c>
    </row>
    <row r="120" spans="1:15" x14ac:dyDescent="0.2">
      <c r="A120" s="106"/>
      <c r="B120" s="42"/>
      <c r="C120" s="42">
        <f t="shared" ref="C120:D121" si="20">+C46</f>
        <v>0</v>
      </c>
      <c r="D120" s="42">
        <f t="shared" si="20"/>
        <v>0</v>
      </c>
      <c r="E120" s="42">
        <f t="shared" si="16"/>
        <v>0</v>
      </c>
      <c r="O120" s="9"/>
    </row>
    <row r="121" spans="1:15" x14ac:dyDescent="0.2">
      <c r="A121" s="106"/>
      <c r="B121" s="42"/>
      <c r="C121" s="42">
        <f t="shared" ref="C121:D122" si="21">+C47</f>
        <v>0</v>
      </c>
      <c r="D121" s="42">
        <f t="shared" si="20"/>
        <v>0</v>
      </c>
      <c r="E121" s="42">
        <f t="shared" si="16"/>
        <v>0</v>
      </c>
    </row>
    <row r="122" spans="1:15" x14ac:dyDescent="0.2">
      <c r="A122" s="106"/>
      <c r="B122" s="42"/>
      <c r="C122" s="42">
        <f t="shared" si="21"/>
        <v>0</v>
      </c>
      <c r="D122" s="42">
        <f t="shared" si="21"/>
        <v>0</v>
      </c>
      <c r="E122" s="42">
        <f t="shared" si="16"/>
        <v>0</v>
      </c>
      <c r="O122" s="9"/>
    </row>
    <row r="123" spans="1:15" x14ac:dyDescent="0.2">
      <c r="A123" s="106"/>
      <c r="B123" s="42"/>
      <c r="C123" s="42">
        <f t="shared" ref="C123" si="22">+C49</f>
        <v>0</v>
      </c>
      <c r="D123" s="42">
        <f t="shared" ref="D123" si="23">+D49</f>
        <v>0</v>
      </c>
      <c r="E123" s="42">
        <f t="shared" si="16"/>
        <v>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18000000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59"/>
      <c r="B143" s="32"/>
      <c r="C143" s="42">
        <f t="shared" ref="C143" si="24">+C69</f>
        <v>0</v>
      </c>
      <c r="D143" s="42">
        <f t="shared" ref="D143" si="2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59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59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159</v>
      </c>
      <c r="E147" s="9">
        <f>+E82+E85+E89+E90+E91+E92+E94+E98+E99+E101+E103+E106+E107+E110+E111+E112+E114+E115+E117+E119+E121+E123</f>
        <v>10500000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160</v>
      </c>
      <c r="E148" s="9">
        <f>+E81+E83+E84+E86+E87+E88+E93+E95+E96+E97+E100+E102+E104+E105+E108+E109+E113+E116+E118+E120+E122</f>
        <v>7500000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9" sqref="R9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3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6" t="s">
        <v>56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</row>
    <row r="2" spans="1:20" x14ac:dyDescent="0.2">
      <c r="A2" s="466" t="s">
        <v>162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6"/>
      <c r="Q2" s="466"/>
      <c r="R2" s="466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4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15000000</v>
      </c>
      <c r="D6" s="8">
        <f>+BA!M47</f>
        <v>1875000</v>
      </c>
      <c r="E6" s="8">
        <f>+BA!P47</f>
        <v>1875000</v>
      </c>
      <c r="F6" s="8">
        <f>+BA!S47</f>
        <v>1875000</v>
      </c>
      <c r="G6" s="8">
        <f>+BA!V47</f>
        <v>1875000</v>
      </c>
      <c r="H6" s="8">
        <f>+BA!Y47</f>
        <v>1875000</v>
      </c>
      <c r="I6" s="8">
        <f>+BA!AB47</f>
        <v>1875000</v>
      </c>
      <c r="J6" s="8">
        <f>+BA!AE47</f>
        <v>1875000</v>
      </c>
      <c r="K6" s="8">
        <f>+BA!AH47</f>
        <v>1875000</v>
      </c>
      <c r="L6" s="245">
        <f>+BA!AK47</f>
        <v>1875000</v>
      </c>
      <c r="M6" s="8">
        <f>+BA!AN47</f>
        <v>1875000</v>
      </c>
      <c r="N6" s="8">
        <f>+BA!AQ47</f>
        <v>1875000</v>
      </c>
      <c r="O6" s="8">
        <f>+BA!AT47</f>
        <v>1875000</v>
      </c>
      <c r="P6" s="8">
        <f>+BA!AW47</f>
        <v>0</v>
      </c>
      <c r="Q6" s="20"/>
      <c r="R6" s="8">
        <f>SUM(C6:O6)</f>
        <v>37500000</v>
      </c>
    </row>
    <row r="7" spans="1:20" x14ac:dyDescent="0.2">
      <c r="A7" s="7">
        <v>2</v>
      </c>
      <c r="B7" s="20" t="s">
        <v>52</v>
      </c>
      <c r="C7" s="11">
        <f>+KA!J110+KA!I110</f>
        <v>15000000</v>
      </c>
      <c r="D7" s="11">
        <f>+KA!M110</f>
        <v>2125000</v>
      </c>
      <c r="E7" s="11">
        <f>+KA!P110</f>
        <v>2125000</v>
      </c>
      <c r="F7" s="11">
        <f>+KA!S110</f>
        <v>2125000</v>
      </c>
      <c r="G7" s="11">
        <f>+KA!V110</f>
        <v>2125000</v>
      </c>
      <c r="H7" s="11">
        <f>+KA!Y110</f>
        <v>2125000</v>
      </c>
      <c r="I7" s="11">
        <f>+KA!AB110</f>
        <v>2125000</v>
      </c>
      <c r="J7" s="11">
        <f>+KA!AE110</f>
        <v>2125000</v>
      </c>
      <c r="K7" s="11">
        <f>+KA!AH110</f>
        <v>2125000</v>
      </c>
      <c r="L7" s="245">
        <f>+KA!AK110</f>
        <v>2125000</v>
      </c>
      <c r="M7" s="11">
        <f>+KA!AN110</f>
        <v>2125000</v>
      </c>
      <c r="N7" s="11">
        <f>+KA!AQ110</f>
        <v>625000</v>
      </c>
      <c r="O7" s="11">
        <f>+KA!AT110</f>
        <v>625000</v>
      </c>
      <c r="P7" s="11">
        <f>+KA!AT110</f>
        <v>625000</v>
      </c>
      <c r="Q7" s="20"/>
      <c r="R7" s="8">
        <f t="shared" ref="R7:R10" si="0">SUM(C7:O7)</f>
        <v>37500000</v>
      </c>
    </row>
    <row r="8" spans="1:20" x14ac:dyDescent="0.2">
      <c r="A8" s="7">
        <v>3</v>
      </c>
      <c r="B8" s="20" t="s">
        <v>53</v>
      </c>
      <c r="C8" s="11">
        <f>+OM!J143+OM!I143</f>
        <v>40000000</v>
      </c>
      <c r="D8" s="11">
        <f>+OM!M143</f>
        <v>5375000</v>
      </c>
      <c r="E8" s="11">
        <f>+OM!P143</f>
        <v>5375000</v>
      </c>
      <c r="F8" s="11">
        <f>+OM!S143</f>
        <v>5375000</v>
      </c>
      <c r="G8" s="11">
        <f>+OM!V143</f>
        <v>5375000</v>
      </c>
      <c r="H8" s="11">
        <f>+OM!Y143</f>
        <v>5375000</v>
      </c>
      <c r="I8" s="11">
        <f>+OM!AB143</f>
        <v>5375000</v>
      </c>
      <c r="J8" s="11">
        <f>+OM!AE143</f>
        <v>5375000</v>
      </c>
      <c r="K8" s="11">
        <f>+OM!AH143</f>
        <v>5375000</v>
      </c>
      <c r="L8" s="245">
        <f>+OM!AK143</f>
        <v>5375000</v>
      </c>
      <c r="M8" s="11">
        <f>+OM!AN143</f>
        <v>5375000</v>
      </c>
      <c r="N8" s="11">
        <f>+OM!AQ143</f>
        <v>3125000</v>
      </c>
      <c r="O8" s="11">
        <f>+OM!AT143</f>
        <v>3125000</v>
      </c>
      <c r="P8" s="11">
        <f>+OM!AW143</f>
        <v>0</v>
      </c>
      <c r="Q8" s="20"/>
      <c r="R8" s="8">
        <f t="shared" si="0"/>
        <v>100000000</v>
      </c>
    </row>
    <row r="9" spans="1:20" x14ac:dyDescent="0.2">
      <c r="A9" s="7">
        <v>4</v>
      </c>
      <c r="B9" s="20" t="s">
        <v>54</v>
      </c>
      <c r="C9" s="11">
        <f>+TI!K82+TI!I82</f>
        <v>25000000</v>
      </c>
      <c r="D9" s="11">
        <f>+TI!N82</f>
        <v>3375000</v>
      </c>
      <c r="E9" s="11">
        <f>+TI!Q82</f>
        <v>3375000</v>
      </c>
      <c r="F9" s="11">
        <f>+TI!T82</f>
        <v>3375000</v>
      </c>
      <c r="G9" s="11">
        <f>+TI!W82</f>
        <v>3375000</v>
      </c>
      <c r="H9" s="11">
        <f>+TI!Z82</f>
        <v>3375000</v>
      </c>
      <c r="I9" s="11">
        <f>+TI!AC82</f>
        <v>3375000</v>
      </c>
      <c r="J9" s="11">
        <f>+TI!AF82</f>
        <v>3375000</v>
      </c>
      <c r="K9" s="11">
        <f>+TI!AI82</f>
        <v>3375000</v>
      </c>
      <c r="L9" s="245">
        <f>+TI!AL82</f>
        <v>3375000</v>
      </c>
      <c r="M9" s="11">
        <f>+TI!AO82</f>
        <v>3375000</v>
      </c>
      <c r="N9" s="11">
        <f>+TI!AR82</f>
        <v>1875000</v>
      </c>
      <c r="O9" s="11">
        <f>+TI!AU82</f>
        <v>1875000</v>
      </c>
      <c r="P9" s="11">
        <f>+TI!AX82</f>
        <v>0</v>
      </c>
      <c r="Q9" s="20"/>
      <c r="R9" s="8">
        <f t="shared" si="0"/>
        <v>62500000</v>
      </c>
    </row>
    <row r="10" spans="1:20" x14ac:dyDescent="0.2">
      <c r="A10" s="7">
        <v>5</v>
      </c>
      <c r="B10" s="20" t="s">
        <v>55</v>
      </c>
      <c r="C10" s="11">
        <f>+TO!J77+TO!I77</f>
        <v>10000000</v>
      </c>
      <c r="D10" s="11">
        <f>+TO!M77</f>
        <v>1500000</v>
      </c>
      <c r="E10" s="11">
        <f>+TO!P77</f>
        <v>1500000</v>
      </c>
      <c r="F10" s="11">
        <f>+TO!S77</f>
        <v>1500000</v>
      </c>
      <c r="G10" s="11">
        <f>+TO!V77</f>
        <v>1500000</v>
      </c>
      <c r="H10" s="11">
        <f>+TO!Y77</f>
        <v>1500000</v>
      </c>
      <c r="I10" s="11">
        <f>+TO!AB77</f>
        <v>1500000</v>
      </c>
      <c r="J10" s="11">
        <f>+TO!AE77</f>
        <v>1500000</v>
      </c>
      <c r="K10" s="11">
        <f>+TO!AH77</f>
        <v>1500000</v>
      </c>
      <c r="L10" s="245">
        <f>+TO!AK77</f>
        <v>1500000</v>
      </c>
      <c r="M10" s="11">
        <f>+TO!AN77</f>
        <v>1500000</v>
      </c>
      <c r="N10" s="11">
        <f>+TO!AQ77</f>
        <v>0</v>
      </c>
      <c r="O10" s="11">
        <f>+TO!AT77</f>
        <v>0</v>
      </c>
      <c r="P10" s="11">
        <f>+TO!AW77</f>
        <v>0</v>
      </c>
      <c r="Q10" s="20"/>
      <c r="R10" s="8">
        <f t="shared" si="0"/>
        <v>25000000</v>
      </c>
    </row>
    <row r="11" spans="1:20" s="293" customFormat="1" x14ac:dyDescent="0.2">
      <c r="A11" s="21"/>
      <c r="B11" s="21" t="s">
        <v>50</v>
      </c>
      <c r="C11" s="26">
        <f>SUM(C6:C10)</f>
        <v>105000000</v>
      </c>
      <c r="D11" s="26">
        <f t="shared" ref="D11:Q11" si="1">SUM(D6:D10)</f>
        <v>14250000</v>
      </c>
      <c r="E11" s="26">
        <f t="shared" si="1"/>
        <v>14250000</v>
      </c>
      <c r="F11" s="26">
        <f t="shared" si="1"/>
        <v>14250000</v>
      </c>
      <c r="G11" s="26">
        <f>SUM(G6:G10)</f>
        <v>14250000</v>
      </c>
      <c r="H11" s="26">
        <f t="shared" si="1"/>
        <v>14250000</v>
      </c>
      <c r="I11" s="26">
        <f t="shared" si="1"/>
        <v>14250000</v>
      </c>
      <c r="J11" s="26">
        <f t="shared" si="1"/>
        <v>14250000</v>
      </c>
      <c r="K11" s="26">
        <f t="shared" si="1"/>
        <v>14250000</v>
      </c>
      <c r="L11" s="246">
        <f t="shared" si="1"/>
        <v>14250000</v>
      </c>
      <c r="M11" s="26">
        <f t="shared" si="1"/>
        <v>14250000</v>
      </c>
      <c r="N11" s="26">
        <f t="shared" si="1"/>
        <v>7500000</v>
      </c>
      <c r="O11" s="26">
        <f t="shared" si="1"/>
        <v>7500000</v>
      </c>
      <c r="P11" s="26">
        <f t="shared" si="1"/>
        <v>625000</v>
      </c>
      <c r="Q11" s="26">
        <f t="shared" si="1"/>
        <v>0</v>
      </c>
      <c r="R11" s="26">
        <f>SUM(R6:R10)</f>
        <v>262500000</v>
      </c>
      <c r="S11" s="356">
        <f>+'[2]Omzet '!$F$6</f>
        <v>3642832500</v>
      </c>
      <c r="T11" s="296">
        <f>+R11-S11</f>
        <v>-3380332500</v>
      </c>
    </row>
    <row r="12" spans="1:20" x14ac:dyDescent="0.2">
      <c r="S12" s="298">
        <f>+R11-S11</f>
        <v>-3380332500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294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294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294"/>
      <c r="M15" s="156"/>
      <c r="N15" s="156"/>
      <c r="O15" s="156"/>
      <c r="P15" s="156"/>
      <c r="Q15" s="156"/>
      <c r="R15" s="156"/>
      <c r="S15" s="156"/>
      <c r="T15" s="295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4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6000000</v>
      </c>
      <c r="D17" s="8">
        <f>+BA!N47</f>
        <v>0</v>
      </c>
      <c r="E17" s="8">
        <f>+BA!Q47</f>
        <v>0</v>
      </c>
      <c r="F17" s="8">
        <f>+BA!T47</f>
        <v>0</v>
      </c>
      <c r="G17" s="8">
        <f>+BA!W47</f>
        <v>0</v>
      </c>
      <c r="H17" s="8">
        <f>+BA!Z47</f>
        <v>0</v>
      </c>
      <c r="I17" s="8">
        <f>+BA!AC47</f>
        <v>0</v>
      </c>
      <c r="J17" s="8">
        <f>+BA!AF47</f>
        <v>0</v>
      </c>
      <c r="K17" s="8">
        <f>+BA!AI47</f>
        <v>0</v>
      </c>
      <c r="L17" s="245">
        <f>+BA!AL47</f>
        <v>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6000000</v>
      </c>
    </row>
    <row r="18" spans="1:20" x14ac:dyDescent="0.2">
      <c r="A18" s="7">
        <v>2</v>
      </c>
      <c r="B18" s="20" t="s">
        <v>52</v>
      </c>
      <c r="C18" s="11">
        <f>+KA!K110+KA!I110</f>
        <v>9000000</v>
      </c>
      <c r="D18" s="11">
        <f>+KA!N110</f>
        <v>0</v>
      </c>
      <c r="E18" s="11">
        <f>+KA!Q110</f>
        <v>0</v>
      </c>
      <c r="F18" s="11">
        <f>+KA!T110</f>
        <v>0</v>
      </c>
      <c r="G18" s="11">
        <f>+KA!W110</f>
        <v>0</v>
      </c>
      <c r="H18" s="11">
        <f>+KA!Z110</f>
        <v>0</v>
      </c>
      <c r="I18" s="11">
        <f>+KA!AC110</f>
        <v>0</v>
      </c>
      <c r="J18" s="11">
        <f>+KA!AF110</f>
        <v>0</v>
      </c>
      <c r="K18" s="11">
        <f>+KA!AI110</f>
        <v>0</v>
      </c>
      <c r="L18" s="245">
        <f>+KA!AL110</f>
        <v>0</v>
      </c>
      <c r="M18" s="11">
        <f>+KA!AO110</f>
        <v>0</v>
      </c>
      <c r="N18" s="11">
        <f>+KA!AR110</f>
        <v>0</v>
      </c>
      <c r="O18" s="11">
        <f>+KA!AU110</f>
        <v>0</v>
      </c>
      <c r="P18" s="11">
        <f>+KA!AX110</f>
        <v>0</v>
      </c>
      <c r="Q18" s="20"/>
      <c r="R18" s="8">
        <f>SUM(C18:P18)</f>
        <v>9000000</v>
      </c>
    </row>
    <row r="19" spans="1:20" x14ac:dyDescent="0.2">
      <c r="A19" s="7">
        <v>3</v>
      </c>
      <c r="B19" s="20" t="s">
        <v>53</v>
      </c>
      <c r="C19" s="11">
        <f>+OM!K143+OM!I143</f>
        <v>18500000</v>
      </c>
      <c r="D19" s="11">
        <f>+OM!N143</f>
        <v>0</v>
      </c>
      <c r="E19" s="11">
        <f>+OM!Q143</f>
        <v>0</v>
      </c>
      <c r="F19" s="11">
        <f>+OM!T143</f>
        <v>0</v>
      </c>
      <c r="G19" s="11">
        <f>+OM!W143</f>
        <v>0</v>
      </c>
      <c r="H19" s="11">
        <f>+OM!Z143</f>
        <v>0</v>
      </c>
      <c r="I19" s="11">
        <f>+OM!AC143</f>
        <v>0</v>
      </c>
      <c r="J19" s="11">
        <f>+OM!AF143</f>
        <v>0</v>
      </c>
      <c r="K19" s="11">
        <f>+OM!AI143</f>
        <v>0</v>
      </c>
      <c r="L19" s="245">
        <f>+OM!AL143</f>
        <v>0</v>
      </c>
      <c r="M19" s="11">
        <f>+OM!AO143</f>
        <v>0</v>
      </c>
      <c r="N19" s="11">
        <f>+OM!AR143</f>
        <v>0</v>
      </c>
      <c r="O19" s="11">
        <f>+OM!AU143</f>
        <v>0</v>
      </c>
      <c r="P19" s="11">
        <f>+OM!AX143</f>
        <v>0</v>
      </c>
      <c r="Q19" s="20"/>
      <c r="R19" s="8">
        <f>SUM(C19:P19)</f>
        <v>18500000</v>
      </c>
    </row>
    <row r="20" spans="1:20" x14ac:dyDescent="0.2">
      <c r="A20" s="7">
        <v>4</v>
      </c>
      <c r="B20" s="20" t="s">
        <v>54</v>
      </c>
      <c r="C20" s="11">
        <f>+TI!L82+TI!I82</f>
        <v>17000000</v>
      </c>
      <c r="D20" s="11">
        <f>+TI!O82</f>
        <v>0</v>
      </c>
      <c r="E20" s="11">
        <f>+TI!R82</f>
        <v>0</v>
      </c>
      <c r="F20" s="11">
        <f>+TI!U82</f>
        <v>0</v>
      </c>
      <c r="G20" s="11">
        <f>+TI!X82</f>
        <v>0</v>
      </c>
      <c r="H20" s="11">
        <f>+TI!AA82</f>
        <v>0</v>
      </c>
      <c r="I20" s="11">
        <f>TI!AD82</f>
        <v>0</v>
      </c>
      <c r="J20" s="11">
        <f>+TI!AG82</f>
        <v>0</v>
      </c>
      <c r="K20" s="11">
        <f>+TI!AJ82</f>
        <v>0</v>
      </c>
      <c r="L20" s="245">
        <f>+TI!AM82</f>
        <v>0</v>
      </c>
      <c r="M20" s="11">
        <f>+TI!AP82</f>
        <v>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17000000</v>
      </c>
    </row>
    <row r="21" spans="1:20" x14ac:dyDescent="0.2">
      <c r="A21" s="7">
        <v>5</v>
      </c>
      <c r="B21" s="20" t="s">
        <v>55</v>
      </c>
      <c r="C21" s="11">
        <f>+TO!K77+TO!I77</f>
        <v>7000000</v>
      </c>
      <c r="D21" s="11">
        <f>+TO!N77</f>
        <v>0</v>
      </c>
      <c r="E21" s="11">
        <f>+TO!Q77</f>
        <v>0</v>
      </c>
      <c r="F21" s="11">
        <f>+TO!T77</f>
        <v>0</v>
      </c>
      <c r="G21" s="11">
        <f>+TO!W77</f>
        <v>0</v>
      </c>
      <c r="H21" s="11">
        <f>+TO!Z77</f>
        <v>0</v>
      </c>
      <c r="I21" s="11">
        <f>+TO!AC77</f>
        <v>0</v>
      </c>
      <c r="J21" s="11">
        <f>+TO!AF77</f>
        <v>0</v>
      </c>
      <c r="K21" s="11">
        <f>+TO!AI77</f>
        <v>0</v>
      </c>
      <c r="L21" s="245">
        <f>+TO!AL77</f>
        <v>0</v>
      </c>
      <c r="M21" s="11">
        <f>+TO!AO77</f>
        <v>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7000000</v>
      </c>
    </row>
    <row r="22" spans="1:20" s="293" customFormat="1" x14ac:dyDescent="0.2">
      <c r="A22" s="21"/>
      <c r="B22" s="21" t="s">
        <v>50</v>
      </c>
      <c r="C22" s="26">
        <f>SUM(C17:C21)</f>
        <v>57500000</v>
      </c>
      <c r="D22" s="26">
        <f t="shared" ref="D22:R22" si="2">SUM(D17:D21)</f>
        <v>0</v>
      </c>
      <c r="E22" s="26">
        <f t="shared" si="2"/>
        <v>0</v>
      </c>
      <c r="F22" s="26">
        <f t="shared" si="2"/>
        <v>0</v>
      </c>
      <c r="G22" s="26">
        <f t="shared" si="2"/>
        <v>0</v>
      </c>
      <c r="H22" s="26">
        <f t="shared" si="2"/>
        <v>0</v>
      </c>
      <c r="I22" s="26">
        <f t="shared" si="2"/>
        <v>0</v>
      </c>
      <c r="J22" s="26">
        <f t="shared" si="2"/>
        <v>0</v>
      </c>
      <c r="K22" s="26">
        <f t="shared" si="2"/>
        <v>0</v>
      </c>
      <c r="L22" s="246">
        <f t="shared" si="2"/>
        <v>0</v>
      </c>
      <c r="M22" s="26">
        <f t="shared" si="2"/>
        <v>0</v>
      </c>
      <c r="N22" s="26">
        <f t="shared" si="2"/>
        <v>0</v>
      </c>
      <c r="O22" s="26">
        <f t="shared" si="2"/>
        <v>0</v>
      </c>
      <c r="P22" s="26">
        <f t="shared" si="2"/>
        <v>0</v>
      </c>
      <c r="Q22" s="26">
        <f t="shared" si="2"/>
        <v>0</v>
      </c>
      <c r="R22" s="26">
        <f t="shared" si="2"/>
        <v>57500000</v>
      </c>
      <c r="S22" s="296"/>
    </row>
    <row r="23" spans="1:20" x14ac:dyDescent="0.2">
      <c r="S23" s="295"/>
    </row>
    <row r="25" spans="1:20" x14ac:dyDescent="0.2">
      <c r="A25" s="297" t="s">
        <v>59</v>
      </c>
      <c r="B25" s="297"/>
    </row>
    <row r="26" spans="1:20" x14ac:dyDescent="0.2">
      <c r="A26" s="297" t="s">
        <v>60</v>
      </c>
      <c r="B26" s="297"/>
      <c r="S26" s="295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4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7">
        <f>+BA!L47</f>
        <v>9000000</v>
      </c>
      <c r="D28" s="237">
        <f>+BA!O47</f>
        <v>1875000</v>
      </c>
      <c r="E28" s="237">
        <f>+BA!R47</f>
        <v>1875000</v>
      </c>
      <c r="F28" s="237">
        <f>+BA!U47</f>
        <v>1875000</v>
      </c>
      <c r="G28" s="237">
        <f>+BA!X47</f>
        <v>1875000</v>
      </c>
      <c r="H28" s="237">
        <f>BA!AA47</f>
        <v>1875000</v>
      </c>
      <c r="I28" s="237">
        <f>+BA!AD47</f>
        <v>1875000</v>
      </c>
      <c r="J28" s="237">
        <f>+BA!AG47</f>
        <v>1875000</v>
      </c>
      <c r="K28" s="237">
        <f>+BA!AJ47</f>
        <v>1875000</v>
      </c>
      <c r="L28" s="247">
        <f>+BA!AM47</f>
        <v>1875000</v>
      </c>
      <c r="M28" s="237">
        <f>+BA!AP47</f>
        <v>1875000</v>
      </c>
      <c r="N28" s="237">
        <f>+BA!AS47</f>
        <v>1875000</v>
      </c>
      <c r="O28" s="8">
        <f>+BA!AV47</f>
        <v>1875000</v>
      </c>
      <c r="P28" s="8">
        <f>+BA!AY47</f>
        <v>0</v>
      </c>
      <c r="Q28" s="20"/>
      <c r="R28" s="8">
        <f>SUM(C28:P28)</f>
        <v>31500000</v>
      </c>
      <c r="S28" s="295"/>
    </row>
    <row r="29" spans="1:20" x14ac:dyDescent="0.2">
      <c r="A29" s="7">
        <v>2</v>
      </c>
      <c r="B29" s="20" t="s">
        <v>52</v>
      </c>
      <c r="C29" s="238">
        <f>+KA!L110</f>
        <v>6000000</v>
      </c>
      <c r="D29" s="238">
        <f>+KA!O110</f>
        <v>2125000</v>
      </c>
      <c r="E29" s="238">
        <f>+KA!R110</f>
        <v>2125000</v>
      </c>
      <c r="F29" s="238">
        <f>+KA!U110</f>
        <v>2125000</v>
      </c>
      <c r="G29" s="238">
        <f>+KA!X110</f>
        <v>2125000</v>
      </c>
      <c r="H29" s="238">
        <f>+KA!AA110</f>
        <v>2125000</v>
      </c>
      <c r="I29" s="238">
        <f>+KA!AD110</f>
        <v>2125000</v>
      </c>
      <c r="J29" s="238">
        <f>+KA!AG110</f>
        <v>2125000</v>
      </c>
      <c r="K29" s="238">
        <f>+KA!AJ110</f>
        <v>2125000</v>
      </c>
      <c r="L29" s="247">
        <f>+KA!AM110</f>
        <v>2125000</v>
      </c>
      <c r="M29" s="238">
        <f>+KA!AP110</f>
        <v>2125000</v>
      </c>
      <c r="N29" s="238">
        <f>+KA!AS110</f>
        <v>625000</v>
      </c>
      <c r="O29" s="11">
        <f>+KA!AV110</f>
        <v>625000</v>
      </c>
      <c r="P29" s="11">
        <f>+KA!AY110</f>
        <v>0</v>
      </c>
      <c r="Q29" s="20"/>
      <c r="R29" s="8">
        <f>SUM(C29:P29)</f>
        <v>28500000</v>
      </c>
      <c r="S29" s="295"/>
    </row>
    <row r="30" spans="1:20" x14ac:dyDescent="0.2">
      <c r="A30" s="7">
        <v>3</v>
      </c>
      <c r="B30" s="20" t="s">
        <v>53</v>
      </c>
      <c r="C30" s="238">
        <f>+OM!L143</f>
        <v>21500000</v>
      </c>
      <c r="D30" s="238">
        <f>+OM!O143</f>
        <v>5375000</v>
      </c>
      <c r="E30" s="238">
        <f>+OM!R143</f>
        <v>5375000</v>
      </c>
      <c r="F30" s="238">
        <f>+OM!U143</f>
        <v>5375000</v>
      </c>
      <c r="G30" s="238">
        <f>+OM!X143</f>
        <v>5375000</v>
      </c>
      <c r="H30" s="238">
        <f>+OM!AA143</f>
        <v>5375000</v>
      </c>
      <c r="I30" s="238">
        <f>+OM!AD143</f>
        <v>5375000</v>
      </c>
      <c r="J30" s="238">
        <f>+OM!AG143</f>
        <v>5375000</v>
      </c>
      <c r="K30" s="238">
        <f>+OM!AJ143</f>
        <v>5375000</v>
      </c>
      <c r="L30" s="247">
        <f>+OM!AM143</f>
        <v>5375000</v>
      </c>
      <c r="M30" s="238">
        <f>+OM!AP143</f>
        <v>5375000</v>
      </c>
      <c r="N30" s="238">
        <f>+OM!AS143</f>
        <v>3125000</v>
      </c>
      <c r="O30" s="11">
        <f>+OM!AV143</f>
        <v>3125000</v>
      </c>
      <c r="P30" s="11">
        <f>+OM!AY143</f>
        <v>0</v>
      </c>
      <c r="Q30" s="20"/>
      <c r="R30" s="8">
        <f>SUM(C30:P30)</f>
        <v>81500000</v>
      </c>
      <c r="S30" s="295"/>
    </row>
    <row r="31" spans="1:20" x14ac:dyDescent="0.2">
      <c r="A31" s="7">
        <v>4</v>
      </c>
      <c r="B31" s="20" t="s">
        <v>54</v>
      </c>
      <c r="C31" s="238">
        <f>+TI!M82</f>
        <v>8000000</v>
      </c>
      <c r="D31" s="238">
        <f>+TI!P82</f>
        <v>3375000</v>
      </c>
      <c r="E31" s="238">
        <f>+TI!S82</f>
        <v>3375000</v>
      </c>
      <c r="F31" s="238">
        <f>+TI!V82</f>
        <v>3375000</v>
      </c>
      <c r="G31" s="238">
        <f>+TI!Y82</f>
        <v>3375000</v>
      </c>
      <c r="H31" s="238">
        <f>+TI!AB82</f>
        <v>3375000</v>
      </c>
      <c r="I31" s="238">
        <f>+TI!AE82</f>
        <v>3375000</v>
      </c>
      <c r="J31" s="238">
        <f>+TI!AH82</f>
        <v>3375000</v>
      </c>
      <c r="K31" s="238">
        <f>+TI!AK82</f>
        <v>3375000</v>
      </c>
      <c r="L31" s="247">
        <f>+TI!AN82</f>
        <v>3375000</v>
      </c>
      <c r="M31" s="238">
        <f>+TI!AQ82</f>
        <v>3375000</v>
      </c>
      <c r="N31" s="238">
        <f>+TI!AT82</f>
        <v>1875000</v>
      </c>
      <c r="O31" s="11">
        <f>+TI!AW82</f>
        <v>1875000</v>
      </c>
      <c r="P31" s="11">
        <f>+TI!AW82</f>
        <v>1875000</v>
      </c>
      <c r="Q31" s="20"/>
      <c r="R31" s="8">
        <f>SUM(C31:O31)</f>
        <v>45500000</v>
      </c>
      <c r="S31" s="295"/>
      <c r="T31" s="298"/>
    </row>
    <row r="32" spans="1:20" x14ac:dyDescent="0.2">
      <c r="A32" s="7">
        <v>5</v>
      </c>
      <c r="B32" s="20" t="s">
        <v>55</v>
      </c>
      <c r="C32" s="238">
        <f>+TO!L77</f>
        <v>3000000</v>
      </c>
      <c r="D32" s="238">
        <f>+TO!O77</f>
        <v>1500000</v>
      </c>
      <c r="E32" s="238">
        <f>+TO!R77</f>
        <v>1500000</v>
      </c>
      <c r="F32" s="238">
        <f>+TO!U77</f>
        <v>1500000</v>
      </c>
      <c r="G32" s="238">
        <f>+TO!X77</f>
        <v>1500000</v>
      </c>
      <c r="H32" s="238">
        <f>+TO!AA77</f>
        <v>1500000</v>
      </c>
      <c r="I32" s="238">
        <f>+TO!AD77</f>
        <v>1500000</v>
      </c>
      <c r="J32" s="238">
        <f>+TO!AG77</f>
        <v>1500000</v>
      </c>
      <c r="K32" s="238">
        <f>+TO!AJ77</f>
        <v>1500000</v>
      </c>
      <c r="L32" s="247">
        <f>+TO!AM77</f>
        <v>1500000</v>
      </c>
      <c r="M32" s="238">
        <f>+TO!AP77</f>
        <v>1500000</v>
      </c>
      <c r="N32" s="238">
        <f>+TO!AS77</f>
        <v>0</v>
      </c>
      <c r="O32" s="11">
        <f>+TO!AV77</f>
        <v>0</v>
      </c>
      <c r="P32" s="11">
        <f>+TO!AY77</f>
        <v>0</v>
      </c>
      <c r="Q32" s="20"/>
      <c r="R32" s="8">
        <f>SUM(C32:P32)</f>
        <v>18000000</v>
      </c>
      <c r="S32" s="295"/>
    </row>
    <row r="33" spans="1:19" s="293" customFormat="1" x14ac:dyDescent="0.2">
      <c r="A33" s="21"/>
      <c r="B33" s="21" t="s">
        <v>50</v>
      </c>
      <c r="C33" s="239">
        <f>SUM(C28:C32)</f>
        <v>47500000</v>
      </c>
      <c r="D33" s="239">
        <f t="shared" ref="D33:Q33" si="3">SUM(D28:D32)</f>
        <v>14250000</v>
      </c>
      <c r="E33" s="239">
        <f t="shared" si="3"/>
        <v>14250000</v>
      </c>
      <c r="F33" s="239">
        <f t="shared" si="3"/>
        <v>14250000</v>
      </c>
      <c r="G33" s="239">
        <f t="shared" ref="G33:N33" si="4">SUM(G28:G32)</f>
        <v>14250000</v>
      </c>
      <c r="H33" s="239">
        <f t="shared" si="4"/>
        <v>14250000</v>
      </c>
      <c r="I33" s="239">
        <f t="shared" si="4"/>
        <v>14250000</v>
      </c>
      <c r="J33" s="239">
        <f t="shared" si="4"/>
        <v>14250000</v>
      </c>
      <c r="K33" s="239">
        <f t="shared" si="4"/>
        <v>14250000</v>
      </c>
      <c r="L33" s="248">
        <f t="shared" si="4"/>
        <v>14250000</v>
      </c>
      <c r="M33" s="239">
        <f t="shared" si="4"/>
        <v>14250000</v>
      </c>
      <c r="N33" s="239">
        <f t="shared" si="4"/>
        <v>7500000</v>
      </c>
      <c r="O33" s="26">
        <f t="shared" si="3"/>
        <v>7500000</v>
      </c>
      <c r="P33" s="26">
        <f t="shared" si="3"/>
        <v>1875000</v>
      </c>
      <c r="Q33" s="26">
        <f t="shared" si="3"/>
        <v>0</v>
      </c>
      <c r="R33" s="26">
        <f>SUM(R28:R32)</f>
        <v>205000000</v>
      </c>
      <c r="S33" s="296">
        <f>R11-R22</f>
        <v>205000000</v>
      </c>
    </row>
    <row r="34" spans="1:19" s="293" customFormat="1" x14ac:dyDescent="0.2">
      <c r="A34" s="153"/>
      <c r="B34" s="153"/>
      <c r="C34" s="240"/>
      <c r="D34" s="240"/>
      <c r="E34" s="240"/>
      <c r="F34" s="240"/>
      <c r="G34" s="240"/>
      <c r="H34" s="240"/>
      <c r="I34" s="240"/>
      <c r="J34" s="240"/>
      <c r="K34" s="240"/>
      <c r="L34" s="249"/>
      <c r="M34" s="240"/>
      <c r="N34" s="240"/>
      <c r="O34" s="154"/>
      <c r="P34" s="154"/>
      <c r="Q34" s="154"/>
      <c r="R34" s="154"/>
      <c r="S34" s="296">
        <f>S33-R33</f>
        <v>0</v>
      </c>
    </row>
    <row r="35" spans="1:19" s="293" customFormat="1" x14ac:dyDescent="0.2">
      <c r="A35" s="156" t="s">
        <v>133</v>
      </c>
      <c r="B35" s="153"/>
      <c r="C35" s="154"/>
      <c r="D35" s="154"/>
      <c r="E35" s="1" t="s">
        <v>135</v>
      </c>
      <c r="F35" s="295"/>
      <c r="G35" s="295"/>
      <c r="H35" s="1" t="s">
        <v>157</v>
      </c>
      <c r="I35" s="299"/>
      <c r="J35" s="155"/>
      <c r="K35" s="155"/>
      <c r="L35" s="250"/>
      <c r="M35" s="154"/>
      <c r="N35" s="154"/>
      <c r="O35" s="154"/>
      <c r="P35" s="154"/>
      <c r="Q35" s="154"/>
      <c r="R35" s="154"/>
      <c r="S35" s="296"/>
    </row>
    <row r="36" spans="1:19" s="293" customFormat="1" x14ac:dyDescent="0.2">
      <c r="A36" s="156"/>
      <c r="B36" s="153"/>
      <c r="C36" s="154"/>
      <c r="D36" s="154"/>
      <c r="E36" s="295"/>
      <c r="F36" s="295"/>
      <c r="G36" s="295"/>
      <c r="H36" s="295"/>
      <c r="I36" s="155"/>
      <c r="J36" s="155"/>
      <c r="K36" s="155"/>
      <c r="L36" s="250"/>
      <c r="M36" s="154"/>
      <c r="N36" s="154"/>
      <c r="O36" s="154"/>
      <c r="P36" s="154"/>
      <c r="Q36" s="154"/>
      <c r="R36" s="154"/>
    </row>
    <row r="37" spans="1:19" x14ac:dyDescent="0.2">
      <c r="C37" s="295"/>
      <c r="D37" s="295"/>
      <c r="E37" s="298"/>
      <c r="I37" s="300"/>
      <c r="J37" s="300"/>
      <c r="K37" s="300"/>
      <c r="L37" s="301"/>
      <c r="M37" s="295"/>
      <c r="N37" s="295"/>
      <c r="O37" s="295"/>
      <c r="P37" s="295"/>
      <c r="Q37" s="295"/>
      <c r="R37" s="295"/>
    </row>
    <row r="38" spans="1:19" x14ac:dyDescent="0.2">
      <c r="C38" s="295"/>
      <c r="D38" s="295"/>
      <c r="I38" s="295"/>
      <c r="J38" s="295"/>
      <c r="K38" s="295"/>
      <c r="M38" s="295"/>
      <c r="N38" s="295"/>
      <c r="O38" s="295"/>
      <c r="P38" s="295"/>
      <c r="Q38" s="295"/>
      <c r="R38" s="295"/>
    </row>
    <row r="39" spans="1:19" x14ac:dyDescent="0.2">
      <c r="A39" s="302" t="s">
        <v>155</v>
      </c>
      <c r="B39" s="302"/>
      <c r="C39" s="298"/>
      <c r="E39" s="302" t="s">
        <v>156</v>
      </c>
      <c r="F39" s="293"/>
      <c r="G39" s="302"/>
      <c r="H39" s="302" t="s">
        <v>152</v>
      </c>
      <c r="I39" s="303"/>
      <c r="J39" s="295"/>
      <c r="K39" s="295"/>
    </row>
    <row r="40" spans="1:19" x14ac:dyDescent="0.2">
      <c r="A40" s="304" t="s">
        <v>158</v>
      </c>
      <c r="B40" s="293"/>
      <c r="E40" s="304" t="s">
        <v>136</v>
      </c>
      <c r="F40" s="304"/>
      <c r="G40" s="304"/>
      <c r="H40" s="304" t="s">
        <v>153</v>
      </c>
      <c r="I40" s="305"/>
      <c r="J40" s="295"/>
      <c r="K40" s="295"/>
    </row>
    <row r="41" spans="1:19" x14ac:dyDescent="0.2">
      <c r="E41" s="304"/>
      <c r="F41" s="304"/>
      <c r="G41" s="304"/>
      <c r="H41" s="295"/>
      <c r="I41" s="305"/>
      <c r="J41" s="295"/>
      <c r="K41" s="295"/>
    </row>
    <row r="42" spans="1:19" x14ac:dyDescent="0.2">
      <c r="F42" s="295"/>
      <c r="H42" s="295"/>
      <c r="I42" s="295"/>
      <c r="J42" s="295"/>
      <c r="K42" s="295"/>
    </row>
    <row r="43" spans="1:19" x14ac:dyDescent="0.2">
      <c r="B43" s="20" t="s">
        <v>51</v>
      </c>
      <c r="C43" s="295">
        <f>C6-C17</f>
        <v>9000000</v>
      </c>
      <c r="D43" s="295">
        <f t="shared" ref="D43:R43" si="5">D6-D17</f>
        <v>1875000</v>
      </c>
      <c r="E43" s="295">
        <f t="shared" si="5"/>
        <v>1875000</v>
      </c>
      <c r="F43" s="295">
        <f t="shared" si="5"/>
        <v>1875000</v>
      </c>
      <c r="G43" s="295">
        <f t="shared" si="5"/>
        <v>1875000</v>
      </c>
      <c r="H43" s="295">
        <f t="shared" si="5"/>
        <v>1875000</v>
      </c>
      <c r="I43" s="295">
        <f t="shared" si="5"/>
        <v>1875000</v>
      </c>
      <c r="J43" s="295">
        <f t="shared" si="5"/>
        <v>1875000</v>
      </c>
      <c r="K43" s="295">
        <f t="shared" si="5"/>
        <v>1875000</v>
      </c>
      <c r="L43" s="295">
        <f t="shared" si="5"/>
        <v>1875000</v>
      </c>
      <c r="M43" s="295">
        <f t="shared" si="5"/>
        <v>1875000</v>
      </c>
      <c r="N43" s="295">
        <f t="shared" si="5"/>
        <v>1875000</v>
      </c>
      <c r="O43" s="295">
        <f t="shared" si="5"/>
        <v>1875000</v>
      </c>
      <c r="P43" s="295">
        <f t="shared" si="5"/>
        <v>0</v>
      </c>
      <c r="Q43" s="295">
        <f t="shared" si="5"/>
        <v>0</v>
      </c>
      <c r="R43" s="295">
        <f t="shared" si="5"/>
        <v>31500000</v>
      </c>
    </row>
    <row r="44" spans="1:19" x14ac:dyDescent="0.2">
      <c r="B44" s="20" t="s">
        <v>52</v>
      </c>
      <c r="C44" s="295">
        <f t="shared" ref="C44:R44" si="6">C7-C18</f>
        <v>6000000</v>
      </c>
      <c r="D44" s="295">
        <f t="shared" si="6"/>
        <v>2125000</v>
      </c>
      <c r="E44" s="295">
        <f t="shared" si="6"/>
        <v>2125000</v>
      </c>
      <c r="F44" s="295">
        <f t="shared" si="6"/>
        <v>2125000</v>
      </c>
      <c r="G44" s="295">
        <f t="shared" si="6"/>
        <v>2125000</v>
      </c>
      <c r="H44" s="295">
        <f t="shared" si="6"/>
        <v>2125000</v>
      </c>
      <c r="I44" s="295">
        <f t="shared" si="6"/>
        <v>2125000</v>
      </c>
      <c r="J44" s="295">
        <f t="shared" si="6"/>
        <v>2125000</v>
      </c>
      <c r="K44" s="295">
        <f t="shared" si="6"/>
        <v>2125000</v>
      </c>
      <c r="L44" s="295">
        <f t="shared" si="6"/>
        <v>2125000</v>
      </c>
      <c r="M44" s="295">
        <f t="shared" si="6"/>
        <v>2125000</v>
      </c>
      <c r="N44" s="295">
        <f t="shared" si="6"/>
        <v>625000</v>
      </c>
      <c r="O44" s="295">
        <f t="shared" si="6"/>
        <v>625000</v>
      </c>
      <c r="P44" s="295">
        <f t="shared" si="6"/>
        <v>625000</v>
      </c>
      <c r="Q44" s="295">
        <f t="shared" si="6"/>
        <v>0</v>
      </c>
      <c r="R44" s="295">
        <f t="shared" si="6"/>
        <v>28500000</v>
      </c>
    </row>
    <row r="45" spans="1:19" x14ac:dyDescent="0.2">
      <c r="B45" s="20" t="s">
        <v>53</v>
      </c>
      <c r="C45" s="295">
        <f t="shared" ref="C45:R45" si="7">C8-C19</f>
        <v>21500000</v>
      </c>
      <c r="D45" s="295">
        <f t="shared" si="7"/>
        <v>5375000</v>
      </c>
      <c r="E45" s="295">
        <f t="shared" si="7"/>
        <v>5375000</v>
      </c>
      <c r="F45" s="295">
        <f t="shared" si="7"/>
        <v>5375000</v>
      </c>
      <c r="G45" s="295">
        <f t="shared" si="7"/>
        <v>5375000</v>
      </c>
      <c r="H45" s="295">
        <f t="shared" si="7"/>
        <v>5375000</v>
      </c>
      <c r="I45" s="295">
        <f t="shared" si="7"/>
        <v>5375000</v>
      </c>
      <c r="J45" s="295">
        <f t="shared" si="7"/>
        <v>5375000</v>
      </c>
      <c r="K45" s="295">
        <f t="shared" si="7"/>
        <v>5375000</v>
      </c>
      <c r="L45" s="295">
        <f t="shared" si="7"/>
        <v>5375000</v>
      </c>
      <c r="M45" s="295">
        <f t="shared" si="7"/>
        <v>5375000</v>
      </c>
      <c r="N45" s="295">
        <f t="shared" si="7"/>
        <v>3125000</v>
      </c>
      <c r="O45" s="295">
        <f t="shared" si="7"/>
        <v>3125000</v>
      </c>
      <c r="P45" s="295">
        <f t="shared" si="7"/>
        <v>0</v>
      </c>
      <c r="Q45" s="295">
        <f t="shared" si="7"/>
        <v>0</v>
      </c>
      <c r="R45" s="295">
        <f t="shared" si="7"/>
        <v>81500000</v>
      </c>
    </row>
    <row r="46" spans="1:19" x14ac:dyDescent="0.2">
      <c r="B46" s="20" t="s">
        <v>54</v>
      </c>
      <c r="C46" s="295">
        <f t="shared" ref="C46:R46" si="8">C9-C20</f>
        <v>8000000</v>
      </c>
      <c r="D46" s="295">
        <f t="shared" si="8"/>
        <v>3375000</v>
      </c>
      <c r="E46" s="295">
        <f t="shared" si="8"/>
        <v>3375000</v>
      </c>
      <c r="F46" s="295">
        <f t="shared" si="8"/>
        <v>3375000</v>
      </c>
      <c r="G46" s="295">
        <f t="shared" si="8"/>
        <v>3375000</v>
      </c>
      <c r="H46" s="295">
        <f t="shared" si="8"/>
        <v>3375000</v>
      </c>
      <c r="I46" s="295">
        <f t="shared" si="8"/>
        <v>3375000</v>
      </c>
      <c r="J46" s="295">
        <f t="shared" si="8"/>
        <v>3375000</v>
      </c>
      <c r="K46" s="295">
        <f t="shared" si="8"/>
        <v>3375000</v>
      </c>
      <c r="L46" s="295">
        <f t="shared" si="8"/>
        <v>3375000</v>
      </c>
      <c r="M46" s="295">
        <f t="shared" si="8"/>
        <v>3375000</v>
      </c>
      <c r="N46" s="295">
        <f t="shared" si="8"/>
        <v>1875000</v>
      </c>
      <c r="O46" s="295">
        <f t="shared" si="8"/>
        <v>1875000</v>
      </c>
      <c r="P46" s="295">
        <f t="shared" si="8"/>
        <v>0</v>
      </c>
      <c r="Q46" s="295">
        <f t="shared" si="8"/>
        <v>0</v>
      </c>
      <c r="R46" s="295">
        <f t="shared" si="8"/>
        <v>45500000</v>
      </c>
    </row>
    <row r="47" spans="1:19" x14ac:dyDescent="0.2">
      <c r="B47" s="20" t="s">
        <v>55</v>
      </c>
      <c r="C47" s="295">
        <f t="shared" ref="C47:R47" si="9">C10-C21</f>
        <v>3000000</v>
      </c>
      <c r="D47" s="295">
        <f t="shared" si="9"/>
        <v>1500000</v>
      </c>
      <c r="E47" s="295">
        <f t="shared" si="9"/>
        <v>1500000</v>
      </c>
      <c r="F47" s="295">
        <f t="shared" si="9"/>
        <v>1500000</v>
      </c>
      <c r="G47" s="295">
        <f t="shared" si="9"/>
        <v>1500000</v>
      </c>
      <c r="H47" s="295">
        <f t="shared" si="9"/>
        <v>1500000</v>
      </c>
      <c r="I47" s="295">
        <f t="shared" si="9"/>
        <v>1500000</v>
      </c>
      <c r="J47" s="295">
        <f t="shared" si="9"/>
        <v>1500000</v>
      </c>
      <c r="K47" s="295">
        <f t="shared" si="9"/>
        <v>1500000</v>
      </c>
      <c r="L47" s="295">
        <f t="shared" si="9"/>
        <v>1500000</v>
      </c>
      <c r="M47" s="295">
        <f t="shared" si="9"/>
        <v>1500000</v>
      </c>
      <c r="N47" s="295">
        <f t="shared" si="9"/>
        <v>0</v>
      </c>
      <c r="O47" s="295">
        <f t="shared" si="9"/>
        <v>0</v>
      </c>
      <c r="P47" s="295">
        <f t="shared" si="9"/>
        <v>0</v>
      </c>
      <c r="Q47" s="295">
        <f t="shared" si="9"/>
        <v>0</v>
      </c>
      <c r="R47" s="295">
        <f t="shared" si="9"/>
        <v>18000000</v>
      </c>
    </row>
    <row r="48" spans="1:19" x14ac:dyDescent="0.2">
      <c r="C48" s="295">
        <f t="shared" ref="C48:R48" si="10">C11-C22</f>
        <v>47500000</v>
      </c>
      <c r="D48" s="295">
        <f t="shared" si="10"/>
        <v>14250000</v>
      </c>
      <c r="E48" s="295">
        <f t="shared" si="10"/>
        <v>14250000</v>
      </c>
      <c r="F48" s="295">
        <f t="shared" si="10"/>
        <v>14250000</v>
      </c>
      <c r="G48" s="295">
        <f t="shared" si="10"/>
        <v>14250000</v>
      </c>
      <c r="H48" s="295">
        <f t="shared" si="10"/>
        <v>14250000</v>
      </c>
      <c r="I48" s="295">
        <f t="shared" si="10"/>
        <v>14250000</v>
      </c>
      <c r="J48" s="295">
        <f t="shared" si="10"/>
        <v>14250000</v>
      </c>
      <c r="K48" s="295">
        <f t="shared" si="10"/>
        <v>14250000</v>
      </c>
      <c r="L48" s="295">
        <f t="shared" si="10"/>
        <v>14250000</v>
      </c>
      <c r="M48" s="295">
        <f t="shared" si="10"/>
        <v>14250000</v>
      </c>
      <c r="N48" s="295">
        <f t="shared" si="10"/>
        <v>7500000</v>
      </c>
      <c r="O48" s="295">
        <f t="shared" si="10"/>
        <v>7500000</v>
      </c>
      <c r="P48" s="295">
        <f t="shared" si="10"/>
        <v>625000</v>
      </c>
      <c r="Q48" s="295">
        <f t="shared" si="10"/>
        <v>0</v>
      </c>
      <c r="R48" s="295">
        <f t="shared" si="10"/>
        <v>205000000</v>
      </c>
    </row>
    <row r="51" spans="2:18" x14ac:dyDescent="0.2">
      <c r="B51" s="20" t="s">
        <v>51</v>
      </c>
      <c r="C51" s="295">
        <f>C28-C43</f>
        <v>0</v>
      </c>
      <c r="D51" s="295">
        <f t="shared" ref="D51:R51" si="11">D28-D43</f>
        <v>0</v>
      </c>
      <c r="E51" s="295">
        <f t="shared" si="11"/>
        <v>0</v>
      </c>
      <c r="F51" s="295">
        <f t="shared" si="11"/>
        <v>0</v>
      </c>
      <c r="G51" s="295">
        <f t="shared" si="11"/>
        <v>0</v>
      </c>
      <c r="H51" s="295">
        <f t="shared" si="11"/>
        <v>0</v>
      </c>
      <c r="I51" s="295">
        <f t="shared" si="11"/>
        <v>0</v>
      </c>
      <c r="J51" s="295">
        <f t="shared" si="11"/>
        <v>0</v>
      </c>
      <c r="K51" s="295">
        <f t="shared" si="11"/>
        <v>0</v>
      </c>
      <c r="L51" s="295">
        <f t="shared" si="11"/>
        <v>0</v>
      </c>
      <c r="M51" s="295">
        <f t="shared" si="11"/>
        <v>0</v>
      </c>
      <c r="N51" s="295">
        <f t="shared" si="11"/>
        <v>0</v>
      </c>
      <c r="O51" s="295">
        <f t="shared" si="11"/>
        <v>0</v>
      </c>
      <c r="P51" s="295">
        <f t="shared" si="11"/>
        <v>0</v>
      </c>
      <c r="Q51" s="295">
        <f t="shared" si="11"/>
        <v>0</v>
      </c>
      <c r="R51" s="295">
        <f t="shared" si="11"/>
        <v>0</v>
      </c>
    </row>
    <row r="52" spans="2:18" x14ac:dyDescent="0.2">
      <c r="B52" s="20" t="s">
        <v>52</v>
      </c>
      <c r="C52" s="295">
        <f t="shared" ref="C52:R52" si="12">C29-C44</f>
        <v>0</v>
      </c>
      <c r="D52" s="295">
        <f t="shared" si="12"/>
        <v>0</v>
      </c>
      <c r="E52" s="295">
        <f t="shared" si="12"/>
        <v>0</v>
      </c>
      <c r="F52" s="295">
        <f t="shared" si="12"/>
        <v>0</v>
      </c>
      <c r="G52" s="295">
        <f t="shared" si="12"/>
        <v>0</v>
      </c>
      <c r="H52" s="295">
        <f t="shared" si="12"/>
        <v>0</v>
      </c>
      <c r="I52" s="295">
        <f t="shared" si="12"/>
        <v>0</v>
      </c>
      <c r="J52" s="295">
        <f t="shared" si="12"/>
        <v>0</v>
      </c>
      <c r="K52" s="295">
        <f t="shared" si="12"/>
        <v>0</v>
      </c>
      <c r="L52" s="295">
        <f t="shared" si="12"/>
        <v>0</v>
      </c>
      <c r="M52" s="295">
        <f t="shared" si="12"/>
        <v>0</v>
      </c>
      <c r="N52" s="295">
        <f t="shared" si="12"/>
        <v>0</v>
      </c>
      <c r="O52" s="295">
        <f t="shared" si="12"/>
        <v>0</v>
      </c>
      <c r="P52" s="295">
        <f t="shared" si="12"/>
        <v>-625000</v>
      </c>
      <c r="Q52" s="295">
        <f t="shared" si="12"/>
        <v>0</v>
      </c>
      <c r="R52" s="295">
        <f t="shared" si="12"/>
        <v>0</v>
      </c>
    </row>
    <row r="53" spans="2:18" x14ac:dyDescent="0.2">
      <c r="B53" s="20" t="s">
        <v>53</v>
      </c>
      <c r="C53" s="295">
        <f t="shared" ref="C53:R53" si="13">C30-C45</f>
        <v>0</v>
      </c>
      <c r="D53" s="295">
        <f t="shared" si="13"/>
        <v>0</v>
      </c>
      <c r="E53" s="295">
        <f t="shared" si="13"/>
        <v>0</v>
      </c>
      <c r="F53" s="295">
        <f t="shared" si="13"/>
        <v>0</v>
      </c>
      <c r="G53" s="295">
        <f t="shared" si="13"/>
        <v>0</v>
      </c>
      <c r="H53" s="295">
        <f t="shared" si="13"/>
        <v>0</v>
      </c>
      <c r="I53" s="295">
        <f t="shared" si="13"/>
        <v>0</v>
      </c>
      <c r="J53" s="295">
        <f t="shared" si="13"/>
        <v>0</v>
      </c>
      <c r="K53" s="295">
        <f t="shared" si="13"/>
        <v>0</v>
      </c>
      <c r="L53" s="295">
        <f t="shared" si="13"/>
        <v>0</v>
      </c>
      <c r="M53" s="295">
        <f t="shared" si="13"/>
        <v>0</v>
      </c>
      <c r="N53" s="295">
        <f t="shared" si="13"/>
        <v>0</v>
      </c>
      <c r="O53" s="295">
        <f t="shared" si="13"/>
        <v>0</v>
      </c>
      <c r="P53" s="295">
        <f t="shared" si="13"/>
        <v>0</v>
      </c>
      <c r="Q53" s="295">
        <f t="shared" si="13"/>
        <v>0</v>
      </c>
      <c r="R53" s="295">
        <f t="shared" si="13"/>
        <v>0</v>
      </c>
    </row>
    <row r="54" spans="2:18" x14ac:dyDescent="0.2">
      <c r="B54" s="20" t="s">
        <v>54</v>
      </c>
      <c r="C54" s="295">
        <f t="shared" ref="C54:Q54" si="14">C31-C46</f>
        <v>0</v>
      </c>
      <c r="D54" s="295">
        <f t="shared" si="14"/>
        <v>0</v>
      </c>
      <c r="E54" s="295">
        <f t="shared" si="14"/>
        <v>0</v>
      </c>
      <c r="F54" s="295">
        <f t="shared" si="14"/>
        <v>0</v>
      </c>
      <c r="G54" s="295">
        <f t="shared" si="14"/>
        <v>0</v>
      </c>
      <c r="H54" s="295">
        <f t="shared" si="14"/>
        <v>0</v>
      </c>
      <c r="I54" s="295">
        <f t="shared" si="14"/>
        <v>0</v>
      </c>
      <c r="J54" s="295">
        <f t="shared" si="14"/>
        <v>0</v>
      </c>
      <c r="K54" s="295">
        <f t="shared" si="14"/>
        <v>0</v>
      </c>
      <c r="L54" s="295">
        <f t="shared" si="14"/>
        <v>0</v>
      </c>
      <c r="M54" s="295">
        <f t="shared" si="14"/>
        <v>0</v>
      </c>
      <c r="N54" s="295">
        <f t="shared" si="14"/>
        <v>0</v>
      </c>
      <c r="O54" s="295">
        <f t="shared" si="14"/>
        <v>0</v>
      </c>
      <c r="P54" s="295">
        <f t="shared" si="14"/>
        <v>1875000</v>
      </c>
      <c r="Q54" s="295">
        <f t="shared" si="14"/>
        <v>0</v>
      </c>
      <c r="R54" s="295">
        <f>R31-R46</f>
        <v>0</v>
      </c>
    </row>
    <row r="55" spans="2:18" x14ac:dyDescent="0.2">
      <c r="B55" s="20" t="s">
        <v>55</v>
      </c>
      <c r="C55" s="295">
        <f t="shared" ref="C55:R55" si="15">C32-C47</f>
        <v>0</v>
      </c>
      <c r="D55" s="295">
        <f t="shared" si="15"/>
        <v>0</v>
      </c>
      <c r="E55" s="295">
        <f t="shared" si="15"/>
        <v>0</v>
      </c>
      <c r="F55" s="295">
        <f t="shared" si="15"/>
        <v>0</v>
      </c>
      <c r="G55" s="295">
        <f t="shared" si="15"/>
        <v>0</v>
      </c>
      <c r="H55" s="295">
        <f t="shared" si="15"/>
        <v>0</v>
      </c>
      <c r="I55" s="295">
        <f t="shared" si="15"/>
        <v>0</v>
      </c>
      <c r="J55" s="295">
        <f t="shared" si="15"/>
        <v>0</v>
      </c>
      <c r="K55" s="295">
        <f t="shared" si="15"/>
        <v>0</v>
      </c>
      <c r="L55" s="295">
        <f t="shared" si="15"/>
        <v>0</v>
      </c>
      <c r="M55" s="295">
        <f t="shared" si="15"/>
        <v>0</v>
      </c>
      <c r="N55" s="295">
        <f t="shared" si="15"/>
        <v>0</v>
      </c>
      <c r="O55" s="295">
        <f t="shared" si="15"/>
        <v>0</v>
      </c>
      <c r="P55" s="295">
        <f t="shared" si="15"/>
        <v>0</v>
      </c>
      <c r="Q55" s="295">
        <f t="shared" si="15"/>
        <v>0</v>
      </c>
      <c r="R55" s="295">
        <f t="shared" si="15"/>
        <v>0</v>
      </c>
    </row>
    <row r="56" spans="2:18" x14ac:dyDescent="0.2">
      <c r="C56" s="295">
        <f t="shared" ref="C56:R56" si="16">C33-C48</f>
        <v>0</v>
      </c>
      <c r="D56" s="295">
        <f t="shared" si="16"/>
        <v>0</v>
      </c>
      <c r="E56" s="295">
        <f t="shared" si="16"/>
        <v>0</v>
      </c>
      <c r="F56" s="295">
        <f t="shared" si="16"/>
        <v>0</v>
      </c>
      <c r="G56" s="295">
        <f t="shared" si="16"/>
        <v>0</v>
      </c>
      <c r="H56" s="295">
        <f t="shared" si="16"/>
        <v>0</v>
      </c>
      <c r="I56" s="295">
        <f t="shared" si="16"/>
        <v>0</v>
      </c>
      <c r="J56" s="295">
        <f t="shared" si="16"/>
        <v>0</v>
      </c>
      <c r="K56" s="295">
        <f t="shared" si="16"/>
        <v>0</v>
      </c>
      <c r="L56" s="295">
        <f t="shared" si="16"/>
        <v>0</v>
      </c>
      <c r="M56" s="295">
        <f t="shared" si="16"/>
        <v>0</v>
      </c>
      <c r="N56" s="295">
        <f t="shared" si="16"/>
        <v>0</v>
      </c>
      <c r="O56" s="295">
        <f t="shared" si="16"/>
        <v>0</v>
      </c>
      <c r="P56" s="295">
        <f t="shared" si="16"/>
        <v>1250000</v>
      </c>
      <c r="Q56" s="295">
        <f t="shared" si="16"/>
        <v>0</v>
      </c>
      <c r="R56" s="295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7" t="s">
        <v>93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</row>
    <row r="2" spans="1:21" ht="12.75" x14ac:dyDescent="0.2">
      <c r="A2" s="467" t="s">
        <v>154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9000000</v>
      </c>
      <c r="E6" s="8">
        <f>+BA!M47+88250000</f>
        <v>90125000</v>
      </c>
      <c r="F6" s="8">
        <f>+BA!P47+12650000</f>
        <v>14525000</v>
      </c>
      <c r="G6" s="8">
        <f>+BA!S47</f>
        <v>1875000</v>
      </c>
      <c r="H6" s="8">
        <f>+BA!V47</f>
        <v>1875000</v>
      </c>
      <c r="I6" s="8">
        <f>+BA!Y47</f>
        <v>1875000</v>
      </c>
      <c r="J6" s="8">
        <f>+BA!AB47</f>
        <v>1875000</v>
      </c>
      <c r="K6" s="8">
        <f>+BA!AE47</f>
        <v>1875000</v>
      </c>
      <c r="L6" s="8">
        <f>+BA!AH47</f>
        <v>1875000</v>
      </c>
      <c r="M6" s="8">
        <f>+BA!AK47</f>
        <v>1875000</v>
      </c>
      <c r="N6" s="8">
        <f>+BA!AN47</f>
        <v>1875000</v>
      </c>
      <c r="O6" s="8">
        <f>+BA!AQ47</f>
        <v>1875000</v>
      </c>
      <c r="P6" s="8">
        <f>+BA!AT47</f>
        <v>1875000</v>
      </c>
      <c r="Q6" s="8">
        <f>+BA!AW47</f>
        <v>0</v>
      </c>
      <c r="R6" s="20"/>
      <c r="S6" s="8">
        <f>SUM(D6:Q6)</f>
        <v>132400000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6000000</v>
      </c>
      <c r="E7" s="11">
        <f>+KA!M110+357700000</f>
        <v>359825000</v>
      </c>
      <c r="F7" s="11">
        <f>+KA!P110+47400000</f>
        <v>49525000</v>
      </c>
      <c r="G7" s="11">
        <f>+KA!S110</f>
        <v>2125000</v>
      </c>
      <c r="H7" s="11">
        <f>+KA!V110</f>
        <v>2125000</v>
      </c>
      <c r="I7" s="11">
        <f>+KA!Y110</f>
        <v>2125000</v>
      </c>
      <c r="J7" s="11">
        <f>+KA!AB110</f>
        <v>2125000</v>
      </c>
      <c r="K7" s="11">
        <f>+KA!AE110</f>
        <v>2125000</v>
      </c>
      <c r="L7" s="11">
        <f>+KA!AH110</f>
        <v>2125000</v>
      </c>
      <c r="M7" s="11">
        <f>+KA!AK110</f>
        <v>2125000</v>
      </c>
      <c r="N7" s="11">
        <f>+KA!AN110</f>
        <v>2125000</v>
      </c>
      <c r="O7" s="11">
        <f>+KA!AQ110</f>
        <v>625000</v>
      </c>
      <c r="P7" s="11">
        <f>+KA!AT110</f>
        <v>625000</v>
      </c>
      <c r="Q7" s="11">
        <f>+KA!AT110</f>
        <v>625000</v>
      </c>
      <c r="R7" s="20"/>
      <c r="S7" s="8">
        <f>SUM(D7:Q7)</f>
        <v>434225000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21500000</v>
      </c>
      <c r="E8" s="11">
        <f>+OM!M143+265075000</f>
        <v>270450000</v>
      </c>
      <c r="F8" s="11">
        <f>+OM!P143+29000000</f>
        <v>34375000</v>
      </c>
      <c r="G8" s="11">
        <f>+OM!S143</f>
        <v>5375000</v>
      </c>
      <c r="H8" s="11">
        <f>+OM!V143</f>
        <v>5375000</v>
      </c>
      <c r="I8" s="11">
        <f>+OM!Y143</f>
        <v>5375000</v>
      </c>
      <c r="J8" s="11">
        <f>+OM!AB143</f>
        <v>5375000</v>
      </c>
      <c r="K8" s="11">
        <f>+OM!AE143</f>
        <v>5375000</v>
      </c>
      <c r="L8" s="11">
        <f>+OM!AH143</f>
        <v>5375000</v>
      </c>
      <c r="M8" s="11">
        <f>+OM!AK143</f>
        <v>5375000</v>
      </c>
      <c r="N8" s="11">
        <f>+OM!AN143</f>
        <v>5375000</v>
      </c>
      <c r="O8" s="11">
        <f>+OM!AQ143</f>
        <v>3125000</v>
      </c>
      <c r="P8" s="11">
        <f>+OM!AT143</f>
        <v>3125000</v>
      </c>
      <c r="Q8" s="11">
        <f>+OM!AW143</f>
        <v>0</v>
      </c>
      <c r="R8" s="20"/>
      <c r="S8" s="8">
        <f>SUM(D8:Q8)</f>
        <v>375575000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8000000</v>
      </c>
      <c r="E9" s="11">
        <f>+TI!N82+269822500</f>
        <v>273197500</v>
      </c>
      <c r="F9" s="11">
        <f>+TI!Q82+37500000</f>
        <v>40875000</v>
      </c>
      <c r="G9" s="11">
        <f>+TI!T82</f>
        <v>3375000</v>
      </c>
      <c r="H9" s="11">
        <f>+TI!W82</f>
        <v>3375000</v>
      </c>
      <c r="I9" s="11">
        <f>+TI!Z82</f>
        <v>3375000</v>
      </c>
      <c r="J9" s="11">
        <f>+TI!AC82</f>
        <v>3375000</v>
      </c>
      <c r="K9" s="11">
        <f>+TI!AF82</f>
        <v>3375000</v>
      </c>
      <c r="L9" s="11">
        <f>+TI!AI82</f>
        <v>3375000</v>
      </c>
      <c r="M9" s="11">
        <f>+TI!AL82</f>
        <v>3375000</v>
      </c>
      <c r="N9" s="11">
        <f>+TI!AO82</f>
        <v>3375000</v>
      </c>
      <c r="O9" s="11">
        <f>+TI!AR82</f>
        <v>1875000</v>
      </c>
      <c r="P9" s="11">
        <f>+TI!AU82</f>
        <v>1875000</v>
      </c>
      <c r="Q9" s="11">
        <f>+TI!AX82</f>
        <v>0</v>
      </c>
      <c r="R9" s="20"/>
      <c r="S9" s="8">
        <f>SUM(D9:Q9)</f>
        <v>352822500</v>
      </c>
    </row>
    <row r="10" spans="1:21" x14ac:dyDescent="0.2">
      <c r="A10" s="7">
        <v>5</v>
      </c>
      <c r="B10" s="20" t="s">
        <v>55</v>
      </c>
      <c r="C10" s="7"/>
      <c r="D10" s="11">
        <f>+TO!J77</f>
        <v>3000000</v>
      </c>
      <c r="E10" s="11">
        <f>+TO!M77+TO!I77</f>
        <v>8500000</v>
      </c>
      <c r="F10" s="11">
        <f>+TO!P77+26000000</f>
        <v>27500000</v>
      </c>
      <c r="G10" s="11">
        <f>+TO!S77</f>
        <v>1500000</v>
      </c>
      <c r="H10" s="11">
        <f>+TO!V77</f>
        <v>1500000</v>
      </c>
      <c r="I10" s="11">
        <f>+TO!Y77</f>
        <v>1500000</v>
      </c>
      <c r="J10" s="11">
        <f>+TO!AB77</f>
        <v>1500000</v>
      </c>
      <c r="K10" s="11">
        <f>+TO!AE77</f>
        <v>1500000</v>
      </c>
      <c r="L10" s="11">
        <f>+TO!AH77</f>
        <v>1500000</v>
      </c>
      <c r="M10" s="11">
        <f>+TO!AK77</f>
        <v>1500000</v>
      </c>
      <c r="N10" s="11">
        <f>+TO!AN77</f>
        <v>1500000</v>
      </c>
      <c r="O10" s="11">
        <f>+TO!AQ77</f>
        <v>0</v>
      </c>
      <c r="P10" s="11">
        <f>+TO!AT77</f>
        <v>0</v>
      </c>
      <c r="Q10" s="11">
        <f>+TO!AW77</f>
        <v>0</v>
      </c>
      <c r="R10" s="20"/>
      <c r="S10" s="8">
        <f>SUM(D10:Q10)</f>
        <v>51000000</v>
      </c>
    </row>
    <row r="11" spans="1:21" x14ac:dyDescent="0.2">
      <c r="A11" s="20"/>
      <c r="B11" s="21" t="s">
        <v>50</v>
      </c>
      <c r="C11" s="25"/>
      <c r="D11" s="8">
        <f>SUM(D6:D10)</f>
        <v>47500000</v>
      </c>
      <c r="E11" s="8">
        <f t="shared" ref="E11:S11" si="0">SUM(E6:E10)</f>
        <v>1002097500</v>
      </c>
      <c r="F11" s="8">
        <f t="shared" si="0"/>
        <v>166800000</v>
      </c>
      <c r="G11" s="8">
        <f t="shared" si="0"/>
        <v>14250000</v>
      </c>
      <c r="H11" s="8">
        <f t="shared" si="0"/>
        <v>14250000</v>
      </c>
      <c r="I11" s="8">
        <f t="shared" si="0"/>
        <v>14250000</v>
      </c>
      <c r="J11" s="8">
        <f t="shared" si="0"/>
        <v>14250000</v>
      </c>
      <c r="K11" s="8">
        <f t="shared" si="0"/>
        <v>14250000</v>
      </c>
      <c r="L11" s="8">
        <f t="shared" si="0"/>
        <v>14250000</v>
      </c>
      <c r="M11" s="8">
        <f t="shared" si="0"/>
        <v>14250000</v>
      </c>
      <c r="N11" s="8">
        <f t="shared" si="0"/>
        <v>14250000</v>
      </c>
      <c r="O11" s="8">
        <f t="shared" si="0"/>
        <v>7500000</v>
      </c>
      <c r="P11" s="8">
        <f t="shared" si="0"/>
        <v>7500000</v>
      </c>
      <c r="Q11" s="8">
        <f t="shared" si="0"/>
        <v>625000</v>
      </c>
      <c r="R11" s="8">
        <f t="shared" si="0"/>
        <v>0</v>
      </c>
      <c r="S11" s="8">
        <f t="shared" si="0"/>
        <v>1346022500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68" t="s">
        <v>60</v>
      </c>
      <c r="B14" s="468"/>
      <c r="C14" s="468"/>
      <c r="D14" s="468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3" t="s">
        <v>1</v>
      </c>
      <c r="B2" s="415" t="s">
        <v>2</v>
      </c>
      <c r="C2" s="417" t="s">
        <v>3</v>
      </c>
      <c r="D2" s="417" t="s">
        <v>4</v>
      </c>
      <c r="E2" s="417" t="s">
        <v>5</v>
      </c>
      <c r="F2" s="419" t="s">
        <v>6</v>
      </c>
      <c r="G2" s="419"/>
      <c r="H2" s="417" t="s">
        <v>10</v>
      </c>
      <c r="I2" s="417" t="s">
        <v>27</v>
      </c>
      <c r="J2" s="420" t="s">
        <v>26</v>
      </c>
      <c r="K2" s="421"/>
      <c r="L2" s="469"/>
      <c r="M2" s="411" t="s">
        <v>9</v>
      </c>
      <c r="N2" s="411"/>
      <c r="O2" s="411"/>
      <c r="P2" s="411" t="s">
        <v>14</v>
      </c>
      <c r="Q2" s="411"/>
      <c r="R2" s="411"/>
      <c r="S2" s="411" t="s">
        <v>15</v>
      </c>
      <c r="T2" s="411"/>
      <c r="U2" s="411"/>
      <c r="V2" s="411" t="s">
        <v>16</v>
      </c>
      <c r="W2" s="411"/>
      <c r="X2" s="411"/>
      <c r="Y2" s="411" t="s">
        <v>17</v>
      </c>
      <c r="Z2" s="411"/>
      <c r="AA2" s="411"/>
      <c r="AB2" s="411" t="s">
        <v>18</v>
      </c>
      <c r="AC2" s="411"/>
      <c r="AD2" s="411"/>
      <c r="AE2" s="411" t="s">
        <v>19</v>
      </c>
      <c r="AF2" s="411"/>
      <c r="AG2" s="411"/>
      <c r="AH2" s="411" t="s">
        <v>20</v>
      </c>
      <c r="AI2" s="411"/>
      <c r="AJ2" s="411"/>
      <c r="AK2" s="411" t="s">
        <v>21</v>
      </c>
      <c r="AL2" s="411"/>
      <c r="AM2" s="411"/>
      <c r="AN2" s="411" t="s">
        <v>22</v>
      </c>
      <c r="AO2" s="411"/>
      <c r="AP2" s="411"/>
      <c r="AQ2" s="411" t="s">
        <v>23</v>
      </c>
      <c r="AR2" s="411"/>
      <c r="AS2" s="411"/>
      <c r="AT2" s="411" t="s">
        <v>24</v>
      </c>
      <c r="AU2" s="411"/>
      <c r="AV2" s="411"/>
      <c r="AW2" s="423" t="s">
        <v>25</v>
      </c>
      <c r="AX2" s="424"/>
      <c r="AY2" s="425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4"/>
      <c r="B3" s="416"/>
      <c r="C3" s="418"/>
      <c r="D3" s="418"/>
      <c r="E3" s="418"/>
      <c r="F3" s="129" t="s">
        <v>7</v>
      </c>
      <c r="G3" s="130" t="s">
        <v>8</v>
      </c>
      <c r="H3" s="418"/>
      <c r="I3" s="418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>
        <f>BA!C61</f>
        <v>0</v>
      </c>
      <c r="C3" s="178">
        <f>BA!D61</f>
        <v>0</v>
      </c>
      <c r="D3" s="170">
        <f>BA!E61</f>
        <v>0</v>
      </c>
    </row>
    <row r="4" spans="1:4" ht="15.75" x14ac:dyDescent="0.25">
      <c r="A4" s="165">
        <v>2</v>
      </c>
      <c r="B4" s="163">
        <f>BA!C65</f>
        <v>0</v>
      </c>
      <c r="C4" s="178">
        <f>BA!D62</f>
        <v>0</v>
      </c>
      <c r="D4" s="170">
        <f>BA!E65</f>
        <v>0</v>
      </c>
    </row>
    <row r="5" spans="1:4" ht="15.75" x14ac:dyDescent="0.25">
      <c r="A5" s="164">
        <v>3</v>
      </c>
      <c r="B5" s="163">
        <f>BA!C80</f>
        <v>0</v>
      </c>
      <c r="C5" s="178">
        <f>BA!D63</f>
        <v>0</v>
      </c>
      <c r="D5" s="170">
        <f>BA!E80</f>
        <v>0</v>
      </c>
    </row>
    <row r="6" spans="1:4" ht="15.75" x14ac:dyDescent="0.25">
      <c r="A6" s="165">
        <v>4</v>
      </c>
      <c r="B6" s="163">
        <f>BA!C81</f>
        <v>0</v>
      </c>
      <c r="C6" s="178">
        <f>BA!D64</f>
        <v>0</v>
      </c>
      <c r="D6" s="170">
        <f>BA!E81</f>
        <v>0</v>
      </c>
    </row>
    <row r="7" spans="1:4" ht="15.75" x14ac:dyDescent="0.25">
      <c r="A7" s="164">
        <v>5</v>
      </c>
      <c r="B7" s="162">
        <f>KA!C123</f>
        <v>0</v>
      </c>
      <c r="C7" s="179">
        <f>KA!D123</f>
        <v>0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>
        <f>KA!D124</f>
        <v>0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Mia Islamiati</v>
      </c>
      <c r="C9" s="179" t="str">
        <f>OM!D154</f>
        <v xml:space="preserve">OM </v>
      </c>
      <c r="D9" s="170">
        <f>OM!E154</f>
        <v>10500000</v>
      </c>
    </row>
    <row r="10" spans="1:4" ht="15.75" x14ac:dyDescent="0.25">
      <c r="A10" s="164">
        <v>9</v>
      </c>
      <c r="B10" s="162">
        <f>OM!C159</f>
        <v>0</v>
      </c>
      <c r="C10" s="180" t="s">
        <v>100</v>
      </c>
      <c r="D10" s="170">
        <f>OM!E159</f>
        <v>0</v>
      </c>
    </row>
    <row r="11" spans="1:4" ht="15.75" x14ac:dyDescent="0.25">
      <c r="A11" s="165">
        <v>10</v>
      </c>
      <c r="B11" s="162">
        <f>OM!C200</f>
        <v>0</v>
      </c>
      <c r="C11" s="180" t="s">
        <v>100</v>
      </c>
      <c r="D11" s="170">
        <f>OM!E200</f>
        <v>0</v>
      </c>
    </row>
    <row r="12" spans="1:4" ht="15.75" x14ac:dyDescent="0.25">
      <c r="A12" s="164">
        <v>11</v>
      </c>
      <c r="B12" s="162">
        <f>TI!C93</f>
        <v>0</v>
      </c>
      <c r="C12" s="179">
        <f>TI!D93</f>
        <v>0</v>
      </c>
      <c r="D12" s="170">
        <f>TI!E93</f>
        <v>0</v>
      </c>
    </row>
    <row r="13" spans="1:4" ht="15.75" x14ac:dyDescent="0.25">
      <c r="A13" s="165">
        <v>12</v>
      </c>
      <c r="B13" s="162">
        <f>TI!C100</f>
        <v>0</v>
      </c>
      <c r="C13" s="179">
        <f>TI!D94</f>
        <v>0</v>
      </c>
      <c r="D13" s="170">
        <f>TI!E100</f>
        <v>0</v>
      </c>
    </row>
    <row r="14" spans="1:4" ht="15.75" x14ac:dyDescent="0.25">
      <c r="A14" s="164">
        <v>13</v>
      </c>
      <c r="B14" s="162">
        <f>TI!C102</f>
        <v>0</v>
      </c>
      <c r="C14" s="180" t="s">
        <v>107</v>
      </c>
      <c r="D14" s="170">
        <f>TI!E102</f>
        <v>0</v>
      </c>
    </row>
    <row r="15" spans="1:4" ht="15.75" x14ac:dyDescent="0.25">
      <c r="A15" s="165">
        <v>14</v>
      </c>
      <c r="B15" s="162">
        <f>TI!C127</f>
        <v>0</v>
      </c>
      <c r="C15" s="180" t="s">
        <v>109</v>
      </c>
      <c r="D15" s="170">
        <f>TI!E127</f>
        <v>0</v>
      </c>
    </row>
    <row r="16" spans="1:4" ht="15.75" x14ac:dyDescent="0.25">
      <c r="A16" s="164">
        <v>15</v>
      </c>
      <c r="B16" s="162">
        <f>TI!C128</f>
        <v>0</v>
      </c>
      <c r="C16" s="180" t="s">
        <v>107</v>
      </c>
      <c r="D16" s="170">
        <f>TI!E128</f>
        <v>0</v>
      </c>
    </row>
    <row r="17" spans="1:4" ht="15.75" x14ac:dyDescent="0.25">
      <c r="A17" s="165">
        <v>16</v>
      </c>
      <c r="B17" s="162">
        <f>TI!C138</f>
        <v>0</v>
      </c>
      <c r="C17" s="180"/>
      <c r="D17" s="170">
        <f>TI!E138</f>
        <v>0</v>
      </c>
    </row>
    <row r="18" spans="1:4" ht="15.75" x14ac:dyDescent="0.25">
      <c r="A18" s="164">
        <v>17</v>
      </c>
      <c r="B18" s="162">
        <f>TO!C98</f>
        <v>0</v>
      </c>
      <c r="C18" s="179">
        <f>TO!D98</f>
        <v>0</v>
      </c>
      <c r="D18" s="170">
        <f>TO!E98</f>
        <v>0</v>
      </c>
    </row>
    <row r="19" spans="1:4" ht="15.75" x14ac:dyDescent="0.25">
      <c r="A19" s="165">
        <v>18</v>
      </c>
      <c r="B19" s="162">
        <f>TO!C121</f>
        <v>0</v>
      </c>
      <c r="C19" s="180" t="s">
        <v>110</v>
      </c>
      <c r="D19" s="170">
        <f>TO!E121</f>
        <v>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10500000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25100000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2017-11-03T03:02:37Z</dcterms:modified>
</cp:coreProperties>
</file>