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X22" i="9" l="1"/>
  <c r="AA15" i="4"/>
  <c r="AC19" i="6" l="1"/>
  <c r="W12" i="8" l="1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Q51" i="10" s="1"/>
  <c r="U9" i="4"/>
  <c r="X9" i="1"/>
  <c r="Q20" i="8" l="1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/>
  <c r="AZ49" i="4"/>
  <c r="BA49" i="4"/>
  <c r="BB49" i="4" s="1"/>
  <c r="AZ50" i="4"/>
  <c r="BA50" i="4"/>
  <c r="BB50" i="4" s="1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7" i="4" l="1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4" i="4"/>
  <c r="U44" i="4"/>
  <c r="X44" i="4"/>
  <c r="AA44" i="4"/>
  <c r="AD44" i="4"/>
  <c r="AG44" i="4"/>
  <c r="AJ44" i="4"/>
  <c r="AM44" i="4"/>
  <c r="AP44" i="4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D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46" i="4" l="1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U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2" i="1" l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P52" i="10" s="1"/>
  <c r="O17" i="10"/>
  <c r="O28" i="10"/>
  <c r="P17" i="10"/>
  <c r="P28" i="10"/>
  <c r="D53" i="10" l="1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51" i="10" s="1"/>
  <c r="P33" i="10"/>
  <c r="P56" i="10" s="1"/>
  <c r="O22" i="10"/>
  <c r="P6" i="13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<sst xmlns="http://schemas.openxmlformats.org/spreadsheetml/2006/main" count="1469" uniqueCount="538">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</sst>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2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1" fontId="23" fillId="0" borderId="65" xfId="3" applyNumberFormat="1" applyFont="1" applyFill="1" applyBorder="1" applyAlignment="1">
      <alignment horizontal="left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23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O1" workbookViewId="0">
      <pane ySplit="6" topLeftCell="A7" activePane="bottomLeft" state="frozen"/>
      <selection activeCell="X15" sqref="X15"/>
      <selection pane="bottomLeft" activeCell="AA12" sqref="AA12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534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2" t="s">
        <v>1</v>
      </c>
      <c r="B5" s="349" t="s">
        <v>2</v>
      </c>
      <c r="C5" s="349" t="s">
        <v>3</v>
      </c>
      <c r="D5" s="349" t="s">
        <v>4</v>
      </c>
      <c r="E5" s="349" t="s">
        <v>5</v>
      </c>
      <c r="F5" s="360" t="s">
        <v>6</v>
      </c>
      <c r="G5" s="360"/>
      <c r="H5" s="349" t="s">
        <v>10</v>
      </c>
      <c r="I5" s="349" t="s">
        <v>27</v>
      </c>
      <c r="J5" s="354" t="s">
        <v>26</v>
      </c>
      <c r="K5" s="355"/>
      <c r="L5" s="356"/>
      <c r="M5" s="351" t="s">
        <v>9</v>
      </c>
      <c r="N5" s="351"/>
      <c r="O5" s="351"/>
      <c r="P5" s="351" t="s">
        <v>14</v>
      </c>
      <c r="Q5" s="351"/>
      <c r="R5" s="351"/>
      <c r="S5" s="351" t="s">
        <v>15</v>
      </c>
      <c r="T5" s="351"/>
      <c r="U5" s="351"/>
      <c r="V5" s="351" t="s">
        <v>16</v>
      </c>
      <c r="W5" s="351"/>
      <c r="X5" s="351"/>
      <c r="Y5" s="351" t="s">
        <v>17</v>
      </c>
      <c r="Z5" s="351"/>
      <c r="AA5" s="351"/>
      <c r="AB5" s="351" t="s">
        <v>18</v>
      </c>
      <c r="AC5" s="351"/>
      <c r="AD5" s="351"/>
      <c r="AE5" s="351" t="s">
        <v>19</v>
      </c>
      <c r="AF5" s="351"/>
      <c r="AG5" s="351"/>
      <c r="AH5" s="351" t="s">
        <v>20</v>
      </c>
      <c r="AI5" s="351"/>
      <c r="AJ5" s="351"/>
      <c r="AK5" s="351" t="s">
        <v>21</v>
      </c>
      <c r="AL5" s="351"/>
      <c r="AM5" s="351"/>
      <c r="AN5" s="351" t="s">
        <v>22</v>
      </c>
      <c r="AO5" s="351"/>
      <c r="AP5" s="351"/>
      <c r="AQ5" s="351" t="s">
        <v>23</v>
      </c>
      <c r="AR5" s="351"/>
      <c r="AS5" s="351"/>
      <c r="AT5" s="351" t="s">
        <v>24</v>
      </c>
      <c r="AU5" s="351"/>
      <c r="AV5" s="351"/>
      <c r="AW5" s="346" t="s">
        <v>25</v>
      </c>
      <c r="AX5" s="347"/>
      <c r="AY5" s="348"/>
      <c r="AZ5" s="170" t="s">
        <v>285</v>
      </c>
      <c r="BA5" s="42"/>
    </row>
    <row r="6" spans="1:56" s="43" customFormat="1" x14ac:dyDescent="0.2">
      <c r="A6" s="353"/>
      <c r="B6" s="350"/>
      <c r="C6" s="350"/>
      <c r="D6" s="350"/>
      <c r="E6" s="350"/>
      <c r="F6" s="171" t="s">
        <v>7</v>
      </c>
      <c r="G6" s="172" t="s">
        <v>8</v>
      </c>
      <c r="H6" s="350"/>
      <c r="I6" s="350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5" customFormat="1" ht="12.75" customHeight="1" x14ac:dyDescent="0.2">
      <c r="A7" s="176">
        <v>1</v>
      </c>
      <c r="B7" s="263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 t="shared" ref="R7" si="0">P7-Q7</f>
        <v>0</v>
      </c>
      <c r="S7" s="53">
        <v>850000</v>
      </c>
      <c r="T7" s="53">
        <v>850000</v>
      </c>
      <c r="U7" s="216">
        <f t="shared" ref="U7" si="1">S7-T7</f>
        <v>0</v>
      </c>
      <c r="V7" s="53">
        <v>850000</v>
      </c>
      <c r="W7" s="53">
        <v>850000</v>
      </c>
      <c r="X7" s="216">
        <f t="shared" ref="X7" si="2">V7-W7</f>
        <v>0</v>
      </c>
      <c r="Y7" s="53">
        <v>850000</v>
      </c>
      <c r="Z7" s="53">
        <v>850000</v>
      </c>
      <c r="AA7" s="216">
        <f t="shared" ref="AA7" si="3">Y7-Z7</f>
        <v>0</v>
      </c>
      <c r="AB7" s="53">
        <v>850000</v>
      </c>
      <c r="AC7" s="53">
        <v>850000</v>
      </c>
      <c r="AD7" s="216">
        <f t="shared" ref="AD7" si="4">AB7-AC7</f>
        <v>0</v>
      </c>
      <c r="AE7" s="53">
        <v>850000</v>
      </c>
      <c r="AF7" s="53">
        <v>850000</v>
      </c>
      <c r="AG7" s="216">
        <f t="shared" ref="AG7" si="5">AE7-AF7</f>
        <v>0</v>
      </c>
      <c r="AH7" s="53">
        <v>850000</v>
      </c>
      <c r="AI7" s="53"/>
      <c r="AJ7" s="216">
        <f t="shared" ref="AJ7" si="6">AH7-AI7</f>
        <v>850000</v>
      </c>
      <c r="AK7" s="53">
        <v>850000</v>
      </c>
      <c r="AL7" s="53"/>
      <c r="AM7" s="216">
        <f t="shared" ref="AM7" si="7">AK7-AL7</f>
        <v>850000</v>
      </c>
      <c r="AN7" s="53">
        <v>850000</v>
      </c>
      <c r="AO7" s="53"/>
      <c r="AP7" s="216">
        <f t="shared" ref="AP7" si="8"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4">
        <f>+I7</f>
        <v>4000000</v>
      </c>
      <c r="BB7" s="264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6"/>
      <c r="C8" s="267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9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 t="shared" ref="U8" si="10">+S8-T8</f>
        <v>0</v>
      </c>
      <c r="V8" s="56">
        <v>800000</v>
      </c>
      <c r="W8" s="56">
        <v>800000</v>
      </c>
      <c r="X8" s="216">
        <f t="shared" ref="X8" si="11">+V8-W8</f>
        <v>0</v>
      </c>
      <c r="Y8" s="56">
        <v>800000</v>
      </c>
      <c r="Z8" s="56"/>
      <c r="AA8" s="216">
        <f t="shared" ref="AA8" si="12">+Y8-Z8</f>
        <v>800000</v>
      </c>
      <c r="AB8" s="56">
        <v>800000</v>
      </c>
      <c r="AC8" s="56"/>
      <c r="AD8" s="216">
        <f t="shared" ref="AD8" si="13">+AB8-AC8</f>
        <v>800000</v>
      </c>
      <c r="AE8" s="56">
        <v>800000</v>
      </c>
      <c r="AF8" s="56"/>
      <c r="AG8" s="216">
        <f t="shared" ref="AG8" si="14">+AE8-AF8</f>
        <v>800000</v>
      </c>
      <c r="AH8" s="56">
        <v>800000</v>
      </c>
      <c r="AI8" s="56"/>
      <c r="AJ8" s="216">
        <f t="shared" ref="AJ8" si="15">+AH8-AI8</f>
        <v>800000</v>
      </c>
      <c r="AK8" s="56">
        <v>800000</v>
      </c>
      <c r="AL8" s="56"/>
      <c r="AM8" s="216">
        <f t="shared" ref="AM8" si="16">+AK8-AL8</f>
        <v>800000</v>
      </c>
      <c r="AN8" s="56">
        <v>800000</v>
      </c>
      <c r="AO8" s="56"/>
      <c r="AP8" s="216">
        <f t="shared" ref="AP8" si="17">+AN8-AO8</f>
        <v>800000</v>
      </c>
      <c r="AQ8" s="56">
        <v>800000</v>
      </c>
      <c r="AR8" s="56"/>
      <c r="AS8" s="216">
        <f t="shared" ref="AS8" si="18"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9">J8+M8+P8+S8+V8+Y8+AB8+AE8+AH8+AK8+AN8+AQ8+AT8+AW8</f>
        <v>11500000</v>
      </c>
      <c r="BA8" s="264">
        <f t="shared" ref="BA8:BA26" si="20">+I8</f>
        <v>2000000</v>
      </c>
      <c r="BB8" s="264">
        <f t="shared" ref="BB8:BB26" si="21">+AZ8+BA8</f>
        <v>13500000</v>
      </c>
      <c r="BC8" s="54">
        <f t="shared" ref="BC8:BC26" si="22">+H8</f>
        <v>13500000</v>
      </c>
      <c r="BD8" s="54">
        <f t="shared" ref="BD8:BD26" si="23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9"/>
        <v>0</v>
      </c>
      <c r="P9" s="11">
        <v>750000</v>
      </c>
      <c r="Q9" s="11">
        <v>750000</v>
      </c>
      <c r="R9" s="216">
        <f t="shared" ref="R9:R10" si="24">P9-Q9</f>
        <v>0</v>
      </c>
      <c r="S9" s="11">
        <v>750000</v>
      </c>
      <c r="T9" s="11">
        <v>750000</v>
      </c>
      <c r="U9" s="216">
        <f t="shared" ref="U9:U10" si="25">S9-T9</f>
        <v>0</v>
      </c>
      <c r="V9" s="11">
        <v>750000</v>
      </c>
      <c r="W9" s="11">
        <v>750000</v>
      </c>
      <c r="X9" s="216">
        <f t="shared" ref="X9:X10" si="26">V9-W9</f>
        <v>0</v>
      </c>
      <c r="Y9" s="11">
        <v>750000</v>
      </c>
      <c r="Z9" s="11"/>
      <c r="AA9" s="216">
        <f t="shared" ref="AA9:AA10" si="27">Y9-Z9</f>
        <v>750000</v>
      </c>
      <c r="AB9" s="11">
        <v>750000</v>
      </c>
      <c r="AC9" s="11"/>
      <c r="AD9" s="216">
        <f t="shared" ref="AD9:AD10" si="28">AB9-AC9</f>
        <v>750000</v>
      </c>
      <c r="AE9" s="11">
        <v>750000</v>
      </c>
      <c r="AF9" s="11"/>
      <c r="AG9" s="216">
        <f t="shared" ref="AG9:AG10" si="29">AE9-AF9</f>
        <v>750000</v>
      </c>
      <c r="AH9" s="11">
        <v>750000</v>
      </c>
      <c r="AI9" s="11"/>
      <c r="AJ9" s="216">
        <f t="shared" ref="AJ9:AJ10" si="30">AH9-AI9</f>
        <v>750000</v>
      </c>
      <c r="AK9" s="11">
        <v>750000</v>
      </c>
      <c r="AL9" s="11"/>
      <c r="AM9" s="216">
        <f t="shared" ref="AM9:AM10" si="31">AK9-AL9</f>
        <v>750000</v>
      </c>
      <c r="AN9" s="11">
        <v>750000</v>
      </c>
      <c r="AO9" s="11"/>
      <c r="AP9" s="216">
        <f t="shared" ref="AP9:AP10" si="32">AN9-AO9</f>
        <v>750000</v>
      </c>
      <c r="AQ9" s="11">
        <v>750000</v>
      </c>
      <c r="AR9" s="11"/>
      <c r="AS9" s="216">
        <f t="shared" ref="AS9:AS10" si="33">AQ9-AR9</f>
        <v>750000</v>
      </c>
      <c r="AT9" s="11">
        <v>250000</v>
      </c>
      <c r="AU9" s="11"/>
      <c r="AV9" s="53">
        <f t="shared" ref="AV9:AV27" si="34">+AT9-AU9</f>
        <v>250000</v>
      </c>
      <c r="AW9" s="11"/>
      <c r="AX9" s="11"/>
      <c r="AY9" s="53"/>
      <c r="AZ9" s="54">
        <f t="shared" si="19"/>
        <v>8500000</v>
      </c>
      <c r="BA9" s="264">
        <f t="shared" si="20"/>
        <v>5000000</v>
      </c>
      <c r="BB9" s="264">
        <f t="shared" si="21"/>
        <v>13500000</v>
      </c>
      <c r="BC9" s="54">
        <f t="shared" si="22"/>
        <v>13500000</v>
      </c>
      <c r="BD9" s="54">
        <f t="shared" si="23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9"/>
        <v>0</v>
      </c>
      <c r="P10" s="11">
        <v>700000</v>
      </c>
      <c r="Q10" s="11">
        <v>700000</v>
      </c>
      <c r="R10" s="216">
        <f t="shared" si="24"/>
        <v>0</v>
      </c>
      <c r="S10" s="11">
        <v>700000</v>
      </c>
      <c r="T10" s="11">
        <v>700000</v>
      </c>
      <c r="U10" s="216">
        <f t="shared" si="25"/>
        <v>0</v>
      </c>
      <c r="V10" s="11">
        <v>700000</v>
      </c>
      <c r="W10" s="11">
        <v>100000</v>
      </c>
      <c r="X10" s="216">
        <f t="shared" si="26"/>
        <v>600000</v>
      </c>
      <c r="Y10" s="11">
        <v>700000</v>
      </c>
      <c r="Z10" s="11"/>
      <c r="AA10" s="216">
        <f t="shared" si="27"/>
        <v>700000</v>
      </c>
      <c r="AB10" s="11">
        <v>700000</v>
      </c>
      <c r="AC10" s="11"/>
      <c r="AD10" s="216">
        <f t="shared" si="28"/>
        <v>700000</v>
      </c>
      <c r="AE10" s="11">
        <v>700000</v>
      </c>
      <c r="AF10" s="11"/>
      <c r="AG10" s="216">
        <f t="shared" si="29"/>
        <v>700000</v>
      </c>
      <c r="AH10" s="11">
        <v>700000</v>
      </c>
      <c r="AI10" s="11"/>
      <c r="AJ10" s="216">
        <f t="shared" si="30"/>
        <v>700000</v>
      </c>
      <c r="AK10" s="11">
        <v>700000</v>
      </c>
      <c r="AL10" s="11"/>
      <c r="AM10" s="216">
        <f t="shared" si="31"/>
        <v>700000</v>
      </c>
      <c r="AN10" s="11">
        <v>700000</v>
      </c>
      <c r="AO10" s="11"/>
      <c r="AP10" s="216">
        <f t="shared" si="32"/>
        <v>700000</v>
      </c>
      <c r="AQ10" s="11">
        <v>700000</v>
      </c>
      <c r="AR10" s="11"/>
      <c r="AS10" s="216">
        <f t="shared" si="33"/>
        <v>700000</v>
      </c>
      <c r="AT10" s="11">
        <v>800000</v>
      </c>
      <c r="AU10" s="11"/>
      <c r="AV10" s="53">
        <f t="shared" si="34"/>
        <v>800000</v>
      </c>
      <c r="AW10" s="11"/>
      <c r="AX10" s="11"/>
      <c r="AY10" s="53"/>
      <c r="AZ10" s="54">
        <f t="shared" si="19"/>
        <v>8500000</v>
      </c>
      <c r="BA10" s="264">
        <f t="shared" si="20"/>
        <v>5000000</v>
      </c>
      <c r="BB10" s="264">
        <f t="shared" si="21"/>
        <v>13500000</v>
      </c>
      <c r="BC10" s="54">
        <f t="shared" si="22"/>
        <v>13500000</v>
      </c>
      <c r="BD10" s="54">
        <f t="shared" si="23"/>
        <v>0</v>
      </c>
    </row>
    <row r="11" spans="1:56" s="275" customFormat="1" x14ac:dyDescent="0.2">
      <c r="A11" s="176">
        <v>5</v>
      </c>
      <c r="B11" s="268"/>
      <c r="C11" s="269" t="s">
        <v>341</v>
      </c>
      <c r="D11" s="270" t="s">
        <v>335</v>
      </c>
      <c r="E11" s="271">
        <v>13500000</v>
      </c>
      <c r="F11" s="271">
        <v>1350000</v>
      </c>
      <c r="G11" s="271"/>
      <c r="H11" s="271">
        <f>+E11-F11</f>
        <v>12150000</v>
      </c>
      <c r="I11" s="271">
        <f>+H11</f>
        <v>12150000</v>
      </c>
      <c r="J11" s="272"/>
      <c r="K11" s="272"/>
      <c r="L11" s="273"/>
      <c r="M11" s="272"/>
      <c r="N11" s="272"/>
      <c r="O11" s="273">
        <f t="shared" si="9"/>
        <v>0</v>
      </c>
      <c r="P11" s="272"/>
      <c r="Q11" s="272"/>
      <c r="R11" s="273"/>
      <c r="S11" s="272"/>
      <c r="T11" s="272"/>
      <c r="U11" s="273"/>
      <c r="V11" s="272"/>
      <c r="W11" s="272"/>
      <c r="X11" s="273"/>
      <c r="Y11" s="272"/>
      <c r="Z11" s="272"/>
      <c r="AA11" s="273"/>
      <c r="AB11" s="272"/>
      <c r="AC11" s="272"/>
      <c r="AD11" s="273"/>
      <c r="AE11" s="272"/>
      <c r="AF11" s="272"/>
      <c r="AG11" s="273"/>
      <c r="AH11" s="272"/>
      <c r="AI11" s="272"/>
      <c r="AJ11" s="273"/>
      <c r="AK11" s="272"/>
      <c r="AL11" s="272"/>
      <c r="AM11" s="274"/>
      <c r="AN11" s="272"/>
      <c r="AO11" s="272"/>
      <c r="AP11" s="274"/>
      <c r="AQ11" s="272"/>
      <c r="AR11" s="272"/>
      <c r="AS11" s="271"/>
      <c r="AT11" s="272"/>
      <c r="AU11" s="272"/>
      <c r="AV11" s="271">
        <f t="shared" si="34"/>
        <v>0</v>
      </c>
      <c r="AW11" s="272"/>
      <c r="AX11" s="272"/>
      <c r="AY11" s="271"/>
      <c r="AZ11" s="274">
        <f t="shared" si="19"/>
        <v>0</v>
      </c>
      <c r="BA11" s="264">
        <f t="shared" si="20"/>
        <v>12150000</v>
      </c>
      <c r="BB11" s="264">
        <f t="shared" si="21"/>
        <v>12150000</v>
      </c>
      <c r="BC11" s="54">
        <f t="shared" si="22"/>
        <v>12150000</v>
      </c>
      <c r="BD11" s="54">
        <f t="shared" si="23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6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9"/>
        <v>0</v>
      </c>
      <c r="P12" s="11">
        <v>791000</v>
      </c>
      <c r="Q12" s="11">
        <v>791000</v>
      </c>
      <c r="R12" s="216">
        <f t="shared" ref="R12:R14" si="35">P12-Q12</f>
        <v>0</v>
      </c>
      <c r="S12" s="11">
        <v>791000</v>
      </c>
      <c r="T12" s="11">
        <v>791000</v>
      </c>
      <c r="U12" s="216">
        <f t="shared" ref="U12:U14" si="36">S12-T12</f>
        <v>0</v>
      </c>
      <c r="V12" s="11">
        <v>791000</v>
      </c>
      <c r="W12" s="11">
        <v>791000</v>
      </c>
      <c r="X12" s="216">
        <f t="shared" ref="X12:X14" si="37">V12-W12</f>
        <v>0</v>
      </c>
      <c r="Y12" s="11">
        <v>791000</v>
      </c>
      <c r="Z12" s="11">
        <v>791000</v>
      </c>
      <c r="AA12" s="216">
        <f t="shared" ref="AA12:AA14" si="38">Y12-Z12</f>
        <v>0</v>
      </c>
      <c r="AB12" s="11">
        <v>791000</v>
      </c>
      <c r="AC12" s="11">
        <v>670000</v>
      </c>
      <c r="AD12" s="216">
        <f t="shared" ref="AD12:AD14" si="39">AB12-AC12</f>
        <v>121000</v>
      </c>
      <c r="AE12" s="11">
        <v>791000</v>
      </c>
      <c r="AF12" s="11"/>
      <c r="AG12" s="216">
        <f t="shared" ref="AG12:AG14" si="40">AE12-AF12</f>
        <v>791000</v>
      </c>
      <c r="AH12" s="11">
        <v>791000</v>
      </c>
      <c r="AI12" s="11"/>
      <c r="AJ12" s="216">
        <f t="shared" ref="AJ12:AJ14" si="41">AH12-AI12</f>
        <v>791000</v>
      </c>
      <c r="AK12" s="11">
        <v>791000</v>
      </c>
      <c r="AL12" s="11"/>
      <c r="AM12" s="216">
        <f t="shared" ref="AM12:AM14" si="42">AK12-AL12</f>
        <v>791000</v>
      </c>
      <c r="AN12" s="11">
        <v>791000</v>
      </c>
      <c r="AO12" s="11"/>
      <c r="AP12" s="216">
        <f t="shared" ref="AP12:AP14" si="43">AN12-AO12</f>
        <v>791000</v>
      </c>
      <c r="AQ12" s="11">
        <v>791000</v>
      </c>
      <c r="AR12" s="11"/>
      <c r="AS12" s="216">
        <f t="shared" ref="AS12" si="44">AQ12-AR12</f>
        <v>791000</v>
      </c>
      <c r="AT12" s="11">
        <v>799000</v>
      </c>
      <c r="AU12" s="11"/>
      <c r="AV12" s="53">
        <f t="shared" si="34"/>
        <v>799000</v>
      </c>
      <c r="AW12" s="11"/>
      <c r="AX12" s="11"/>
      <c r="AY12" s="53"/>
      <c r="AZ12" s="54">
        <f t="shared" si="19"/>
        <v>9500000</v>
      </c>
      <c r="BA12" s="264">
        <f t="shared" si="20"/>
        <v>4000000</v>
      </c>
      <c r="BB12" s="264">
        <f t="shared" si="21"/>
        <v>13500000</v>
      </c>
      <c r="BC12" s="54">
        <f t="shared" si="22"/>
        <v>13500000</v>
      </c>
      <c r="BD12" s="54">
        <f t="shared" si="23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6">
        <v>13500000</v>
      </c>
      <c r="F13" s="53"/>
      <c r="G13" s="53"/>
      <c r="H13" s="53">
        <f t="shared" ref="H13:H29" si="45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9"/>
        <v>0</v>
      </c>
      <c r="P13" s="11">
        <v>950000</v>
      </c>
      <c r="Q13" s="11">
        <v>950000</v>
      </c>
      <c r="R13" s="216">
        <f t="shared" si="35"/>
        <v>0</v>
      </c>
      <c r="S13" s="11">
        <v>950000</v>
      </c>
      <c r="T13" s="11">
        <v>100000</v>
      </c>
      <c r="U13" s="216">
        <f t="shared" si="36"/>
        <v>850000</v>
      </c>
      <c r="V13" s="11">
        <v>950000</v>
      </c>
      <c r="W13" s="11"/>
      <c r="X13" s="216">
        <f t="shared" si="37"/>
        <v>950000</v>
      </c>
      <c r="Y13" s="11">
        <v>950000</v>
      </c>
      <c r="Z13" s="11"/>
      <c r="AA13" s="216">
        <f t="shared" si="38"/>
        <v>950000</v>
      </c>
      <c r="AB13" s="11">
        <v>950000</v>
      </c>
      <c r="AC13" s="11"/>
      <c r="AD13" s="216">
        <f t="shared" si="39"/>
        <v>950000</v>
      </c>
      <c r="AE13" s="11">
        <v>950000</v>
      </c>
      <c r="AF13" s="11"/>
      <c r="AG13" s="216">
        <f t="shared" si="40"/>
        <v>950000</v>
      </c>
      <c r="AH13" s="11">
        <v>950000</v>
      </c>
      <c r="AI13" s="11"/>
      <c r="AJ13" s="216">
        <f t="shared" si="41"/>
        <v>950000</v>
      </c>
      <c r="AK13" s="11">
        <v>950000</v>
      </c>
      <c r="AL13" s="11"/>
      <c r="AM13" s="216">
        <f t="shared" si="42"/>
        <v>950000</v>
      </c>
      <c r="AN13" s="11">
        <v>950000</v>
      </c>
      <c r="AO13" s="11"/>
      <c r="AP13" s="216">
        <f t="shared" si="43"/>
        <v>950000</v>
      </c>
      <c r="AQ13" s="11"/>
      <c r="AR13" s="11"/>
      <c r="AS13" s="53"/>
      <c r="AT13" s="11"/>
      <c r="AU13" s="11"/>
      <c r="AV13" s="53">
        <f t="shared" si="34"/>
        <v>0</v>
      </c>
      <c r="AW13" s="11"/>
      <c r="AX13" s="11"/>
      <c r="AY13" s="53"/>
      <c r="AZ13" s="54">
        <f t="shared" si="19"/>
        <v>9500000</v>
      </c>
      <c r="BA13" s="264">
        <f t="shared" si="20"/>
        <v>4000000</v>
      </c>
      <c r="BB13" s="264">
        <f t="shared" si="21"/>
        <v>13500000</v>
      </c>
      <c r="BC13" s="54">
        <f t="shared" si="22"/>
        <v>13500000</v>
      </c>
      <c r="BD13" s="54">
        <f t="shared" si="23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6">
        <v>13500000</v>
      </c>
      <c r="F14" s="11"/>
      <c r="G14" s="11"/>
      <c r="H14" s="53">
        <f t="shared" si="45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9"/>
        <v>0</v>
      </c>
      <c r="P14" s="11">
        <v>791000</v>
      </c>
      <c r="Q14" s="11">
        <v>791000</v>
      </c>
      <c r="R14" s="216">
        <f t="shared" si="35"/>
        <v>0</v>
      </c>
      <c r="S14" s="11">
        <v>791000</v>
      </c>
      <c r="T14" s="11">
        <v>791000</v>
      </c>
      <c r="U14" s="216">
        <f t="shared" si="36"/>
        <v>0</v>
      </c>
      <c r="V14" s="11">
        <v>791000</v>
      </c>
      <c r="W14" s="11">
        <v>791000</v>
      </c>
      <c r="X14" s="216">
        <f t="shared" si="37"/>
        <v>0</v>
      </c>
      <c r="Y14" s="11">
        <v>791000</v>
      </c>
      <c r="Z14" s="11">
        <v>791000</v>
      </c>
      <c r="AA14" s="216">
        <f t="shared" si="38"/>
        <v>0</v>
      </c>
      <c r="AB14" s="11">
        <v>791000</v>
      </c>
      <c r="AC14" s="11">
        <v>45000</v>
      </c>
      <c r="AD14" s="216">
        <f t="shared" si="39"/>
        <v>746000</v>
      </c>
      <c r="AE14" s="11">
        <v>791000</v>
      </c>
      <c r="AF14" s="11"/>
      <c r="AG14" s="216">
        <f t="shared" si="40"/>
        <v>791000</v>
      </c>
      <c r="AH14" s="11">
        <v>791000</v>
      </c>
      <c r="AI14" s="11"/>
      <c r="AJ14" s="216">
        <f t="shared" si="41"/>
        <v>791000</v>
      </c>
      <c r="AK14" s="11">
        <v>791000</v>
      </c>
      <c r="AL14" s="11"/>
      <c r="AM14" s="216">
        <f t="shared" si="42"/>
        <v>791000</v>
      </c>
      <c r="AN14" s="11">
        <v>791000</v>
      </c>
      <c r="AO14" s="11"/>
      <c r="AP14" s="216">
        <f t="shared" si="43"/>
        <v>791000</v>
      </c>
      <c r="AQ14" s="11">
        <v>791000</v>
      </c>
      <c r="AR14" s="11"/>
      <c r="AS14" s="216">
        <f t="shared" ref="AS14" si="46">AQ14-AR14</f>
        <v>791000</v>
      </c>
      <c r="AT14" s="11">
        <v>799000</v>
      </c>
      <c r="AU14" s="11"/>
      <c r="AV14" s="53">
        <f t="shared" si="34"/>
        <v>799000</v>
      </c>
      <c r="AW14" s="11"/>
      <c r="AX14" s="11"/>
      <c r="AY14" s="53"/>
      <c r="AZ14" s="54">
        <f t="shared" si="19"/>
        <v>9500000</v>
      </c>
      <c r="BA14" s="264">
        <f t="shared" si="20"/>
        <v>4000000</v>
      </c>
      <c r="BB14" s="264">
        <f t="shared" si="21"/>
        <v>13500000</v>
      </c>
      <c r="BC14" s="54">
        <f t="shared" si="22"/>
        <v>13500000</v>
      </c>
      <c r="BD14" s="54">
        <f t="shared" si="23"/>
        <v>0</v>
      </c>
    </row>
    <row r="15" spans="1:56" s="275" customFormat="1" x14ac:dyDescent="0.2">
      <c r="A15" s="176">
        <v>9</v>
      </c>
      <c r="B15" s="268"/>
      <c r="C15" s="269" t="s">
        <v>422</v>
      </c>
      <c r="D15" s="270" t="s">
        <v>335</v>
      </c>
      <c r="E15" s="271">
        <v>13500000</v>
      </c>
      <c r="F15" s="272">
        <v>1350000</v>
      </c>
      <c r="G15" s="272"/>
      <c r="H15" s="271">
        <f t="shared" si="45"/>
        <v>12150000</v>
      </c>
      <c r="I15" s="271">
        <f>+H15</f>
        <v>12150000</v>
      </c>
      <c r="J15" s="272"/>
      <c r="K15" s="272"/>
      <c r="L15" s="273"/>
      <c r="M15" s="272"/>
      <c r="N15" s="272"/>
      <c r="O15" s="273">
        <f t="shared" si="9"/>
        <v>0</v>
      </c>
      <c r="P15" s="272"/>
      <c r="Q15" s="272"/>
      <c r="R15" s="273"/>
      <c r="S15" s="272"/>
      <c r="T15" s="272"/>
      <c r="U15" s="273"/>
      <c r="V15" s="272"/>
      <c r="W15" s="272"/>
      <c r="X15" s="273"/>
      <c r="Y15" s="272"/>
      <c r="Z15" s="272"/>
      <c r="AA15" s="273"/>
      <c r="AB15" s="272"/>
      <c r="AC15" s="272"/>
      <c r="AD15" s="273"/>
      <c r="AE15" s="272"/>
      <c r="AF15" s="272"/>
      <c r="AG15" s="273"/>
      <c r="AH15" s="272"/>
      <c r="AI15" s="272"/>
      <c r="AJ15" s="273"/>
      <c r="AK15" s="272"/>
      <c r="AL15" s="272"/>
      <c r="AM15" s="274"/>
      <c r="AN15" s="272"/>
      <c r="AO15" s="272"/>
      <c r="AP15" s="274"/>
      <c r="AQ15" s="272"/>
      <c r="AR15" s="272"/>
      <c r="AS15" s="271"/>
      <c r="AT15" s="272"/>
      <c r="AU15" s="272"/>
      <c r="AV15" s="271">
        <f t="shared" si="34"/>
        <v>0</v>
      </c>
      <c r="AW15" s="272"/>
      <c r="AX15" s="272"/>
      <c r="AY15" s="271"/>
      <c r="AZ15" s="274">
        <f t="shared" si="19"/>
        <v>0</v>
      </c>
      <c r="BA15" s="264">
        <f t="shared" si="20"/>
        <v>12150000</v>
      </c>
      <c r="BB15" s="264">
        <f t="shared" si="21"/>
        <v>12150000</v>
      </c>
      <c r="BC15" s="54">
        <f t="shared" si="22"/>
        <v>12150000</v>
      </c>
      <c r="BD15" s="54">
        <f t="shared" si="23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6">
        <v>13500000</v>
      </c>
      <c r="F16" s="11"/>
      <c r="G16" s="11"/>
      <c r="H16" s="53">
        <f t="shared" si="45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9"/>
        <v>0</v>
      </c>
      <c r="P16" s="11">
        <v>790000</v>
      </c>
      <c r="Q16" s="11">
        <v>790000</v>
      </c>
      <c r="R16" s="216">
        <f t="shared" ref="R16:R18" si="47">P16-Q16</f>
        <v>0</v>
      </c>
      <c r="S16" s="11">
        <v>790000</v>
      </c>
      <c r="T16" s="11">
        <v>790000</v>
      </c>
      <c r="U16" s="216">
        <f t="shared" ref="U16:U18" si="48">S16-T16</f>
        <v>0</v>
      </c>
      <c r="V16" s="11">
        <v>790000</v>
      </c>
      <c r="W16" s="11">
        <v>790000</v>
      </c>
      <c r="X16" s="216">
        <f t="shared" ref="X16:X18" si="49">V16-W16</f>
        <v>0</v>
      </c>
      <c r="Y16" s="11">
        <v>790000</v>
      </c>
      <c r="Z16" s="11">
        <v>790000</v>
      </c>
      <c r="AA16" s="216">
        <f t="shared" ref="AA16:AA18" si="50">Y16-Z16</f>
        <v>0</v>
      </c>
      <c r="AB16" s="11">
        <v>790000</v>
      </c>
      <c r="AC16" s="11">
        <v>50000</v>
      </c>
      <c r="AD16" s="216">
        <f t="shared" ref="AD16:AD18" si="51">AB16-AC16</f>
        <v>740000</v>
      </c>
      <c r="AE16" s="11">
        <v>790000</v>
      </c>
      <c r="AF16" s="11">
        <v>0</v>
      </c>
      <c r="AG16" s="216">
        <f t="shared" ref="AG16:AG18" si="52">AE16-AF16</f>
        <v>790000</v>
      </c>
      <c r="AH16" s="11">
        <v>790000</v>
      </c>
      <c r="AI16" s="11"/>
      <c r="AJ16" s="216">
        <f t="shared" ref="AJ16:AJ18" si="53">AH16-AI16</f>
        <v>790000</v>
      </c>
      <c r="AK16" s="11">
        <v>790000</v>
      </c>
      <c r="AL16" s="11"/>
      <c r="AM16" s="216">
        <f t="shared" ref="AM16:AM18" si="54">AK16-AL16</f>
        <v>790000</v>
      </c>
      <c r="AN16" s="11">
        <v>790000</v>
      </c>
      <c r="AO16" s="11"/>
      <c r="AP16" s="216">
        <f t="shared" ref="AP16:AP18" si="55">AN16-AO16</f>
        <v>790000</v>
      </c>
      <c r="AQ16" s="11">
        <v>790000</v>
      </c>
      <c r="AR16" s="11"/>
      <c r="AS16" s="216">
        <f t="shared" ref="AS16:AS17" si="56">AQ16-AR16</f>
        <v>790000</v>
      </c>
      <c r="AT16" s="11">
        <v>810000</v>
      </c>
      <c r="AU16" s="11"/>
      <c r="AV16" s="53">
        <f t="shared" si="34"/>
        <v>810000</v>
      </c>
      <c r="AW16" s="11"/>
      <c r="AX16" s="11"/>
      <c r="AY16" s="53"/>
      <c r="AZ16" s="54">
        <f t="shared" si="19"/>
        <v>9500000</v>
      </c>
      <c r="BA16" s="264">
        <f t="shared" si="20"/>
        <v>4000000</v>
      </c>
      <c r="BB16" s="264">
        <f t="shared" si="21"/>
        <v>13500000</v>
      </c>
      <c r="BC16" s="54">
        <f t="shared" si="22"/>
        <v>13500000</v>
      </c>
      <c r="BD16" s="54">
        <f t="shared" si="23"/>
        <v>0</v>
      </c>
    </row>
    <row r="17" spans="1:56" s="275" customFormat="1" x14ac:dyDescent="0.2">
      <c r="A17" s="270">
        <v>11</v>
      </c>
      <c r="B17" s="268"/>
      <c r="C17" s="269" t="s">
        <v>346</v>
      </c>
      <c r="D17" s="270" t="s">
        <v>335</v>
      </c>
      <c r="E17" s="271">
        <v>13500000</v>
      </c>
      <c r="F17" s="272"/>
      <c r="G17" s="272"/>
      <c r="H17" s="271">
        <f t="shared" si="45"/>
        <v>13500000</v>
      </c>
      <c r="I17" s="271">
        <v>4000000</v>
      </c>
      <c r="J17" s="272"/>
      <c r="K17" s="272"/>
      <c r="L17" s="273"/>
      <c r="M17" s="272">
        <v>800000</v>
      </c>
      <c r="N17" s="272">
        <v>800000</v>
      </c>
      <c r="O17" s="273">
        <f t="shared" si="9"/>
        <v>0</v>
      </c>
      <c r="P17" s="272">
        <v>800000</v>
      </c>
      <c r="Q17" s="272">
        <v>800000</v>
      </c>
      <c r="R17" s="273">
        <f t="shared" si="47"/>
        <v>0</v>
      </c>
      <c r="S17" s="272">
        <v>800000</v>
      </c>
      <c r="T17" s="272">
        <v>800000</v>
      </c>
      <c r="U17" s="273">
        <f t="shared" si="48"/>
        <v>0</v>
      </c>
      <c r="V17" s="272">
        <v>800000</v>
      </c>
      <c r="W17" s="272">
        <v>800000</v>
      </c>
      <c r="X17" s="273">
        <f t="shared" si="49"/>
        <v>0</v>
      </c>
      <c r="Y17" s="272">
        <v>800000</v>
      </c>
      <c r="Z17" s="272">
        <v>800000</v>
      </c>
      <c r="AA17" s="273">
        <f t="shared" si="50"/>
        <v>0</v>
      </c>
      <c r="AB17" s="272">
        <v>800000</v>
      </c>
      <c r="AC17" s="272">
        <v>800000</v>
      </c>
      <c r="AD17" s="273">
        <f t="shared" si="51"/>
        <v>0</v>
      </c>
      <c r="AE17" s="272">
        <v>800000</v>
      </c>
      <c r="AF17" s="272">
        <v>800000</v>
      </c>
      <c r="AG17" s="273">
        <f t="shared" si="52"/>
        <v>0</v>
      </c>
      <c r="AH17" s="272">
        <v>800000</v>
      </c>
      <c r="AI17" s="272">
        <v>800000</v>
      </c>
      <c r="AJ17" s="273">
        <f t="shared" si="53"/>
        <v>0</v>
      </c>
      <c r="AK17" s="272">
        <v>800000</v>
      </c>
      <c r="AL17" s="272">
        <v>800000</v>
      </c>
      <c r="AM17" s="273">
        <f t="shared" si="54"/>
        <v>0</v>
      </c>
      <c r="AN17" s="272">
        <v>800000</v>
      </c>
      <c r="AO17" s="272">
        <v>800000</v>
      </c>
      <c r="AP17" s="273">
        <f t="shared" si="55"/>
        <v>0</v>
      </c>
      <c r="AQ17" s="272">
        <v>800000</v>
      </c>
      <c r="AR17" s="272">
        <v>800000</v>
      </c>
      <c r="AS17" s="273">
        <f t="shared" si="56"/>
        <v>0</v>
      </c>
      <c r="AT17" s="272">
        <v>700000</v>
      </c>
      <c r="AU17" s="272">
        <v>700000</v>
      </c>
      <c r="AV17" s="271">
        <f t="shared" si="34"/>
        <v>0</v>
      </c>
      <c r="AW17" s="272"/>
      <c r="AX17" s="272"/>
      <c r="AY17" s="271"/>
      <c r="AZ17" s="274">
        <f t="shared" si="19"/>
        <v>9500000</v>
      </c>
      <c r="BA17" s="342">
        <f t="shared" si="20"/>
        <v>4000000</v>
      </c>
      <c r="BB17" s="342">
        <f t="shared" si="21"/>
        <v>13500000</v>
      </c>
      <c r="BC17" s="274">
        <f t="shared" si="22"/>
        <v>13500000</v>
      </c>
      <c r="BD17" s="274">
        <f t="shared" si="23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6">
        <v>13500000</v>
      </c>
      <c r="F18" s="11"/>
      <c r="G18" s="11"/>
      <c r="H18" s="53">
        <f t="shared" si="45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9"/>
        <v>0</v>
      </c>
      <c r="P18" s="11">
        <v>950000</v>
      </c>
      <c r="Q18" s="11">
        <v>950000</v>
      </c>
      <c r="R18" s="216">
        <f t="shared" si="47"/>
        <v>0</v>
      </c>
      <c r="S18" s="11">
        <v>950000</v>
      </c>
      <c r="T18" s="11">
        <v>950000</v>
      </c>
      <c r="U18" s="216">
        <f t="shared" si="48"/>
        <v>0</v>
      </c>
      <c r="V18" s="11">
        <v>950000</v>
      </c>
      <c r="W18" s="11"/>
      <c r="X18" s="216">
        <f t="shared" si="49"/>
        <v>950000</v>
      </c>
      <c r="Y18" s="11">
        <v>950000</v>
      </c>
      <c r="Z18" s="11"/>
      <c r="AA18" s="216">
        <f t="shared" si="50"/>
        <v>950000</v>
      </c>
      <c r="AB18" s="11">
        <v>950000</v>
      </c>
      <c r="AC18" s="11"/>
      <c r="AD18" s="216">
        <f t="shared" si="51"/>
        <v>950000</v>
      </c>
      <c r="AE18" s="11">
        <v>950000</v>
      </c>
      <c r="AF18" s="11"/>
      <c r="AG18" s="216">
        <f t="shared" si="52"/>
        <v>950000</v>
      </c>
      <c r="AH18" s="11">
        <v>950000</v>
      </c>
      <c r="AI18" s="11"/>
      <c r="AJ18" s="216">
        <f t="shared" si="53"/>
        <v>950000</v>
      </c>
      <c r="AK18" s="11">
        <v>950000</v>
      </c>
      <c r="AL18" s="11"/>
      <c r="AM18" s="216">
        <f t="shared" si="54"/>
        <v>950000</v>
      </c>
      <c r="AN18" s="11">
        <v>950000</v>
      </c>
      <c r="AO18" s="11"/>
      <c r="AP18" s="216">
        <f t="shared" si="55"/>
        <v>950000</v>
      </c>
      <c r="AQ18" s="11"/>
      <c r="AR18" s="11"/>
      <c r="AS18" s="53"/>
      <c r="AT18" s="11"/>
      <c r="AU18" s="11"/>
      <c r="AV18" s="53">
        <f t="shared" si="34"/>
        <v>0</v>
      </c>
      <c r="AW18" s="11"/>
      <c r="AX18" s="11"/>
      <c r="AY18" s="53"/>
      <c r="AZ18" s="54">
        <f t="shared" si="19"/>
        <v>11500000</v>
      </c>
      <c r="BA18" s="264">
        <f t="shared" si="20"/>
        <v>2000000</v>
      </c>
      <c r="BB18" s="264">
        <f t="shared" si="21"/>
        <v>13500000</v>
      </c>
      <c r="BC18" s="54">
        <f t="shared" si="22"/>
        <v>13500000</v>
      </c>
      <c r="BD18" s="54">
        <f t="shared" si="23"/>
        <v>0</v>
      </c>
    </row>
    <row r="19" spans="1:56" s="275" customFormat="1" x14ac:dyDescent="0.2">
      <c r="A19" s="176">
        <v>13</v>
      </c>
      <c r="B19" s="268"/>
      <c r="C19" s="269" t="s">
        <v>348</v>
      </c>
      <c r="D19" s="270" t="s">
        <v>335</v>
      </c>
      <c r="E19" s="271">
        <v>13500000</v>
      </c>
      <c r="F19" s="272">
        <v>1350000</v>
      </c>
      <c r="G19" s="272"/>
      <c r="H19" s="271">
        <f t="shared" si="45"/>
        <v>12150000</v>
      </c>
      <c r="I19" s="271">
        <f>+H19</f>
        <v>12150000</v>
      </c>
      <c r="J19" s="272"/>
      <c r="K19" s="272"/>
      <c r="L19" s="273"/>
      <c r="M19" s="272"/>
      <c r="N19" s="272"/>
      <c r="O19" s="273">
        <f t="shared" si="9"/>
        <v>0</v>
      </c>
      <c r="P19" s="272"/>
      <c r="Q19" s="272"/>
      <c r="R19" s="273"/>
      <c r="S19" s="272"/>
      <c r="T19" s="272"/>
      <c r="U19" s="273"/>
      <c r="V19" s="272"/>
      <c r="W19" s="272"/>
      <c r="X19" s="273"/>
      <c r="Y19" s="272"/>
      <c r="Z19" s="272"/>
      <c r="AA19" s="273"/>
      <c r="AB19" s="272"/>
      <c r="AC19" s="272"/>
      <c r="AD19" s="273"/>
      <c r="AE19" s="272"/>
      <c r="AF19" s="272"/>
      <c r="AG19" s="273"/>
      <c r="AH19" s="272"/>
      <c r="AI19" s="272"/>
      <c r="AJ19" s="273"/>
      <c r="AK19" s="272"/>
      <c r="AL19" s="272"/>
      <c r="AM19" s="274"/>
      <c r="AN19" s="272"/>
      <c r="AO19" s="272"/>
      <c r="AP19" s="274"/>
      <c r="AQ19" s="272"/>
      <c r="AR19" s="272"/>
      <c r="AS19" s="271"/>
      <c r="AT19" s="272"/>
      <c r="AU19" s="272"/>
      <c r="AV19" s="271">
        <f t="shared" si="34"/>
        <v>0</v>
      </c>
      <c r="AW19" s="272"/>
      <c r="AX19" s="272"/>
      <c r="AY19" s="271"/>
      <c r="AZ19" s="274">
        <f t="shared" si="19"/>
        <v>0</v>
      </c>
      <c r="BA19" s="264">
        <f t="shared" si="20"/>
        <v>12150000</v>
      </c>
      <c r="BB19" s="264">
        <f t="shared" si="21"/>
        <v>12150000</v>
      </c>
      <c r="BC19" s="54">
        <f t="shared" si="22"/>
        <v>12150000</v>
      </c>
      <c r="BD19" s="54">
        <f t="shared" si="23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6">
        <v>13500000</v>
      </c>
      <c r="F20" s="11"/>
      <c r="G20" s="11"/>
      <c r="H20" s="53">
        <f t="shared" si="45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9"/>
        <v>0</v>
      </c>
      <c r="P20" s="11">
        <v>800000</v>
      </c>
      <c r="Q20" s="11">
        <v>800000</v>
      </c>
      <c r="R20" s="216">
        <f t="shared" ref="R20:R27" si="57">P20-Q20</f>
        <v>0</v>
      </c>
      <c r="S20" s="11">
        <v>800000</v>
      </c>
      <c r="T20" s="11">
        <v>800000</v>
      </c>
      <c r="U20" s="216">
        <f t="shared" ref="U20:U29" si="58">S20-T20</f>
        <v>0</v>
      </c>
      <c r="V20" s="11">
        <v>800000</v>
      </c>
      <c r="W20" s="11">
        <v>800000</v>
      </c>
      <c r="X20" s="216">
        <f t="shared" ref="X20:X29" si="59">V20-W20</f>
        <v>0</v>
      </c>
      <c r="Y20" s="11">
        <v>800000</v>
      </c>
      <c r="Z20" s="11"/>
      <c r="AA20" s="216">
        <f t="shared" ref="AA20:AA29" si="60">Y20-Z20</f>
        <v>800000</v>
      </c>
      <c r="AB20" s="11">
        <v>800000</v>
      </c>
      <c r="AC20" s="11"/>
      <c r="AD20" s="216">
        <f t="shared" ref="AD20:AD29" si="61">AB20-AC20</f>
        <v>800000</v>
      </c>
      <c r="AE20" s="11">
        <v>800000</v>
      </c>
      <c r="AF20" s="11"/>
      <c r="AG20" s="216">
        <f t="shared" ref="AG20:AG29" si="62">AE20-AF20</f>
        <v>800000</v>
      </c>
      <c r="AH20" s="11">
        <v>800000</v>
      </c>
      <c r="AI20" s="11"/>
      <c r="AJ20" s="216">
        <f t="shared" ref="AJ20:AJ29" si="63">AH20-AI20</f>
        <v>800000</v>
      </c>
      <c r="AK20" s="11">
        <v>800000</v>
      </c>
      <c r="AL20" s="11"/>
      <c r="AM20" s="216">
        <f t="shared" ref="AM20:AM29" si="64">AK20-AL20</f>
        <v>800000</v>
      </c>
      <c r="AN20" s="11">
        <v>800000</v>
      </c>
      <c r="AO20" s="11"/>
      <c r="AP20" s="216">
        <f t="shared" ref="AP20:AP29" si="65">AN20-AO20</f>
        <v>800000</v>
      </c>
      <c r="AQ20" s="11">
        <v>800000</v>
      </c>
      <c r="AR20" s="11"/>
      <c r="AS20" s="216">
        <f t="shared" ref="AS20:AS21" si="66">AQ20-AR20</f>
        <v>800000</v>
      </c>
      <c r="AT20" s="11">
        <v>700000</v>
      </c>
      <c r="AU20" s="11"/>
      <c r="AV20" s="53">
        <f t="shared" si="34"/>
        <v>700000</v>
      </c>
      <c r="AW20" s="11"/>
      <c r="AX20" s="11"/>
      <c r="AY20" s="53"/>
      <c r="AZ20" s="54">
        <f t="shared" si="19"/>
        <v>9500000</v>
      </c>
      <c r="BA20" s="264">
        <f t="shared" si="20"/>
        <v>4000000</v>
      </c>
      <c r="BB20" s="264">
        <f t="shared" si="21"/>
        <v>13500000</v>
      </c>
      <c r="BC20" s="54">
        <f t="shared" si="22"/>
        <v>13500000</v>
      </c>
      <c r="BD20" s="54">
        <f t="shared" si="23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6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9"/>
        <v>0</v>
      </c>
      <c r="P21" s="11">
        <v>750000</v>
      </c>
      <c r="Q21" s="11">
        <v>750000</v>
      </c>
      <c r="R21" s="216">
        <f t="shared" si="57"/>
        <v>0</v>
      </c>
      <c r="S21" s="11">
        <v>750000</v>
      </c>
      <c r="T21" s="11">
        <v>750000</v>
      </c>
      <c r="U21" s="216">
        <f t="shared" si="58"/>
        <v>0</v>
      </c>
      <c r="V21" s="11">
        <v>750000</v>
      </c>
      <c r="W21" s="11">
        <v>750000</v>
      </c>
      <c r="X21" s="216">
        <f t="shared" si="59"/>
        <v>0</v>
      </c>
      <c r="Y21" s="11">
        <v>750000</v>
      </c>
      <c r="Z21" s="11"/>
      <c r="AA21" s="216">
        <f t="shared" si="60"/>
        <v>750000</v>
      </c>
      <c r="AB21" s="11">
        <v>750000</v>
      </c>
      <c r="AC21" s="11"/>
      <c r="AD21" s="216">
        <f t="shared" si="61"/>
        <v>750000</v>
      </c>
      <c r="AE21" s="11">
        <v>750000</v>
      </c>
      <c r="AF21" s="11"/>
      <c r="AG21" s="216">
        <f t="shared" si="62"/>
        <v>750000</v>
      </c>
      <c r="AH21" s="11">
        <v>750000</v>
      </c>
      <c r="AI21" s="11"/>
      <c r="AJ21" s="216">
        <f t="shared" si="63"/>
        <v>750000</v>
      </c>
      <c r="AK21" s="11">
        <v>750000</v>
      </c>
      <c r="AL21" s="11"/>
      <c r="AM21" s="216">
        <f t="shared" si="64"/>
        <v>750000</v>
      </c>
      <c r="AN21" s="11">
        <v>750000</v>
      </c>
      <c r="AO21" s="11"/>
      <c r="AP21" s="216">
        <f t="shared" si="65"/>
        <v>750000</v>
      </c>
      <c r="AQ21" s="11">
        <v>750000</v>
      </c>
      <c r="AR21" s="11"/>
      <c r="AS21" s="216">
        <f t="shared" si="66"/>
        <v>750000</v>
      </c>
      <c r="AT21" s="11">
        <v>250000</v>
      </c>
      <c r="AU21" s="11"/>
      <c r="AV21" s="53">
        <f t="shared" si="34"/>
        <v>250000</v>
      </c>
      <c r="AW21" s="11"/>
      <c r="AX21" s="11"/>
      <c r="AY21" s="53"/>
      <c r="AZ21" s="54">
        <f t="shared" si="19"/>
        <v>8500000</v>
      </c>
      <c r="BA21" s="264">
        <f t="shared" si="20"/>
        <v>4000000</v>
      </c>
      <c r="BB21" s="264">
        <f t="shared" si="21"/>
        <v>12500000</v>
      </c>
      <c r="BC21" s="54">
        <f t="shared" si="22"/>
        <v>12500000</v>
      </c>
      <c r="BD21" s="54">
        <f t="shared" si="23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6">
        <v>13500000</v>
      </c>
      <c r="F22" s="11"/>
      <c r="G22" s="11"/>
      <c r="H22" s="53">
        <f t="shared" si="45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9"/>
        <v>0</v>
      </c>
      <c r="P22" s="11">
        <v>950000</v>
      </c>
      <c r="Q22" s="11">
        <v>950000</v>
      </c>
      <c r="R22" s="216">
        <f t="shared" si="57"/>
        <v>0</v>
      </c>
      <c r="S22" s="11">
        <v>950000</v>
      </c>
      <c r="T22" s="11">
        <v>950000</v>
      </c>
      <c r="U22" s="216">
        <f t="shared" si="58"/>
        <v>0</v>
      </c>
      <c r="V22" s="11">
        <v>950000</v>
      </c>
      <c r="W22" s="11">
        <v>950000</v>
      </c>
      <c r="X22" s="216">
        <f t="shared" si="59"/>
        <v>0</v>
      </c>
      <c r="Y22" s="11">
        <v>950000</v>
      </c>
      <c r="Z22" s="11"/>
      <c r="AA22" s="216">
        <f t="shared" si="60"/>
        <v>950000</v>
      </c>
      <c r="AB22" s="11">
        <v>950000</v>
      </c>
      <c r="AC22" s="11"/>
      <c r="AD22" s="216">
        <f t="shared" si="61"/>
        <v>950000</v>
      </c>
      <c r="AE22" s="11">
        <v>950000</v>
      </c>
      <c r="AF22" s="11"/>
      <c r="AG22" s="216">
        <f t="shared" si="62"/>
        <v>950000</v>
      </c>
      <c r="AH22" s="11">
        <v>950000</v>
      </c>
      <c r="AI22" s="11"/>
      <c r="AJ22" s="216">
        <f t="shared" si="63"/>
        <v>950000</v>
      </c>
      <c r="AK22" s="11">
        <v>950000</v>
      </c>
      <c r="AL22" s="11"/>
      <c r="AM22" s="216">
        <f t="shared" si="64"/>
        <v>950000</v>
      </c>
      <c r="AN22" s="11">
        <v>950000</v>
      </c>
      <c r="AO22" s="11"/>
      <c r="AP22" s="216">
        <f t="shared" si="65"/>
        <v>950000</v>
      </c>
      <c r="AQ22" s="11"/>
      <c r="AR22" s="11"/>
      <c r="AS22" s="53"/>
      <c r="AT22" s="11"/>
      <c r="AU22" s="11"/>
      <c r="AV22" s="53">
        <f t="shared" si="34"/>
        <v>0</v>
      </c>
      <c r="AW22" s="11"/>
      <c r="AX22" s="11"/>
      <c r="AY22" s="53"/>
      <c r="AZ22" s="54">
        <f t="shared" si="19"/>
        <v>9500000</v>
      </c>
      <c r="BA22" s="264">
        <f t="shared" si="20"/>
        <v>4000000</v>
      </c>
      <c r="BB22" s="264">
        <f t="shared" si="21"/>
        <v>13500000</v>
      </c>
      <c r="BC22" s="54">
        <f t="shared" si="22"/>
        <v>13500000</v>
      </c>
      <c r="BD22" s="54">
        <f t="shared" si="23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6">
        <v>13500000</v>
      </c>
      <c r="F23" s="11"/>
      <c r="G23" s="11">
        <v>6750000</v>
      </c>
      <c r="H23" s="53">
        <f t="shared" si="45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9"/>
        <v>0</v>
      </c>
      <c r="P23" s="11">
        <v>500000</v>
      </c>
      <c r="Q23" s="11">
        <v>500000</v>
      </c>
      <c r="R23" s="216">
        <f t="shared" si="57"/>
        <v>0</v>
      </c>
      <c r="S23" s="11">
        <v>500000</v>
      </c>
      <c r="T23" s="11">
        <v>950000</v>
      </c>
      <c r="U23" s="216">
        <f t="shared" si="58"/>
        <v>-450000</v>
      </c>
      <c r="V23" s="11">
        <v>500000</v>
      </c>
      <c r="W23" s="11">
        <v>1000</v>
      </c>
      <c r="X23" s="216">
        <f t="shared" si="59"/>
        <v>499000</v>
      </c>
      <c r="Y23" s="11">
        <v>500000</v>
      </c>
      <c r="Z23" s="11"/>
      <c r="AA23" s="216">
        <f t="shared" si="60"/>
        <v>500000</v>
      </c>
      <c r="AB23" s="11">
        <v>500000</v>
      </c>
      <c r="AC23" s="11"/>
      <c r="AD23" s="216">
        <f t="shared" si="61"/>
        <v>500000</v>
      </c>
      <c r="AE23" s="11">
        <v>500000</v>
      </c>
      <c r="AF23" s="11"/>
      <c r="AG23" s="216">
        <f t="shared" si="62"/>
        <v>500000</v>
      </c>
      <c r="AH23" s="11">
        <v>500000</v>
      </c>
      <c r="AI23" s="11"/>
      <c r="AJ23" s="216">
        <f t="shared" si="63"/>
        <v>500000</v>
      </c>
      <c r="AK23" s="11">
        <v>500000</v>
      </c>
      <c r="AL23" s="11"/>
      <c r="AM23" s="216">
        <f t="shared" si="64"/>
        <v>500000</v>
      </c>
      <c r="AN23" s="11">
        <v>500000</v>
      </c>
      <c r="AO23" s="11"/>
      <c r="AP23" s="216">
        <f t="shared" si="65"/>
        <v>500000</v>
      </c>
      <c r="AQ23" s="11">
        <v>500000</v>
      </c>
      <c r="AR23" s="11"/>
      <c r="AS23" s="216">
        <f t="shared" ref="AS23" si="67">AQ23-AR23</f>
        <v>500000</v>
      </c>
      <c r="AT23" s="11">
        <v>250000</v>
      </c>
      <c r="AU23" s="11"/>
      <c r="AV23" s="53">
        <f t="shared" si="34"/>
        <v>250000</v>
      </c>
      <c r="AW23" s="11"/>
      <c r="AX23" s="11"/>
      <c r="AY23" s="53"/>
      <c r="AZ23" s="54">
        <f t="shared" si="19"/>
        <v>5750000</v>
      </c>
      <c r="BA23" s="264">
        <f t="shared" si="20"/>
        <v>1000000</v>
      </c>
      <c r="BB23" s="264">
        <f t="shared" si="21"/>
        <v>6750000</v>
      </c>
      <c r="BC23" s="54">
        <f t="shared" si="22"/>
        <v>6750000</v>
      </c>
      <c r="BD23" s="54">
        <f t="shared" si="23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6">
        <v>13500000</v>
      </c>
      <c r="F24" s="11"/>
      <c r="G24" s="11"/>
      <c r="H24" s="53">
        <f t="shared" si="45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9"/>
        <v>0</v>
      </c>
      <c r="P24" s="11">
        <v>950000</v>
      </c>
      <c r="Q24" s="11">
        <v>950000</v>
      </c>
      <c r="R24" s="216">
        <f t="shared" si="57"/>
        <v>0</v>
      </c>
      <c r="S24" s="11">
        <v>950000</v>
      </c>
      <c r="T24" s="11">
        <v>800000</v>
      </c>
      <c r="U24" s="216">
        <f t="shared" si="58"/>
        <v>150000</v>
      </c>
      <c r="V24" s="11">
        <v>950000</v>
      </c>
      <c r="W24" s="11"/>
      <c r="X24" s="216">
        <f t="shared" si="59"/>
        <v>950000</v>
      </c>
      <c r="Y24" s="11">
        <v>950000</v>
      </c>
      <c r="Z24" s="11"/>
      <c r="AA24" s="216">
        <f t="shared" si="60"/>
        <v>950000</v>
      </c>
      <c r="AB24" s="11">
        <v>950000</v>
      </c>
      <c r="AC24" s="11"/>
      <c r="AD24" s="216">
        <f t="shared" si="61"/>
        <v>950000</v>
      </c>
      <c r="AE24" s="11">
        <v>950000</v>
      </c>
      <c r="AF24" s="11"/>
      <c r="AG24" s="216">
        <f t="shared" si="62"/>
        <v>950000</v>
      </c>
      <c r="AH24" s="11">
        <v>950000</v>
      </c>
      <c r="AI24" s="11"/>
      <c r="AJ24" s="216">
        <f t="shared" si="63"/>
        <v>950000</v>
      </c>
      <c r="AK24" s="11">
        <v>950000</v>
      </c>
      <c r="AL24" s="11"/>
      <c r="AM24" s="216">
        <f t="shared" si="64"/>
        <v>950000</v>
      </c>
      <c r="AN24" s="11">
        <v>950000</v>
      </c>
      <c r="AO24" s="11"/>
      <c r="AP24" s="216">
        <f t="shared" si="65"/>
        <v>950000</v>
      </c>
      <c r="AQ24" s="11"/>
      <c r="AR24" s="11"/>
      <c r="AS24" s="53"/>
      <c r="AT24" s="11"/>
      <c r="AU24" s="11"/>
      <c r="AV24" s="53">
        <f t="shared" si="34"/>
        <v>0</v>
      </c>
      <c r="AW24" s="11"/>
      <c r="AX24" s="11"/>
      <c r="AY24" s="53"/>
      <c r="AZ24" s="54">
        <f t="shared" si="19"/>
        <v>9500000</v>
      </c>
      <c r="BA24" s="264">
        <f t="shared" si="20"/>
        <v>4000000</v>
      </c>
      <c r="BB24" s="264">
        <f t="shared" si="21"/>
        <v>13500000</v>
      </c>
      <c r="BC24" s="54">
        <f t="shared" si="22"/>
        <v>13500000</v>
      </c>
      <c r="BD24" s="54">
        <f t="shared" si="23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6">
        <v>13500000</v>
      </c>
      <c r="F25" s="182"/>
      <c r="G25" s="182"/>
      <c r="H25" s="53">
        <f t="shared" si="45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9"/>
        <v>0</v>
      </c>
      <c r="P25" s="11">
        <v>860000</v>
      </c>
      <c r="Q25" s="11">
        <v>860000</v>
      </c>
      <c r="R25" s="216">
        <f t="shared" si="57"/>
        <v>0</v>
      </c>
      <c r="S25" s="11">
        <v>860000</v>
      </c>
      <c r="T25" s="11">
        <v>860000</v>
      </c>
      <c r="U25" s="216">
        <f t="shared" si="58"/>
        <v>0</v>
      </c>
      <c r="V25" s="11">
        <v>860000</v>
      </c>
      <c r="W25" s="11">
        <v>860000</v>
      </c>
      <c r="X25" s="216">
        <f t="shared" si="59"/>
        <v>0</v>
      </c>
      <c r="Y25" s="11">
        <v>860000</v>
      </c>
      <c r="Z25" s="11"/>
      <c r="AA25" s="216">
        <f t="shared" si="60"/>
        <v>860000</v>
      </c>
      <c r="AB25" s="11">
        <v>860000</v>
      </c>
      <c r="AC25" s="11"/>
      <c r="AD25" s="216">
        <f t="shared" si="61"/>
        <v>860000</v>
      </c>
      <c r="AE25" s="11">
        <v>860000</v>
      </c>
      <c r="AF25" s="11"/>
      <c r="AG25" s="216">
        <f t="shared" si="62"/>
        <v>860000</v>
      </c>
      <c r="AH25" s="11">
        <v>860000</v>
      </c>
      <c r="AI25" s="11"/>
      <c r="AJ25" s="216">
        <f t="shared" si="63"/>
        <v>860000</v>
      </c>
      <c r="AK25" s="11">
        <v>860000</v>
      </c>
      <c r="AL25" s="11"/>
      <c r="AM25" s="216">
        <f t="shared" si="64"/>
        <v>860000</v>
      </c>
      <c r="AN25" s="11">
        <v>860000</v>
      </c>
      <c r="AO25" s="11"/>
      <c r="AP25" s="216">
        <f t="shared" si="65"/>
        <v>860000</v>
      </c>
      <c r="AQ25" s="11">
        <v>900000</v>
      </c>
      <c r="AR25" s="11"/>
      <c r="AS25" s="216">
        <f t="shared" ref="AS25" si="68">AQ25-AR25</f>
        <v>900000</v>
      </c>
      <c r="AT25" s="182"/>
      <c r="AU25" s="182"/>
      <c r="AV25" s="53"/>
      <c r="AW25" s="182"/>
      <c r="AX25" s="182"/>
      <c r="AY25" s="53"/>
      <c r="AZ25" s="54">
        <f t="shared" si="19"/>
        <v>9500000</v>
      </c>
      <c r="BA25" s="264">
        <f t="shared" si="20"/>
        <v>4000000</v>
      </c>
      <c r="BB25" s="264">
        <f t="shared" si="21"/>
        <v>13500000</v>
      </c>
      <c r="BC25" s="54">
        <f t="shared" si="22"/>
        <v>13500000</v>
      </c>
      <c r="BD25" s="54">
        <f t="shared" si="23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6">
        <v>13500000</v>
      </c>
      <c r="F26" s="53"/>
      <c r="G26" s="53"/>
      <c r="H26" s="53">
        <f t="shared" si="45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57"/>
        <v>0</v>
      </c>
      <c r="S26" s="11">
        <v>950000</v>
      </c>
      <c r="T26" s="11">
        <v>950000</v>
      </c>
      <c r="U26" s="216">
        <f t="shared" si="58"/>
        <v>0</v>
      </c>
      <c r="V26" s="11">
        <v>950000</v>
      </c>
      <c r="W26" s="11"/>
      <c r="X26" s="216">
        <f t="shared" si="59"/>
        <v>950000</v>
      </c>
      <c r="Y26" s="11">
        <v>950000</v>
      </c>
      <c r="Z26" s="11"/>
      <c r="AA26" s="216">
        <f t="shared" si="60"/>
        <v>950000</v>
      </c>
      <c r="AB26" s="11">
        <v>950000</v>
      </c>
      <c r="AC26" s="11"/>
      <c r="AD26" s="216">
        <f t="shared" si="61"/>
        <v>950000</v>
      </c>
      <c r="AE26" s="11">
        <v>950000</v>
      </c>
      <c r="AF26" s="11"/>
      <c r="AG26" s="216">
        <f t="shared" si="62"/>
        <v>950000</v>
      </c>
      <c r="AH26" s="11">
        <v>950000</v>
      </c>
      <c r="AI26" s="11"/>
      <c r="AJ26" s="216">
        <f t="shared" si="63"/>
        <v>950000</v>
      </c>
      <c r="AK26" s="11">
        <v>950000</v>
      </c>
      <c r="AL26" s="11"/>
      <c r="AM26" s="216">
        <f t="shared" si="64"/>
        <v>950000</v>
      </c>
      <c r="AN26" s="11">
        <v>950000</v>
      </c>
      <c r="AO26" s="11"/>
      <c r="AP26" s="216">
        <f t="shared" si="65"/>
        <v>950000</v>
      </c>
      <c r="AQ26" s="11"/>
      <c r="AR26" s="53"/>
      <c r="AS26" s="53"/>
      <c r="AT26" s="53"/>
      <c r="AU26" s="53"/>
      <c r="AV26" s="53">
        <f t="shared" si="34"/>
        <v>0</v>
      </c>
      <c r="AW26" s="53"/>
      <c r="AX26" s="53"/>
      <c r="AY26" s="53"/>
      <c r="AZ26" s="54">
        <f>J26+M26+P26+S26+V26+Y26+AB26+AE26+AH26+AK26+AN26+AQ26+AT26+AW26</f>
        <v>9500000</v>
      </c>
      <c r="BA26" s="264">
        <f t="shared" si="20"/>
        <v>4000000</v>
      </c>
      <c r="BB26" s="264">
        <f t="shared" si="21"/>
        <v>13500000</v>
      </c>
      <c r="BC26" s="54">
        <f t="shared" si="22"/>
        <v>13500000</v>
      </c>
      <c r="BD26" s="54">
        <f t="shared" si="23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6">
        <v>13500000</v>
      </c>
      <c r="F27" s="53"/>
      <c r="G27" s="53"/>
      <c r="H27" s="53">
        <f t="shared" si="45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57"/>
        <v>1000000</v>
      </c>
      <c r="S27" s="11">
        <v>1000000</v>
      </c>
      <c r="T27" s="11"/>
      <c r="U27" s="216">
        <f t="shared" si="58"/>
        <v>1000000</v>
      </c>
      <c r="V27" s="11">
        <v>1000000</v>
      </c>
      <c r="W27" s="11"/>
      <c r="X27" s="216">
        <f t="shared" si="59"/>
        <v>1000000</v>
      </c>
      <c r="Y27" s="11">
        <v>1000000</v>
      </c>
      <c r="Z27" s="11"/>
      <c r="AA27" s="216">
        <f t="shared" si="60"/>
        <v>1000000</v>
      </c>
      <c r="AB27" s="11">
        <v>1000000</v>
      </c>
      <c r="AC27" s="11"/>
      <c r="AD27" s="216">
        <f t="shared" si="61"/>
        <v>1000000</v>
      </c>
      <c r="AE27" s="11">
        <v>1000000</v>
      </c>
      <c r="AF27" s="11"/>
      <c r="AG27" s="216">
        <f t="shared" si="62"/>
        <v>1000000</v>
      </c>
      <c r="AH27" s="11">
        <v>1000000</v>
      </c>
      <c r="AI27" s="11"/>
      <c r="AJ27" s="216">
        <f t="shared" si="63"/>
        <v>1000000</v>
      </c>
      <c r="AK27" s="11">
        <v>1000000</v>
      </c>
      <c r="AL27" s="11"/>
      <c r="AM27" s="216">
        <f t="shared" si="64"/>
        <v>1000000</v>
      </c>
      <c r="AN27" s="11">
        <v>1000000</v>
      </c>
      <c r="AO27" s="11"/>
      <c r="AP27" s="216">
        <f t="shared" si="65"/>
        <v>1000000</v>
      </c>
      <c r="AQ27" s="11">
        <v>1000000</v>
      </c>
      <c r="AR27" s="11"/>
      <c r="AS27" s="216">
        <f t="shared" ref="AS27:AS29" si="69">AQ27-AR27</f>
        <v>1000000</v>
      </c>
      <c r="AT27" s="53"/>
      <c r="AU27" s="53"/>
      <c r="AV27" s="53">
        <f t="shared" si="34"/>
        <v>0</v>
      </c>
      <c r="AW27" s="53"/>
      <c r="AX27" s="53"/>
      <c r="AY27" s="53"/>
      <c r="AZ27" s="54">
        <f>J27+M27+P27+S27+V27+Y27+AB27+AE27+AH27+AK27+AN27+AQ27+AT27+AW27</f>
        <v>10000000</v>
      </c>
      <c r="BA27" s="264">
        <f t="shared" ref="BA27:BA29" si="70">+I27</f>
        <v>3500000</v>
      </c>
      <c r="BB27" s="264">
        <f t="shared" ref="BB27:BB29" si="71">+AZ27+BA27</f>
        <v>13500000</v>
      </c>
      <c r="BC27" s="54">
        <f t="shared" ref="BC27:BC29" si="72">+H27</f>
        <v>13500000</v>
      </c>
      <c r="BD27" s="54">
        <f t="shared" ref="BD27:BD29" si="73"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6">
        <v>13500000</v>
      </c>
      <c r="F28" s="53"/>
      <c r="G28" s="53"/>
      <c r="H28" s="53">
        <f t="shared" si="45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9"/>
        <v>0</v>
      </c>
      <c r="P28" s="11"/>
      <c r="Q28" s="53"/>
      <c r="R28" s="216"/>
      <c r="S28" s="11">
        <v>1050000</v>
      </c>
      <c r="T28" s="53"/>
      <c r="U28" s="216">
        <f t="shared" si="58"/>
        <v>1050000</v>
      </c>
      <c r="V28" s="11">
        <v>1050000</v>
      </c>
      <c r="W28" s="53"/>
      <c r="X28" s="216">
        <f t="shared" si="59"/>
        <v>1050000</v>
      </c>
      <c r="Y28" s="11">
        <v>1050000</v>
      </c>
      <c r="Z28" s="53"/>
      <c r="AA28" s="216">
        <f t="shared" si="60"/>
        <v>1050000</v>
      </c>
      <c r="AB28" s="11">
        <v>1050000</v>
      </c>
      <c r="AC28" s="53"/>
      <c r="AD28" s="216">
        <f t="shared" si="61"/>
        <v>1050000</v>
      </c>
      <c r="AE28" s="11">
        <v>1050000</v>
      </c>
      <c r="AF28" s="53"/>
      <c r="AG28" s="216">
        <f t="shared" si="62"/>
        <v>1050000</v>
      </c>
      <c r="AH28" s="11">
        <v>1050000</v>
      </c>
      <c r="AI28" s="53"/>
      <c r="AJ28" s="216">
        <f t="shared" si="63"/>
        <v>1050000</v>
      </c>
      <c r="AK28" s="11">
        <v>1050000</v>
      </c>
      <c r="AL28" s="53"/>
      <c r="AM28" s="216">
        <f t="shared" si="64"/>
        <v>1050000</v>
      </c>
      <c r="AN28" s="11">
        <v>1050000</v>
      </c>
      <c r="AO28" s="53"/>
      <c r="AP28" s="216">
        <f t="shared" si="65"/>
        <v>1050000</v>
      </c>
      <c r="AQ28" s="11">
        <v>1050000</v>
      </c>
      <c r="AR28" s="53"/>
      <c r="AS28" s="216">
        <f t="shared" si="69"/>
        <v>1050000</v>
      </c>
      <c r="AT28" s="11">
        <v>1050000</v>
      </c>
      <c r="AU28" s="53"/>
      <c r="AV28" s="216">
        <f t="shared" ref="AV28" si="74">AT28-AU28</f>
        <v>1050000</v>
      </c>
      <c r="AW28" s="53"/>
      <c r="AX28" s="53"/>
      <c r="AY28" s="53"/>
      <c r="AZ28" s="54">
        <f t="shared" si="19"/>
        <v>10500000</v>
      </c>
      <c r="BA28" s="264">
        <f t="shared" si="70"/>
        <v>3000000</v>
      </c>
      <c r="BB28" s="264">
        <f t="shared" si="71"/>
        <v>13500000</v>
      </c>
      <c r="BC28" s="54">
        <f t="shared" si="72"/>
        <v>13500000</v>
      </c>
      <c r="BD28" s="54">
        <f t="shared" si="73"/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6">
        <v>13500000</v>
      </c>
      <c r="F29" s="53"/>
      <c r="G29" s="53"/>
      <c r="H29" s="53">
        <f t="shared" si="45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9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58"/>
        <v>0</v>
      </c>
      <c r="V29" s="11">
        <v>1150000</v>
      </c>
      <c r="W29" s="53">
        <v>850000</v>
      </c>
      <c r="X29" s="216">
        <f t="shared" si="59"/>
        <v>300000</v>
      </c>
      <c r="Y29" s="11">
        <v>1150000</v>
      </c>
      <c r="Z29" s="53"/>
      <c r="AA29" s="216">
        <f t="shared" si="60"/>
        <v>1150000</v>
      </c>
      <c r="AB29" s="11">
        <v>1150000</v>
      </c>
      <c r="AC29" s="53"/>
      <c r="AD29" s="216">
        <f t="shared" si="61"/>
        <v>1150000</v>
      </c>
      <c r="AE29" s="11">
        <v>1150000</v>
      </c>
      <c r="AF29" s="53"/>
      <c r="AG29" s="216">
        <f t="shared" si="62"/>
        <v>1150000</v>
      </c>
      <c r="AH29" s="11">
        <v>1150000</v>
      </c>
      <c r="AI29" s="53"/>
      <c r="AJ29" s="216">
        <f t="shared" si="63"/>
        <v>1150000</v>
      </c>
      <c r="AK29" s="11">
        <v>1150000</v>
      </c>
      <c r="AL29" s="53"/>
      <c r="AM29" s="216">
        <f t="shared" si="64"/>
        <v>1150000</v>
      </c>
      <c r="AN29" s="11">
        <v>1150000</v>
      </c>
      <c r="AO29" s="53"/>
      <c r="AP29" s="216">
        <f t="shared" si="65"/>
        <v>1150000</v>
      </c>
      <c r="AQ29" s="11">
        <v>1150000</v>
      </c>
      <c r="AR29" s="53"/>
      <c r="AS29" s="216">
        <f t="shared" si="69"/>
        <v>1150000</v>
      </c>
      <c r="AT29" s="11">
        <v>1150000</v>
      </c>
      <c r="AU29" s="53"/>
      <c r="AV29" s="216">
        <f t="shared" ref="AV29" si="75">AT29-AU29</f>
        <v>1150000</v>
      </c>
      <c r="AW29" s="53"/>
      <c r="AX29" s="53"/>
      <c r="AY29" s="53"/>
      <c r="AZ29" s="54">
        <f t="shared" si="19"/>
        <v>11500000</v>
      </c>
      <c r="BA29" s="264">
        <f t="shared" si="70"/>
        <v>2000000</v>
      </c>
      <c r="BB29" s="264">
        <f t="shared" si="71"/>
        <v>13500000</v>
      </c>
      <c r="BC29" s="54">
        <f t="shared" si="72"/>
        <v>13500000</v>
      </c>
      <c r="BD29" s="54">
        <f t="shared" si="73"/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6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9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9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9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9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9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9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9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9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57"/>
      <c r="B43" s="358"/>
      <c r="C43" s="358"/>
      <c r="D43" s="358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76">SUM(J7:J42)</f>
        <v>2500000</v>
      </c>
      <c r="K43" s="237">
        <f t="shared" si="76"/>
        <v>2500000</v>
      </c>
      <c r="L43" s="237">
        <f t="shared" si="76"/>
        <v>0</v>
      </c>
      <c r="M43" s="237">
        <f t="shared" si="76"/>
        <v>15432000</v>
      </c>
      <c r="N43" s="237">
        <f t="shared" si="76"/>
        <v>15432000</v>
      </c>
      <c r="O43" s="237">
        <f t="shared" si="76"/>
        <v>0</v>
      </c>
      <c r="P43" s="237">
        <f t="shared" si="76"/>
        <v>14932000</v>
      </c>
      <c r="Q43" s="237">
        <f t="shared" si="76"/>
        <v>13932000</v>
      </c>
      <c r="R43" s="237">
        <f t="shared" si="76"/>
        <v>1000000</v>
      </c>
      <c r="S43" s="237">
        <f t="shared" si="76"/>
        <v>17132000</v>
      </c>
      <c r="T43" s="237">
        <f t="shared" si="76"/>
        <v>14532000</v>
      </c>
      <c r="U43" s="237">
        <f t="shared" si="76"/>
        <v>2600000</v>
      </c>
      <c r="V43" s="237">
        <f>SUM(V7:V42)</f>
        <v>17132000</v>
      </c>
      <c r="W43" s="237">
        <f t="shared" si="76"/>
        <v>9883000</v>
      </c>
      <c r="X43" s="237">
        <f t="shared" si="76"/>
        <v>7249000</v>
      </c>
      <c r="Y43" s="237">
        <f>SUM(Y7:Y42)</f>
        <v>17132000</v>
      </c>
      <c r="Z43" s="237">
        <f t="shared" si="76"/>
        <v>4022000</v>
      </c>
      <c r="AA43" s="237">
        <f t="shared" si="76"/>
        <v>13110000</v>
      </c>
      <c r="AB43" s="237">
        <f t="shared" si="76"/>
        <v>17132000</v>
      </c>
      <c r="AC43" s="237">
        <f t="shared" si="76"/>
        <v>2415000</v>
      </c>
      <c r="AD43" s="237">
        <f t="shared" si="76"/>
        <v>14717000</v>
      </c>
      <c r="AE43" s="237">
        <f t="shared" si="76"/>
        <v>17132000</v>
      </c>
      <c r="AF43" s="237">
        <f t="shared" si="76"/>
        <v>1650000</v>
      </c>
      <c r="AG43" s="237">
        <f t="shared" si="76"/>
        <v>15482000</v>
      </c>
      <c r="AH43" s="237">
        <f t="shared" si="76"/>
        <v>17132000</v>
      </c>
      <c r="AI43" s="237">
        <f t="shared" si="76"/>
        <v>800000</v>
      </c>
      <c r="AJ43" s="237">
        <f t="shared" si="76"/>
        <v>16332000</v>
      </c>
      <c r="AK43" s="237">
        <f t="shared" si="76"/>
        <v>17132000</v>
      </c>
      <c r="AL43" s="237">
        <f t="shared" si="76"/>
        <v>800000</v>
      </c>
      <c r="AM43" s="237">
        <f t="shared" si="76"/>
        <v>16332000</v>
      </c>
      <c r="AN43" s="237">
        <f t="shared" si="76"/>
        <v>17132000</v>
      </c>
      <c r="AO43" s="237">
        <f t="shared" si="76"/>
        <v>800000</v>
      </c>
      <c r="AP43" s="237">
        <f t="shared" si="76"/>
        <v>16332000</v>
      </c>
      <c r="AQ43" s="237">
        <f t="shared" si="76"/>
        <v>11572000</v>
      </c>
      <c r="AR43" s="237">
        <f t="shared" si="76"/>
        <v>800000</v>
      </c>
      <c r="AS43" s="237">
        <f t="shared" si="76"/>
        <v>10772000</v>
      </c>
      <c r="AT43" s="237">
        <f t="shared" si="76"/>
        <v>8258000</v>
      </c>
      <c r="AU43" s="237">
        <f t="shared" si="76"/>
        <v>700000</v>
      </c>
      <c r="AV43" s="237">
        <f t="shared" si="76"/>
        <v>7558000</v>
      </c>
      <c r="AW43" s="237">
        <f t="shared" si="76"/>
        <v>0</v>
      </c>
      <c r="AX43" s="237">
        <f t="shared" si="76"/>
        <v>0</v>
      </c>
      <c r="AY43" s="237">
        <f t="shared" si="76"/>
        <v>0</v>
      </c>
      <c r="AZ43" s="237">
        <f>SUM(AZ7:AZ42)</f>
        <v>189750000</v>
      </c>
      <c r="BA43" s="184"/>
    </row>
    <row r="44" spans="1:53" ht="12" thickTop="1" x14ac:dyDescent="0.2">
      <c r="A44" s="359" t="s">
        <v>308</v>
      </c>
      <c r="B44" s="359"/>
      <c r="C44" s="359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77">C7</f>
        <v>Evita Ramadhani</v>
      </c>
      <c r="D46" s="69" t="str">
        <f t="shared" si="77"/>
        <v>BA</v>
      </c>
      <c r="E46" s="344">
        <f>+L7+O7+R7+U7+X7+AA7+AD7+AG7+AJ7+AM7+AP7+AS7+AV7+AY7</f>
        <v>2550000</v>
      </c>
      <c r="F46" s="30"/>
      <c r="G46" s="30"/>
      <c r="H46" s="30">
        <f>REKAP!R17/26</f>
        <v>6777538.461538462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" si="78">C8</f>
        <v>Adiro Rezeki</v>
      </c>
      <c r="D47" s="69" t="str">
        <f t="shared" si="77"/>
        <v>BA</v>
      </c>
      <c r="E47" s="344">
        <f t="shared" ref="E47:E72" si="79">+L8+O8+R8+U8+X8+AA8+AD8+AG8+AJ8+AM8+AP8+AS8+AV8+AY8</f>
        <v>6300000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ref="C48" si="80">C9</f>
        <v>Agung Permadi</v>
      </c>
      <c r="D48" s="69" t="str">
        <f t="shared" si="77"/>
        <v>BA</v>
      </c>
      <c r="E48" s="344">
        <f t="shared" si="79"/>
        <v>5500000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ref="C49" si="81">C10</f>
        <v>Carka Yukiban</v>
      </c>
      <c r="D49" s="69" t="str">
        <f t="shared" si="77"/>
        <v>BA</v>
      </c>
      <c r="E49" s="344">
        <f t="shared" si="79"/>
        <v>6300000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ref="C50" si="82">C11</f>
        <v>Crisna Amelia</v>
      </c>
      <c r="D50" s="69" t="str">
        <f t="shared" si="77"/>
        <v>BA</v>
      </c>
      <c r="E50" s="344">
        <f t="shared" si="79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ref="C51" si="83">C12</f>
        <v>Dwi Ayu I</v>
      </c>
      <c r="D51" s="69" t="str">
        <f t="shared" si="77"/>
        <v>BA</v>
      </c>
      <c r="E51" s="344">
        <f t="shared" si="79"/>
        <v>4875000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ref="C52" si="84">C13</f>
        <v>Gina Agustania</v>
      </c>
      <c r="D52" s="69" t="str">
        <f t="shared" si="77"/>
        <v>BA</v>
      </c>
      <c r="E52" s="344">
        <f t="shared" si="79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ref="C53" si="85">C14</f>
        <v>Iis Laila S</v>
      </c>
      <c r="D53" s="69" t="str">
        <f t="shared" si="77"/>
        <v>BA</v>
      </c>
      <c r="E53" s="344">
        <f t="shared" si="79"/>
        <v>5500000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ref="C54" si="86">C15</f>
        <v>Erlangga Syarif</v>
      </c>
      <c r="D54" s="69" t="str">
        <f t="shared" si="77"/>
        <v>BA</v>
      </c>
      <c r="E54" s="344">
        <f t="shared" si="79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ref="C55" si="87">C16</f>
        <v>Nisa Nafisah</v>
      </c>
      <c r="D55" s="69" t="str">
        <f t="shared" si="77"/>
        <v>BA</v>
      </c>
      <c r="E55" s="344">
        <f t="shared" si="79"/>
        <v>5500000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ref="C56" si="88">C17</f>
        <v>Namira</v>
      </c>
      <c r="D56" s="69" t="str">
        <f t="shared" si="77"/>
        <v>BA</v>
      </c>
      <c r="E56" s="344">
        <f t="shared" si="79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ref="C57" si="89">C18</f>
        <v>Pirmansyah</v>
      </c>
      <c r="D57" s="69" t="str">
        <f t="shared" si="77"/>
        <v>BA</v>
      </c>
      <c r="E57" s="344">
        <f t="shared" si="79"/>
        <v>6650000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ref="C58" si="90">C19</f>
        <v>Rifky Burhanudin</v>
      </c>
      <c r="D58" s="69" t="str">
        <f t="shared" si="77"/>
        <v>BA</v>
      </c>
      <c r="E58" s="344">
        <f t="shared" si="79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ref="C59" si="91">C20</f>
        <v>Rismawati</v>
      </c>
      <c r="D59" s="69" t="str">
        <f t="shared" si="77"/>
        <v>BA</v>
      </c>
      <c r="E59" s="344">
        <f t="shared" si="79"/>
        <v>6300000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ref="C60" si="92">C21</f>
        <v>Ropi Rahayuni</v>
      </c>
      <c r="D60" s="69" t="str">
        <f t="shared" si="77"/>
        <v>BA</v>
      </c>
      <c r="E60" s="344">
        <f t="shared" si="79"/>
        <v>5500000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ref="C61" si="93">C22</f>
        <v>Sela Nurfadilah</v>
      </c>
      <c r="D61" s="69" t="str">
        <f t="shared" si="77"/>
        <v>BA</v>
      </c>
      <c r="E61" s="344">
        <f t="shared" si="79"/>
        <v>5700000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ref="C62" si="94">C23</f>
        <v>Lisda Sri Widaningsih</v>
      </c>
      <c r="D62" s="69" t="str">
        <f t="shared" si="77"/>
        <v>BA</v>
      </c>
      <c r="E62" s="344">
        <f t="shared" si="79"/>
        <v>3799000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ref="C63" si="95">C24</f>
        <v>Sofi Maulina K</v>
      </c>
      <c r="D63" s="69" t="str">
        <f t="shared" si="77"/>
        <v>BA</v>
      </c>
      <c r="E63" s="344">
        <f t="shared" si="79"/>
        <v>6800000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ref="C64" si="96">C25</f>
        <v>Sri Rahayu</v>
      </c>
      <c r="D64" s="69" t="str">
        <f t="shared" si="77"/>
        <v>BA</v>
      </c>
      <c r="E64" s="344">
        <f t="shared" si="79"/>
        <v>6060000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ref="C65" si="97">C26</f>
        <v>Sandi Hermawansyah</v>
      </c>
      <c r="D65" s="69" t="str">
        <f t="shared" si="77"/>
        <v>BA</v>
      </c>
      <c r="E65" s="344">
        <f t="shared" si="79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ref="C66" si="98">C27</f>
        <v>Ahmad Sidiq</v>
      </c>
      <c r="D66" s="69" t="str">
        <f>D28</f>
        <v>BA</v>
      </c>
      <c r="E66" s="344">
        <f t="shared" si="79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>C28</f>
        <v>Intan Faridah</v>
      </c>
      <c r="D67" s="69" t="str">
        <f>D29</f>
        <v>BA</v>
      </c>
      <c r="E67" s="45">
        <f t="shared" si="79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>C29</f>
        <v>Anisa Dewi Agnia</v>
      </c>
      <c r="D68" s="69" t="str">
        <f t="shared" ref="D68:D69" si="99">D30</f>
        <v>BA</v>
      </c>
      <c r="E68" s="45">
        <f t="shared" si="79"/>
        <v>9500000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 t="shared" ref="C69:C71" si="100">C40</f>
        <v>0</v>
      </c>
      <c r="D69" s="69" t="str">
        <f t="shared" si="99"/>
        <v>BA</v>
      </c>
      <c r="E69" s="45">
        <f t="shared" si="79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 t="shared" si="100"/>
        <v>0</v>
      </c>
      <c r="D70" s="69">
        <f t="shared" ref="D70" si="101">D42</f>
        <v>0</v>
      </c>
      <c r="E70" s="45">
        <f t="shared" si="79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 t="shared" si="100"/>
        <v>0</v>
      </c>
      <c r="D71" s="187"/>
      <c r="E71" s="45">
        <f t="shared" si="79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79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121484000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3:D43"/>
    <mergeCell ref="A44:C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M1" zoomScaleSheetLayoutView="90" workbookViewId="0">
      <pane ySplit="6" topLeftCell="A20" activePane="bottomLeft" state="frozen"/>
      <selection activeCell="O14" sqref="O14"/>
      <selection pane="bottomLeft" activeCell="AA42" sqref="AA42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62" t="s">
        <v>1</v>
      </c>
      <c r="B5" s="364" t="s">
        <v>2</v>
      </c>
      <c r="C5" s="366" t="s">
        <v>3</v>
      </c>
      <c r="D5" s="366" t="s">
        <v>4</v>
      </c>
      <c r="E5" s="366" t="s">
        <v>5</v>
      </c>
      <c r="F5" s="374" t="s">
        <v>6</v>
      </c>
      <c r="G5" s="374"/>
      <c r="H5" s="366" t="s">
        <v>10</v>
      </c>
      <c r="I5" s="366" t="s">
        <v>27</v>
      </c>
      <c r="J5" s="376" t="s">
        <v>26</v>
      </c>
      <c r="K5" s="377"/>
      <c r="L5" s="378"/>
      <c r="M5" s="361" t="s">
        <v>9</v>
      </c>
      <c r="N5" s="361"/>
      <c r="O5" s="361"/>
      <c r="P5" s="361" t="s">
        <v>14</v>
      </c>
      <c r="Q5" s="361"/>
      <c r="R5" s="361"/>
      <c r="S5" s="361" t="s">
        <v>15</v>
      </c>
      <c r="T5" s="361"/>
      <c r="U5" s="361"/>
      <c r="V5" s="361" t="s">
        <v>16</v>
      </c>
      <c r="W5" s="361"/>
      <c r="X5" s="361"/>
      <c r="Y5" s="361" t="s">
        <v>17</v>
      </c>
      <c r="Z5" s="361"/>
      <c r="AA5" s="361"/>
      <c r="AB5" s="361" t="s">
        <v>18</v>
      </c>
      <c r="AC5" s="361"/>
      <c r="AD5" s="361"/>
      <c r="AE5" s="361" t="s">
        <v>19</v>
      </c>
      <c r="AF5" s="361"/>
      <c r="AG5" s="361"/>
      <c r="AH5" s="361" t="s">
        <v>20</v>
      </c>
      <c r="AI5" s="361"/>
      <c r="AJ5" s="361"/>
      <c r="AK5" s="361" t="s">
        <v>21</v>
      </c>
      <c r="AL5" s="361"/>
      <c r="AM5" s="361"/>
      <c r="AN5" s="361" t="s">
        <v>22</v>
      </c>
      <c r="AO5" s="361"/>
      <c r="AP5" s="361"/>
      <c r="AQ5" s="361" t="s">
        <v>23</v>
      </c>
      <c r="AR5" s="361"/>
      <c r="AS5" s="361"/>
      <c r="AT5" s="361" t="s">
        <v>24</v>
      </c>
      <c r="AU5" s="361"/>
      <c r="AV5" s="361"/>
      <c r="AW5" s="368" t="s">
        <v>25</v>
      </c>
      <c r="AX5" s="369"/>
      <c r="AY5" s="370"/>
      <c r="AZ5" s="156" t="s">
        <v>285</v>
      </c>
    </row>
    <row r="6" spans="1:56" s="107" customFormat="1" ht="12" thickBot="1" x14ac:dyDescent="0.25">
      <c r="A6" s="363"/>
      <c r="B6" s="365"/>
      <c r="C6" s="367"/>
      <c r="D6" s="367"/>
      <c r="E6" s="367"/>
      <c r="F6" s="104" t="s">
        <v>7</v>
      </c>
      <c r="G6" s="105" t="s">
        <v>8</v>
      </c>
      <c r="H6" s="375"/>
      <c r="I6" s="367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4" customFormat="1" ht="12.75" customHeight="1" thickTop="1" x14ac:dyDescent="0.2">
      <c r="A7" s="341">
        <v>1</v>
      </c>
      <c r="B7" s="294"/>
      <c r="C7" s="295" t="s">
        <v>324</v>
      </c>
      <c r="D7" s="296" t="s">
        <v>506</v>
      </c>
      <c r="E7" s="272">
        <v>13000000</v>
      </c>
      <c r="F7" s="272">
        <v>1250000</v>
      </c>
      <c r="G7" s="272">
        <v>500000</v>
      </c>
      <c r="H7" s="297">
        <f>E7-F7-G7</f>
        <v>11250000</v>
      </c>
      <c r="I7" s="296">
        <v>11250000</v>
      </c>
      <c r="J7" s="298"/>
      <c r="K7" s="272"/>
      <c r="L7" s="292"/>
      <c r="M7" s="272"/>
      <c r="N7" s="272"/>
      <c r="O7" s="292"/>
      <c r="P7" s="272"/>
      <c r="Q7" s="272"/>
      <c r="R7" s="299"/>
      <c r="S7" s="272"/>
      <c r="T7" s="272"/>
      <c r="U7" s="292"/>
      <c r="V7" s="272"/>
      <c r="W7" s="272"/>
      <c r="X7" s="292"/>
      <c r="Y7" s="272"/>
      <c r="Z7" s="272"/>
      <c r="AA7" s="292"/>
      <c r="AB7" s="272"/>
      <c r="AC7" s="272"/>
      <c r="AD7" s="292"/>
      <c r="AE7" s="272"/>
      <c r="AF7" s="272"/>
      <c r="AG7" s="292"/>
      <c r="AH7" s="272"/>
      <c r="AI7" s="272"/>
      <c r="AJ7" s="292"/>
      <c r="AK7" s="272"/>
      <c r="AL7" s="272"/>
      <c r="AM7" s="292"/>
      <c r="AN7" s="272"/>
      <c r="AO7" s="272"/>
      <c r="AP7" s="292"/>
      <c r="AQ7" s="272"/>
      <c r="AR7" s="272"/>
      <c r="AS7" s="300"/>
      <c r="AT7" s="272"/>
      <c r="AU7" s="272"/>
      <c r="AV7" s="299"/>
      <c r="AW7" s="272"/>
      <c r="AX7" s="272"/>
      <c r="AY7" s="299"/>
      <c r="AZ7" s="283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40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 t="shared" ref="R8:R9" si="5">+P8-Q8</f>
        <v>0</v>
      </c>
      <c r="S8" s="11">
        <v>800000</v>
      </c>
      <c r="T8" s="11">
        <v>800000</v>
      </c>
      <c r="U8" s="227">
        <f t="shared" ref="U8:U9" si="6">+S8-T8</f>
        <v>0</v>
      </c>
      <c r="V8" s="11">
        <v>800000</v>
      </c>
      <c r="W8" s="11"/>
      <c r="X8" s="227">
        <f t="shared" ref="X8:X9" si="7">+V8-W8</f>
        <v>800000</v>
      </c>
      <c r="Y8" s="11">
        <v>800000</v>
      </c>
      <c r="Z8" s="11"/>
      <c r="AA8" s="227">
        <f t="shared" ref="AA8:AA9" si="8">+Y8-Z8</f>
        <v>800000</v>
      </c>
      <c r="AB8" s="11">
        <v>800000</v>
      </c>
      <c r="AC8" s="11"/>
      <c r="AD8" s="227">
        <f t="shared" ref="AD8:AD9" si="9">+AB8-AC8</f>
        <v>800000</v>
      </c>
      <c r="AE8" s="11">
        <v>800000</v>
      </c>
      <c r="AF8" s="11"/>
      <c r="AG8" s="227">
        <f t="shared" ref="AG8:AG9" si="10">+AE8-AF8</f>
        <v>800000</v>
      </c>
      <c r="AH8" s="11">
        <v>800000</v>
      </c>
      <c r="AI8" s="11"/>
      <c r="AJ8" s="227">
        <f t="shared" ref="AJ8:AJ9" si="11">+AH8-AI8</f>
        <v>800000</v>
      </c>
      <c r="AK8" s="11">
        <v>800000</v>
      </c>
      <c r="AL8" s="11"/>
      <c r="AM8" s="227">
        <f t="shared" ref="AM8:AM9" si="12">+AK8-AL8</f>
        <v>800000</v>
      </c>
      <c r="AN8" s="11">
        <v>800000</v>
      </c>
      <c r="AO8" s="11"/>
      <c r="AP8" s="227">
        <f t="shared" ref="AP8:AP9" si="13">+AN8-AO8</f>
        <v>800000</v>
      </c>
      <c r="AQ8" s="11">
        <v>800000</v>
      </c>
      <c r="AR8" s="11"/>
      <c r="AS8" s="227">
        <f t="shared" ref="AS8:AS9" si="14"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1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15">+E9-F9-G9</f>
        <v>13500000</v>
      </c>
      <c r="I9" s="259">
        <v>4000000</v>
      </c>
      <c r="J9" s="55"/>
      <c r="K9" s="11"/>
      <c r="L9" s="227">
        <f t="shared" ref="L9:L47" si="16">+J9-K9</f>
        <v>0</v>
      </c>
      <c r="M9" s="11">
        <v>800000</v>
      </c>
      <c r="N9" s="11">
        <v>800000</v>
      </c>
      <c r="O9" s="227">
        <f t="shared" ref="O9:O47" si="17">+M9-N9</f>
        <v>0</v>
      </c>
      <c r="P9" s="11">
        <v>800000</v>
      </c>
      <c r="Q9" s="11">
        <v>800000</v>
      </c>
      <c r="R9" s="227">
        <f t="shared" si="5"/>
        <v>0</v>
      </c>
      <c r="S9" s="11">
        <v>800000</v>
      </c>
      <c r="T9" s="11">
        <v>800000</v>
      </c>
      <c r="U9" s="227">
        <f t="shared" si="6"/>
        <v>0</v>
      </c>
      <c r="V9" s="11">
        <v>800000</v>
      </c>
      <c r="W9" s="11">
        <v>800000</v>
      </c>
      <c r="X9" s="227">
        <f t="shared" si="7"/>
        <v>0</v>
      </c>
      <c r="Y9" s="11">
        <v>800000</v>
      </c>
      <c r="Z9" s="11">
        <v>800000</v>
      </c>
      <c r="AA9" s="227">
        <f t="shared" si="8"/>
        <v>0</v>
      </c>
      <c r="AB9" s="11">
        <v>800000</v>
      </c>
      <c r="AC9" s="11"/>
      <c r="AD9" s="227">
        <f t="shared" si="9"/>
        <v>800000</v>
      </c>
      <c r="AE9" s="11">
        <v>800000</v>
      </c>
      <c r="AF9" s="11"/>
      <c r="AG9" s="227">
        <f t="shared" si="10"/>
        <v>800000</v>
      </c>
      <c r="AH9" s="11">
        <v>800000</v>
      </c>
      <c r="AI9" s="11"/>
      <c r="AJ9" s="227">
        <f t="shared" si="11"/>
        <v>800000</v>
      </c>
      <c r="AK9" s="11">
        <v>800000</v>
      </c>
      <c r="AL9" s="11"/>
      <c r="AM9" s="227">
        <f t="shared" si="12"/>
        <v>800000</v>
      </c>
      <c r="AN9" s="11">
        <v>800000</v>
      </c>
      <c r="AO9" s="11"/>
      <c r="AP9" s="227">
        <f t="shared" si="13"/>
        <v>800000</v>
      </c>
      <c r="AQ9" s="11">
        <v>800000</v>
      </c>
      <c r="AR9" s="11"/>
      <c r="AS9" s="227">
        <f t="shared" si="14"/>
        <v>800000</v>
      </c>
      <c r="AT9" s="11">
        <v>700000</v>
      </c>
      <c r="AU9" s="11"/>
      <c r="AV9" s="51">
        <f t="shared" ref="AV9:AV54" si="1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4" customFormat="1" x14ac:dyDescent="0.2">
      <c r="A10" s="340">
        <v>4</v>
      </c>
      <c r="B10" s="294"/>
      <c r="C10" s="295" t="s">
        <v>416</v>
      </c>
      <c r="D10" s="296" t="s">
        <v>505</v>
      </c>
      <c r="E10" s="272">
        <v>13500000</v>
      </c>
      <c r="F10" s="272">
        <v>1350000</v>
      </c>
      <c r="G10" s="272"/>
      <c r="H10" s="297">
        <f t="shared" si="15"/>
        <v>12150000</v>
      </c>
      <c r="I10" s="296">
        <f>+H10</f>
        <v>12150000</v>
      </c>
      <c r="J10" s="298"/>
      <c r="K10" s="272"/>
      <c r="L10" s="292">
        <f t="shared" si="16"/>
        <v>0</v>
      </c>
      <c r="M10" s="272"/>
      <c r="N10" s="272"/>
      <c r="O10" s="292">
        <f t="shared" si="17"/>
        <v>0</v>
      </c>
      <c r="P10" s="272"/>
      <c r="Q10" s="272"/>
      <c r="R10" s="299"/>
      <c r="S10" s="272"/>
      <c r="T10" s="272"/>
      <c r="U10" s="292"/>
      <c r="V10" s="272"/>
      <c r="W10" s="272"/>
      <c r="X10" s="292"/>
      <c r="Y10" s="272"/>
      <c r="Z10" s="272"/>
      <c r="AA10" s="292"/>
      <c r="AB10" s="272"/>
      <c r="AC10" s="272"/>
      <c r="AD10" s="292"/>
      <c r="AE10" s="272"/>
      <c r="AF10" s="272"/>
      <c r="AG10" s="292"/>
      <c r="AH10" s="272"/>
      <c r="AI10" s="272"/>
      <c r="AJ10" s="292"/>
      <c r="AK10" s="272"/>
      <c r="AL10" s="272"/>
      <c r="AM10" s="292"/>
      <c r="AN10" s="272"/>
      <c r="AO10" s="272"/>
      <c r="AP10" s="292"/>
      <c r="AQ10" s="272"/>
      <c r="AR10" s="272"/>
      <c r="AS10" s="300"/>
      <c r="AT10" s="272"/>
      <c r="AU10" s="272"/>
      <c r="AV10" s="299">
        <f t="shared" si="18"/>
        <v>0</v>
      </c>
      <c r="AW10" s="272"/>
      <c r="AX10" s="272"/>
      <c r="AY10" s="299"/>
      <c r="AZ10" s="283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1">
        <v>5</v>
      </c>
      <c r="B11" s="13"/>
      <c r="C11" s="49" t="s">
        <v>417</v>
      </c>
      <c r="D11" s="158" t="s">
        <v>506</v>
      </c>
      <c r="E11" s="301">
        <v>13500000</v>
      </c>
      <c r="F11" s="11"/>
      <c r="G11" s="11"/>
      <c r="H11" s="87">
        <f t="shared" si="15"/>
        <v>13500000</v>
      </c>
      <c r="I11" s="158">
        <v>4000000</v>
      </c>
      <c r="J11" s="55"/>
      <c r="K11" s="11"/>
      <c r="L11" s="227">
        <f t="shared" si="16"/>
        <v>0</v>
      </c>
      <c r="M11" s="11">
        <v>800000</v>
      </c>
      <c r="N11" s="11">
        <v>800000</v>
      </c>
      <c r="O11" s="227">
        <f t="shared" si="17"/>
        <v>0</v>
      </c>
      <c r="P11" s="11">
        <v>800000</v>
      </c>
      <c r="Q11" s="11">
        <v>800000</v>
      </c>
      <c r="R11" s="227">
        <f t="shared" ref="R11:R32" si="19">+P11-Q11</f>
        <v>0</v>
      </c>
      <c r="S11" s="11">
        <v>800000</v>
      </c>
      <c r="T11" s="11">
        <v>800000</v>
      </c>
      <c r="U11" s="227">
        <f t="shared" ref="U11:U32" si="20">+S11-T11</f>
        <v>0</v>
      </c>
      <c r="V11" s="11">
        <v>800000</v>
      </c>
      <c r="W11" s="11">
        <v>800000</v>
      </c>
      <c r="X11" s="227">
        <f t="shared" ref="X11:X32" si="21">+V11-W11</f>
        <v>0</v>
      </c>
      <c r="Y11" s="11">
        <v>800000</v>
      </c>
      <c r="Z11" s="11"/>
      <c r="AA11" s="227">
        <f t="shared" ref="AA11:AA32" si="22">+Y11-Z11</f>
        <v>800000</v>
      </c>
      <c r="AB11" s="11">
        <v>800000</v>
      </c>
      <c r="AC11" s="11"/>
      <c r="AD11" s="227">
        <f t="shared" ref="AD11:AD32" si="23">+AB11-AC11</f>
        <v>800000</v>
      </c>
      <c r="AE11" s="11">
        <v>800000</v>
      </c>
      <c r="AF11" s="11"/>
      <c r="AG11" s="227">
        <f t="shared" ref="AG11:AG32" si="24">+AE11-AF11</f>
        <v>800000</v>
      </c>
      <c r="AH11" s="11">
        <v>800000</v>
      </c>
      <c r="AI11" s="11"/>
      <c r="AJ11" s="227">
        <f t="shared" ref="AJ11:AJ32" si="25">+AH11-AI11</f>
        <v>800000</v>
      </c>
      <c r="AK11" s="11">
        <v>800000</v>
      </c>
      <c r="AL11" s="11"/>
      <c r="AM11" s="227">
        <f t="shared" ref="AM11:AM32" si="26">+AK11-AL11</f>
        <v>800000</v>
      </c>
      <c r="AN11" s="11">
        <v>800000</v>
      </c>
      <c r="AO11" s="11"/>
      <c r="AP11" s="227">
        <f t="shared" ref="AP11:AP32" si="27">+AN11-AO11</f>
        <v>800000</v>
      </c>
      <c r="AQ11" s="11">
        <v>800000</v>
      </c>
      <c r="AR11" s="11"/>
      <c r="AS11" s="227">
        <f t="shared" ref="AS11" si="28">+AQ11-AR11</f>
        <v>800000</v>
      </c>
      <c r="AT11" s="11">
        <v>700000</v>
      </c>
      <c r="AU11" s="11"/>
      <c r="AV11" s="51">
        <f t="shared" si="1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40">
        <v>6</v>
      </c>
      <c r="B12" s="13"/>
      <c r="C12" s="49" t="s">
        <v>418</v>
      </c>
      <c r="D12" s="158" t="s">
        <v>506</v>
      </c>
      <c r="E12" s="301">
        <v>13500000</v>
      </c>
      <c r="F12" s="11"/>
      <c r="G12" s="11"/>
      <c r="H12" s="87">
        <f t="shared" si="15"/>
        <v>13500000</v>
      </c>
      <c r="I12" s="158">
        <v>2000000</v>
      </c>
      <c r="J12" s="55">
        <v>2000000</v>
      </c>
      <c r="K12" s="11">
        <v>2000000</v>
      </c>
      <c r="L12" s="227">
        <f t="shared" si="16"/>
        <v>0</v>
      </c>
      <c r="M12" s="11">
        <v>950000</v>
      </c>
      <c r="N12" s="11">
        <v>950000</v>
      </c>
      <c r="O12" s="227">
        <f t="shared" si="17"/>
        <v>0</v>
      </c>
      <c r="P12" s="11">
        <v>950000</v>
      </c>
      <c r="Q12" s="11">
        <v>950000</v>
      </c>
      <c r="R12" s="227">
        <f t="shared" si="19"/>
        <v>0</v>
      </c>
      <c r="S12" s="11">
        <v>950000</v>
      </c>
      <c r="T12" s="11">
        <v>950000</v>
      </c>
      <c r="U12" s="227">
        <f t="shared" si="20"/>
        <v>0</v>
      </c>
      <c r="V12" s="11">
        <v>950000</v>
      </c>
      <c r="W12" s="11">
        <v>950000</v>
      </c>
      <c r="X12" s="227">
        <f t="shared" si="21"/>
        <v>0</v>
      </c>
      <c r="Y12" s="11">
        <v>950000</v>
      </c>
      <c r="Z12" s="11">
        <v>950000</v>
      </c>
      <c r="AA12" s="227">
        <f t="shared" si="22"/>
        <v>0</v>
      </c>
      <c r="AB12" s="11">
        <v>950000</v>
      </c>
      <c r="AC12" s="11"/>
      <c r="AD12" s="227">
        <f t="shared" si="23"/>
        <v>950000</v>
      </c>
      <c r="AE12" s="11">
        <v>950000</v>
      </c>
      <c r="AF12" s="11"/>
      <c r="AG12" s="227">
        <f t="shared" si="24"/>
        <v>950000</v>
      </c>
      <c r="AH12" s="11">
        <v>950000</v>
      </c>
      <c r="AI12" s="11"/>
      <c r="AJ12" s="227">
        <f t="shared" si="25"/>
        <v>950000</v>
      </c>
      <c r="AK12" s="11">
        <v>950000</v>
      </c>
      <c r="AL12" s="11"/>
      <c r="AM12" s="227">
        <f t="shared" si="26"/>
        <v>950000</v>
      </c>
      <c r="AN12" s="11">
        <v>950000</v>
      </c>
      <c r="AO12" s="11"/>
      <c r="AP12" s="227">
        <f t="shared" si="27"/>
        <v>950000</v>
      </c>
      <c r="AQ12" s="11"/>
      <c r="AR12" s="11"/>
      <c r="AS12" s="106"/>
      <c r="AT12" s="11"/>
      <c r="AU12" s="11"/>
      <c r="AV12" s="51">
        <f t="shared" si="1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1">
        <v>7</v>
      </c>
      <c r="B13" s="13"/>
      <c r="C13" s="49" t="s">
        <v>419</v>
      </c>
      <c r="D13" s="158" t="s">
        <v>505</v>
      </c>
      <c r="E13" s="301">
        <v>13500000</v>
      </c>
      <c r="F13" s="11"/>
      <c r="G13" s="11"/>
      <c r="H13" s="87">
        <f t="shared" si="15"/>
        <v>13500000</v>
      </c>
      <c r="I13" s="158">
        <v>2000000</v>
      </c>
      <c r="J13" s="55">
        <v>2000000</v>
      </c>
      <c r="K13" s="11">
        <v>2000000</v>
      </c>
      <c r="L13" s="227">
        <f t="shared" si="16"/>
        <v>0</v>
      </c>
      <c r="M13" s="11">
        <v>800000</v>
      </c>
      <c r="N13" s="11">
        <v>800000</v>
      </c>
      <c r="O13" s="227">
        <f t="shared" si="17"/>
        <v>0</v>
      </c>
      <c r="P13" s="11">
        <v>800000</v>
      </c>
      <c r="Q13" s="11">
        <v>200000</v>
      </c>
      <c r="R13" s="227">
        <f t="shared" si="19"/>
        <v>600000</v>
      </c>
      <c r="S13" s="11">
        <v>800000</v>
      </c>
      <c r="T13" s="11"/>
      <c r="U13" s="227">
        <f t="shared" si="20"/>
        <v>800000</v>
      </c>
      <c r="V13" s="11">
        <v>800000</v>
      </c>
      <c r="W13" s="11"/>
      <c r="X13" s="227">
        <f t="shared" si="21"/>
        <v>800000</v>
      </c>
      <c r="Y13" s="11">
        <v>800000</v>
      </c>
      <c r="Z13" s="11"/>
      <c r="AA13" s="227">
        <f t="shared" si="22"/>
        <v>800000</v>
      </c>
      <c r="AB13" s="11">
        <v>800000</v>
      </c>
      <c r="AC13" s="11"/>
      <c r="AD13" s="227">
        <f t="shared" si="23"/>
        <v>800000</v>
      </c>
      <c r="AE13" s="11">
        <v>800000</v>
      </c>
      <c r="AF13" s="11"/>
      <c r="AG13" s="227">
        <f t="shared" si="24"/>
        <v>800000</v>
      </c>
      <c r="AH13" s="11">
        <v>800000</v>
      </c>
      <c r="AI13" s="11"/>
      <c r="AJ13" s="227">
        <f t="shared" si="25"/>
        <v>800000</v>
      </c>
      <c r="AK13" s="11">
        <v>800000</v>
      </c>
      <c r="AL13" s="11"/>
      <c r="AM13" s="227">
        <f t="shared" si="26"/>
        <v>800000</v>
      </c>
      <c r="AN13" s="11">
        <v>800000</v>
      </c>
      <c r="AO13" s="11"/>
      <c r="AP13" s="227">
        <f t="shared" si="27"/>
        <v>800000</v>
      </c>
      <c r="AQ13" s="11">
        <v>800000</v>
      </c>
      <c r="AR13" s="11"/>
      <c r="AS13" s="227">
        <f t="shared" ref="AS13" si="29">+AQ13-AR13</f>
        <v>800000</v>
      </c>
      <c r="AT13" s="11">
        <v>700000</v>
      </c>
      <c r="AU13" s="11"/>
      <c r="AV13" s="51">
        <f t="shared" si="1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40">
        <v>8</v>
      </c>
      <c r="B14" s="260" t="s">
        <v>373</v>
      </c>
      <c r="C14" s="261" t="s">
        <v>420</v>
      </c>
      <c r="D14" s="158" t="s">
        <v>506</v>
      </c>
      <c r="E14" s="301">
        <v>13500000</v>
      </c>
      <c r="F14" s="11">
        <v>0</v>
      </c>
      <c r="G14" s="11">
        <v>4050000</v>
      </c>
      <c r="H14" s="87">
        <f t="shared" si="15"/>
        <v>9450000</v>
      </c>
      <c r="I14" s="158">
        <v>5000000</v>
      </c>
      <c r="J14" s="55"/>
      <c r="K14" s="11"/>
      <c r="L14" s="227">
        <f t="shared" si="16"/>
        <v>0</v>
      </c>
      <c r="M14" s="11">
        <v>445000</v>
      </c>
      <c r="N14" s="11">
        <v>445000</v>
      </c>
      <c r="O14" s="227">
        <f t="shared" si="17"/>
        <v>0</v>
      </c>
      <c r="P14" s="11">
        <v>445000</v>
      </c>
      <c r="Q14" s="11">
        <v>445000</v>
      </c>
      <c r="R14" s="227">
        <f t="shared" si="19"/>
        <v>0</v>
      </c>
      <c r="S14" s="11">
        <v>445000</v>
      </c>
      <c r="T14" s="11">
        <v>445000</v>
      </c>
      <c r="U14" s="227">
        <f t="shared" si="20"/>
        <v>0</v>
      </c>
      <c r="V14" s="11">
        <v>445000</v>
      </c>
      <c r="W14" s="11">
        <v>445000</v>
      </c>
      <c r="X14" s="227">
        <f t="shared" si="21"/>
        <v>0</v>
      </c>
      <c r="Y14" s="11">
        <v>445000</v>
      </c>
      <c r="Z14" s="11"/>
      <c r="AA14" s="227">
        <f t="shared" si="22"/>
        <v>445000</v>
      </c>
      <c r="AB14" s="11">
        <v>445000</v>
      </c>
      <c r="AC14" s="11"/>
      <c r="AD14" s="227">
        <f t="shared" si="23"/>
        <v>445000</v>
      </c>
      <c r="AE14" s="11">
        <v>445000</v>
      </c>
      <c r="AF14" s="11"/>
      <c r="AG14" s="227">
        <f t="shared" si="24"/>
        <v>445000</v>
      </c>
      <c r="AH14" s="11">
        <v>445000</v>
      </c>
      <c r="AI14" s="11"/>
      <c r="AJ14" s="227">
        <f t="shared" si="25"/>
        <v>445000</v>
      </c>
      <c r="AK14" s="11">
        <v>445000</v>
      </c>
      <c r="AL14" s="11"/>
      <c r="AM14" s="227">
        <f t="shared" si="26"/>
        <v>445000</v>
      </c>
      <c r="AN14" s="11">
        <v>445000</v>
      </c>
      <c r="AO14" s="11"/>
      <c r="AP14" s="227">
        <f t="shared" si="27"/>
        <v>445000</v>
      </c>
      <c r="AQ14" s="11"/>
      <c r="AR14" s="11"/>
      <c r="AS14" s="106"/>
      <c r="AT14" s="11"/>
      <c r="AU14" s="11"/>
      <c r="AV14" s="51">
        <f t="shared" si="1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1">
        <v>9</v>
      </c>
      <c r="B15" s="13" t="s">
        <v>421</v>
      </c>
      <c r="C15" s="49" t="s">
        <v>422</v>
      </c>
      <c r="D15" s="158" t="s">
        <v>506</v>
      </c>
      <c r="E15" s="301">
        <v>13500000</v>
      </c>
      <c r="F15" s="11"/>
      <c r="G15" s="11">
        <v>4050000</v>
      </c>
      <c r="H15" s="87">
        <f t="shared" si="15"/>
        <v>9450000</v>
      </c>
      <c r="I15" s="158">
        <v>4000000</v>
      </c>
      <c r="J15" s="55"/>
      <c r="K15" s="11"/>
      <c r="L15" s="227">
        <f t="shared" si="16"/>
        <v>0</v>
      </c>
      <c r="M15" s="11">
        <v>545000</v>
      </c>
      <c r="N15" s="11">
        <v>545000</v>
      </c>
      <c r="O15" s="227">
        <f t="shared" si="17"/>
        <v>0</v>
      </c>
      <c r="P15" s="11">
        <v>545000</v>
      </c>
      <c r="Q15" s="11">
        <v>545000</v>
      </c>
      <c r="R15" s="227">
        <f t="shared" si="19"/>
        <v>0</v>
      </c>
      <c r="S15" s="11">
        <v>545000</v>
      </c>
      <c r="T15" s="11">
        <v>545000</v>
      </c>
      <c r="U15" s="227">
        <f t="shared" si="20"/>
        <v>0</v>
      </c>
      <c r="V15" s="11">
        <v>545000</v>
      </c>
      <c r="W15" s="11">
        <v>545000</v>
      </c>
      <c r="X15" s="227">
        <f t="shared" si="2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/>
      <c r="AD15" s="227">
        <f t="shared" si="23"/>
        <v>545000</v>
      </c>
      <c r="AE15" s="11">
        <v>545000</v>
      </c>
      <c r="AF15" s="11"/>
      <c r="AG15" s="227">
        <f t="shared" si="24"/>
        <v>545000</v>
      </c>
      <c r="AH15" s="11">
        <v>545000</v>
      </c>
      <c r="AI15" s="11"/>
      <c r="AJ15" s="227">
        <f t="shared" si="25"/>
        <v>545000</v>
      </c>
      <c r="AK15" s="11">
        <v>545000</v>
      </c>
      <c r="AL15" s="11"/>
      <c r="AM15" s="227">
        <f t="shared" si="26"/>
        <v>545000</v>
      </c>
      <c r="AN15" s="11">
        <v>545000</v>
      </c>
      <c r="AO15" s="11"/>
      <c r="AP15" s="227">
        <f t="shared" si="27"/>
        <v>545000</v>
      </c>
      <c r="AQ15" s="11"/>
      <c r="AR15" s="11"/>
      <c r="AS15" s="106"/>
      <c r="AT15" s="11"/>
      <c r="AU15" s="11"/>
      <c r="AV15" s="51">
        <f t="shared" si="1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40">
        <v>10</v>
      </c>
      <c r="B16" s="13"/>
      <c r="C16" s="49" t="s">
        <v>423</v>
      </c>
      <c r="D16" s="158" t="s">
        <v>506</v>
      </c>
      <c r="E16" s="301">
        <v>13500000</v>
      </c>
      <c r="F16" s="11"/>
      <c r="G16" s="11"/>
      <c r="H16" s="87">
        <f t="shared" si="15"/>
        <v>13500000</v>
      </c>
      <c r="I16" s="158">
        <v>4000000</v>
      </c>
      <c r="J16" s="55"/>
      <c r="K16" s="11"/>
      <c r="L16" s="227">
        <f t="shared" si="16"/>
        <v>0</v>
      </c>
      <c r="M16" s="11">
        <v>950000</v>
      </c>
      <c r="N16" s="11">
        <v>950000</v>
      </c>
      <c r="O16" s="227">
        <f t="shared" si="17"/>
        <v>0</v>
      </c>
      <c r="P16" s="11">
        <v>950000</v>
      </c>
      <c r="Q16" s="11">
        <v>950000</v>
      </c>
      <c r="R16" s="227">
        <f t="shared" si="19"/>
        <v>0</v>
      </c>
      <c r="S16" s="11">
        <v>950000</v>
      </c>
      <c r="T16" s="11">
        <v>950000</v>
      </c>
      <c r="U16" s="227">
        <f t="shared" si="20"/>
        <v>0</v>
      </c>
      <c r="V16" s="11">
        <v>950000</v>
      </c>
      <c r="W16" s="11"/>
      <c r="X16" s="227">
        <f t="shared" si="21"/>
        <v>950000</v>
      </c>
      <c r="Y16" s="11">
        <v>950000</v>
      </c>
      <c r="Z16" s="11"/>
      <c r="AA16" s="227">
        <f t="shared" si="22"/>
        <v>950000</v>
      </c>
      <c r="AB16" s="11">
        <v>950000</v>
      </c>
      <c r="AC16" s="11"/>
      <c r="AD16" s="227">
        <f t="shared" si="23"/>
        <v>950000</v>
      </c>
      <c r="AE16" s="11">
        <v>950000</v>
      </c>
      <c r="AF16" s="11"/>
      <c r="AG16" s="227">
        <f t="shared" si="24"/>
        <v>950000</v>
      </c>
      <c r="AH16" s="11">
        <v>950000</v>
      </c>
      <c r="AI16" s="11"/>
      <c r="AJ16" s="227">
        <f t="shared" si="25"/>
        <v>950000</v>
      </c>
      <c r="AK16" s="11">
        <v>950000</v>
      </c>
      <c r="AL16" s="11"/>
      <c r="AM16" s="227">
        <f t="shared" si="26"/>
        <v>950000</v>
      </c>
      <c r="AN16" s="11">
        <v>950000</v>
      </c>
      <c r="AO16" s="11"/>
      <c r="AP16" s="227">
        <f t="shared" si="27"/>
        <v>950000</v>
      </c>
      <c r="AQ16" s="11"/>
      <c r="AR16" s="11"/>
      <c r="AS16" s="106"/>
      <c r="AT16" s="11"/>
      <c r="AU16" s="11"/>
      <c r="AV16" s="51">
        <f t="shared" si="1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1">
        <v>11</v>
      </c>
      <c r="B17" s="13"/>
      <c r="C17" s="49" t="s">
        <v>424</v>
      </c>
      <c r="D17" s="158" t="s">
        <v>506</v>
      </c>
      <c r="E17" s="301">
        <v>13500000</v>
      </c>
      <c r="F17" s="11"/>
      <c r="G17" s="11"/>
      <c r="H17" s="87">
        <f t="shared" si="15"/>
        <v>13500000</v>
      </c>
      <c r="I17" s="158">
        <v>4000000</v>
      </c>
      <c r="J17" s="55"/>
      <c r="K17" s="11"/>
      <c r="L17" s="227">
        <f t="shared" si="16"/>
        <v>0</v>
      </c>
      <c r="M17" s="11">
        <v>800000</v>
      </c>
      <c r="N17" s="11">
        <v>800000</v>
      </c>
      <c r="O17" s="227">
        <f t="shared" si="17"/>
        <v>0</v>
      </c>
      <c r="P17" s="11">
        <v>800000</v>
      </c>
      <c r="Q17" s="11">
        <v>800000</v>
      </c>
      <c r="R17" s="227">
        <f t="shared" si="19"/>
        <v>0</v>
      </c>
      <c r="S17" s="11">
        <v>800000</v>
      </c>
      <c r="T17" s="11">
        <v>800000</v>
      </c>
      <c r="U17" s="227">
        <f t="shared" si="20"/>
        <v>0</v>
      </c>
      <c r="V17" s="11">
        <v>800000</v>
      </c>
      <c r="W17" s="11">
        <v>800000</v>
      </c>
      <c r="X17" s="227">
        <f t="shared" si="21"/>
        <v>0</v>
      </c>
      <c r="Y17" s="11">
        <v>800000</v>
      </c>
      <c r="Z17" s="11"/>
      <c r="AA17" s="227">
        <f t="shared" si="22"/>
        <v>800000</v>
      </c>
      <c r="AB17" s="11">
        <v>800000</v>
      </c>
      <c r="AC17" s="11"/>
      <c r="AD17" s="227">
        <f t="shared" si="23"/>
        <v>800000</v>
      </c>
      <c r="AE17" s="11">
        <v>800000</v>
      </c>
      <c r="AF17" s="11"/>
      <c r="AG17" s="227">
        <f t="shared" si="24"/>
        <v>800000</v>
      </c>
      <c r="AH17" s="11">
        <v>800000</v>
      </c>
      <c r="AI17" s="11"/>
      <c r="AJ17" s="227">
        <f t="shared" si="25"/>
        <v>800000</v>
      </c>
      <c r="AK17" s="11">
        <v>800000</v>
      </c>
      <c r="AL17" s="11"/>
      <c r="AM17" s="227">
        <f t="shared" si="26"/>
        <v>800000</v>
      </c>
      <c r="AN17" s="11">
        <v>800000</v>
      </c>
      <c r="AO17" s="11"/>
      <c r="AP17" s="227">
        <f t="shared" si="27"/>
        <v>800000</v>
      </c>
      <c r="AQ17" s="11">
        <v>800000</v>
      </c>
      <c r="AR17" s="11"/>
      <c r="AS17" s="227">
        <f t="shared" ref="AS17" si="30">+AQ17-AR17</f>
        <v>800000</v>
      </c>
      <c r="AT17" s="11">
        <v>700000</v>
      </c>
      <c r="AU17" s="11"/>
      <c r="AV17" s="51">
        <f t="shared" si="1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40">
        <v>12</v>
      </c>
      <c r="B18" s="13"/>
      <c r="C18" s="49" t="s">
        <v>425</v>
      </c>
      <c r="D18" s="158" t="s">
        <v>505</v>
      </c>
      <c r="E18" s="301">
        <v>13500000</v>
      </c>
      <c r="F18" s="11"/>
      <c r="G18" s="11"/>
      <c r="H18" s="87">
        <f t="shared" si="15"/>
        <v>13500000</v>
      </c>
      <c r="I18" s="158">
        <v>4000000</v>
      </c>
      <c r="J18" s="55"/>
      <c r="K18" s="11"/>
      <c r="L18" s="227">
        <f t="shared" si="16"/>
        <v>0</v>
      </c>
      <c r="M18" s="11">
        <v>950000</v>
      </c>
      <c r="N18" s="11">
        <v>950000</v>
      </c>
      <c r="O18" s="227">
        <f t="shared" si="17"/>
        <v>0</v>
      </c>
      <c r="P18" s="11">
        <v>950000</v>
      </c>
      <c r="Q18" s="11">
        <v>950000</v>
      </c>
      <c r="R18" s="227">
        <f t="shared" si="19"/>
        <v>0</v>
      </c>
      <c r="S18" s="11">
        <v>950000</v>
      </c>
      <c r="T18" s="11">
        <v>950000</v>
      </c>
      <c r="U18" s="227">
        <f t="shared" si="20"/>
        <v>0</v>
      </c>
      <c r="V18" s="11">
        <v>950000</v>
      </c>
      <c r="W18" s="11">
        <v>950000</v>
      </c>
      <c r="X18" s="227">
        <f t="shared" si="21"/>
        <v>0</v>
      </c>
      <c r="Y18" s="11">
        <v>950000</v>
      </c>
      <c r="Z18" s="11">
        <v>200000</v>
      </c>
      <c r="AA18" s="227">
        <f t="shared" si="22"/>
        <v>750000</v>
      </c>
      <c r="AB18" s="11">
        <v>950000</v>
      </c>
      <c r="AC18" s="11"/>
      <c r="AD18" s="227">
        <f t="shared" si="23"/>
        <v>950000</v>
      </c>
      <c r="AE18" s="11">
        <v>950000</v>
      </c>
      <c r="AF18" s="11"/>
      <c r="AG18" s="227">
        <f t="shared" si="24"/>
        <v>950000</v>
      </c>
      <c r="AH18" s="11">
        <v>950000</v>
      </c>
      <c r="AI18" s="11"/>
      <c r="AJ18" s="227">
        <f t="shared" si="25"/>
        <v>950000</v>
      </c>
      <c r="AK18" s="11">
        <v>950000</v>
      </c>
      <c r="AL18" s="11"/>
      <c r="AM18" s="227">
        <f t="shared" si="26"/>
        <v>950000</v>
      </c>
      <c r="AN18" s="11">
        <v>950000</v>
      </c>
      <c r="AO18" s="11"/>
      <c r="AP18" s="227">
        <f t="shared" si="27"/>
        <v>950000</v>
      </c>
      <c r="AQ18" s="11"/>
      <c r="AR18" s="11"/>
      <c r="AS18" s="106"/>
      <c r="AT18" s="11"/>
      <c r="AU18" s="11"/>
      <c r="AV18" s="51">
        <f t="shared" si="1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1">
        <v>13</v>
      </c>
      <c r="B19" s="13"/>
      <c r="C19" s="49" t="s">
        <v>427</v>
      </c>
      <c r="D19" s="158" t="s">
        <v>506</v>
      </c>
      <c r="E19" s="301">
        <v>13500000</v>
      </c>
      <c r="F19" s="11"/>
      <c r="G19" s="11"/>
      <c r="H19" s="87">
        <f t="shared" si="15"/>
        <v>13500000</v>
      </c>
      <c r="I19" s="158">
        <v>4000000</v>
      </c>
      <c r="J19" s="55"/>
      <c r="K19" s="11"/>
      <c r="L19" s="227">
        <f t="shared" si="16"/>
        <v>0</v>
      </c>
      <c r="M19" s="11">
        <v>800000</v>
      </c>
      <c r="N19" s="11">
        <v>800000</v>
      </c>
      <c r="O19" s="227">
        <f t="shared" si="17"/>
        <v>0</v>
      </c>
      <c r="P19" s="11">
        <v>800000</v>
      </c>
      <c r="Q19" s="11">
        <v>800000</v>
      </c>
      <c r="R19" s="227">
        <f t="shared" si="19"/>
        <v>0</v>
      </c>
      <c r="S19" s="11">
        <v>800000</v>
      </c>
      <c r="T19" s="11">
        <v>800000</v>
      </c>
      <c r="U19" s="227">
        <f t="shared" si="20"/>
        <v>0</v>
      </c>
      <c r="V19" s="11">
        <v>800000</v>
      </c>
      <c r="W19" s="11">
        <v>800000</v>
      </c>
      <c r="X19" s="227">
        <f t="shared" si="21"/>
        <v>0</v>
      </c>
      <c r="Y19" s="11">
        <v>800000</v>
      </c>
      <c r="Z19" s="11"/>
      <c r="AA19" s="227">
        <f t="shared" si="22"/>
        <v>800000</v>
      </c>
      <c r="AB19" s="11">
        <v>800000</v>
      </c>
      <c r="AC19" s="11"/>
      <c r="AD19" s="227">
        <f t="shared" si="23"/>
        <v>800000</v>
      </c>
      <c r="AE19" s="11">
        <v>800000</v>
      </c>
      <c r="AF19" s="11"/>
      <c r="AG19" s="227">
        <f t="shared" si="24"/>
        <v>800000</v>
      </c>
      <c r="AH19" s="11">
        <v>800000</v>
      </c>
      <c r="AI19" s="11"/>
      <c r="AJ19" s="227">
        <f t="shared" si="25"/>
        <v>800000</v>
      </c>
      <c r="AK19" s="11">
        <v>800000</v>
      </c>
      <c r="AL19" s="11"/>
      <c r="AM19" s="227">
        <f t="shared" si="26"/>
        <v>800000</v>
      </c>
      <c r="AN19" s="11">
        <v>800000</v>
      </c>
      <c r="AO19" s="11"/>
      <c r="AP19" s="227">
        <f t="shared" si="27"/>
        <v>800000</v>
      </c>
      <c r="AQ19" s="11">
        <v>800000</v>
      </c>
      <c r="AR19" s="11"/>
      <c r="AS19" s="227">
        <f t="shared" ref="AS19" si="31">+AQ19-AR19</f>
        <v>800000</v>
      </c>
      <c r="AT19" s="11">
        <v>700000</v>
      </c>
      <c r="AU19" s="11"/>
      <c r="AV19" s="51">
        <f t="shared" si="1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40">
        <v>14</v>
      </c>
      <c r="B20" s="13"/>
      <c r="C20" s="49" t="s">
        <v>428</v>
      </c>
      <c r="D20" s="158" t="s">
        <v>506</v>
      </c>
      <c r="E20" s="301">
        <v>13500000</v>
      </c>
      <c r="F20" s="11"/>
      <c r="G20" s="11"/>
      <c r="H20" s="87">
        <f t="shared" si="15"/>
        <v>13500000</v>
      </c>
      <c r="I20" s="158">
        <v>4000000</v>
      </c>
      <c r="J20" s="55"/>
      <c r="K20" s="11"/>
      <c r="L20" s="227">
        <f t="shared" si="16"/>
        <v>0</v>
      </c>
      <c r="M20" s="11">
        <v>950000</v>
      </c>
      <c r="N20" s="11">
        <v>950000</v>
      </c>
      <c r="O20" s="227">
        <f t="shared" si="17"/>
        <v>0</v>
      </c>
      <c r="P20" s="11">
        <v>950000</v>
      </c>
      <c r="Q20" s="11">
        <v>950000</v>
      </c>
      <c r="R20" s="227">
        <f t="shared" si="19"/>
        <v>0</v>
      </c>
      <c r="S20" s="11">
        <v>950000</v>
      </c>
      <c r="T20" s="11">
        <v>950000</v>
      </c>
      <c r="U20" s="227">
        <f t="shared" si="20"/>
        <v>0</v>
      </c>
      <c r="V20" s="11">
        <v>950000</v>
      </c>
      <c r="W20" s="11">
        <v>950000</v>
      </c>
      <c r="X20" s="227">
        <f t="shared" si="21"/>
        <v>0</v>
      </c>
      <c r="Y20" s="11">
        <v>950000</v>
      </c>
      <c r="Z20" s="11"/>
      <c r="AA20" s="227">
        <f t="shared" si="22"/>
        <v>950000</v>
      </c>
      <c r="AB20" s="11">
        <v>950000</v>
      </c>
      <c r="AC20" s="11"/>
      <c r="AD20" s="227">
        <f t="shared" si="23"/>
        <v>950000</v>
      </c>
      <c r="AE20" s="11">
        <v>950000</v>
      </c>
      <c r="AF20" s="11"/>
      <c r="AG20" s="227">
        <f t="shared" si="24"/>
        <v>950000</v>
      </c>
      <c r="AH20" s="11">
        <v>950000</v>
      </c>
      <c r="AI20" s="11"/>
      <c r="AJ20" s="227">
        <f t="shared" si="25"/>
        <v>950000</v>
      </c>
      <c r="AK20" s="11">
        <v>950000</v>
      </c>
      <c r="AL20" s="11"/>
      <c r="AM20" s="227">
        <f t="shared" si="26"/>
        <v>950000</v>
      </c>
      <c r="AN20" s="11">
        <v>950000</v>
      </c>
      <c r="AO20" s="11"/>
      <c r="AP20" s="227">
        <f t="shared" si="27"/>
        <v>950000</v>
      </c>
      <c r="AQ20" s="11"/>
      <c r="AR20" s="11"/>
      <c r="AS20" s="106"/>
      <c r="AT20" s="11"/>
      <c r="AU20" s="11"/>
      <c r="AV20" s="51">
        <f t="shared" si="1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1">
        <v>15</v>
      </c>
      <c r="B21" s="3"/>
      <c r="C21" s="49" t="s">
        <v>429</v>
      </c>
      <c r="D21" s="158" t="s">
        <v>505</v>
      </c>
      <c r="E21" s="301">
        <v>13500000</v>
      </c>
      <c r="F21" s="11"/>
      <c r="G21" s="11"/>
      <c r="H21" s="87">
        <f t="shared" si="15"/>
        <v>13500000</v>
      </c>
      <c r="I21" s="158">
        <v>4000000</v>
      </c>
      <c r="J21" s="55"/>
      <c r="K21" s="11"/>
      <c r="L21" s="227">
        <f t="shared" si="16"/>
        <v>0</v>
      </c>
      <c r="M21" s="11">
        <v>800000</v>
      </c>
      <c r="N21" s="11">
        <v>800000</v>
      </c>
      <c r="O21" s="227">
        <f t="shared" si="17"/>
        <v>0</v>
      </c>
      <c r="P21" s="11">
        <v>800000</v>
      </c>
      <c r="Q21" s="11">
        <v>800000</v>
      </c>
      <c r="R21" s="227">
        <f t="shared" si="19"/>
        <v>0</v>
      </c>
      <c r="S21" s="11">
        <v>800000</v>
      </c>
      <c r="T21" s="11">
        <v>800000</v>
      </c>
      <c r="U21" s="227">
        <f t="shared" si="20"/>
        <v>0</v>
      </c>
      <c r="V21" s="11">
        <v>800000</v>
      </c>
      <c r="W21" s="11">
        <v>800000</v>
      </c>
      <c r="X21" s="227">
        <f t="shared" si="21"/>
        <v>0</v>
      </c>
      <c r="Y21" s="11">
        <v>800000</v>
      </c>
      <c r="Z21" s="11"/>
      <c r="AA21" s="227">
        <f t="shared" si="22"/>
        <v>800000</v>
      </c>
      <c r="AB21" s="11">
        <v>800000</v>
      </c>
      <c r="AC21" s="11"/>
      <c r="AD21" s="227">
        <f t="shared" si="23"/>
        <v>800000</v>
      </c>
      <c r="AE21" s="11">
        <v>800000</v>
      </c>
      <c r="AF21" s="11"/>
      <c r="AG21" s="227">
        <f t="shared" si="24"/>
        <v>800000</v>
      </c>
      <c r="AH21" s="11">
        <v>800000</v>
      </c>
      <c r="AI21" s="11"/>
      <c r="AJ21" s="227">
        <f t="shared" si="25"/>
        <v>800000</v>
      </c>
      <c r="AK21" s="11">
        <v>800000</v>
      </c>
      <c r="AL21" s="11"/>
      <c r="AM21" s="227">
        <f t="shared" si="26"/>
        <v>800000</v>
      </c>
      <c r="AN21" s="11">
        <v>800000</v>
      </c>
      <c r="AO21" s="11"/>
      <c r="AP21" s="227">
        <f t="shared" si="27"/>
        <v>800000</v>
      </c>
      <c r="AQ21" s="11">
        <v>800000</v>
      </c>
      <c r="AR21" s="11"/>
      <c r="AS21" s="227">
        <f t="shared" ref="AS21" si="32">+AQ21-AR21</f>
        <v>800000</v>
      </c>
      <c r="AT21" s="11">
        <v>700000</v>
      </c>
      <c r="AU21" s="11"/>
      <c r="AV21" s="51">
        <f t="shared" si="1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40">
        <v>16</v>
      </c>
      <c r="B22" s="3"/>
      <c r="C22" s="160" t="s">
        <v>430</v>
      </c>
      <c r="D22" s="158" t="s">
        <v>506</v>
      </c>
      <c r="E22" s="301">
        <v>13500000</v>
      </c>
      <c r="F22" s="11"/>
      <c r="G22" s="11"/>
      <c r="H22" s="87">
        <f t="shared" si="15"/>
        <v>13500000</v>
      </c>
      <c r="I22" s="158">
        <v>4000000</v>
      </c>
      <c r="J22" s="55"/>
      <c r="K22" s="11"/>
      <c r="L22" s="227">
        <f t="shared" si="16"/>
        <v>0</v>
      </c>
      <c r="M22" s="11">
        <v>950000</v>
      </c>
      <c r="N22" s="11">
        <v>950000</v>
      </c>
      <c r="O22" s="227">
        <f t="shared" si="17"/>
        <v>0</v>
      </c>
      <c r="P22" s="11">
        <v>950000</v>
      </c>
      <c r="Q22" s="11">
        <v>950000</v>
      </c>
      <c r="R22" s="227">
        <f t="shared" si="19"/>
        <v>0</v>
      </c>
      <c r="S22" s="11">
        <v>950000</v>
      </c>
      <c r="T22" s="11">
        <v>950000</v>
      </c>
      <c r="U22" s="227">
        <f t="shared" si="20"/>
        <v>0</v>
      </c>
      <c r="V22" s="11">
        <v>950000</v>
      </c>
      <c r="W22" s="11"/>
      <c r="X22" s="227">
        <f t="shared" si="21"/>
        <v>950000</v>
      </c>
      <c r="Y22" s="11">
        <v>950000</v>
      </c>
      <c r="Z22" s="11"/>
      <c r="AA22" s="227">
        <f t="shared" si="22"/>
        <v>950000</v>
      </c>
      <c r="AB22" s="11">
        <v>950000</v>
      </c>
      <c r="AC22" s="11"/>
      <c r="AD22" s="227">
        <f t="shared" si="23"/>
        <v>950000</v>
      </c>
      <c r="AE22" s="11">
        <v>950000</v>
      </c>
      <c r="AF22" s="11"/>
      <c r="AG22" s="227">
        <f t="shared" si="24"/>
        <v>950000</v>
      </c>
      <c r="AH22" s="11">
        <v>950000</v>
      </c>
      <c r="AI22" s="11"/>
      <c r="AJ22" s="227">
        <f t="shared" si="25"/>
        <v>950000</v>
      </c>
      <c r="AK22" s="11">
        <v>950000</v>
      </c>
      <c r="AL22" s="11"/>
      <c r="AM22" s="227">
        <f t="shared" si="26"/>
        <v>950000</v>
      </c>
      <c r="AN22" s="11">
        <v>950000</v>
      </c>
      <c r="AO22" s="11"/>
      <c r="AP22" s="227">
        <f t="shared" si="27"/>
        <v>950000</v>
      </c>
      <c r="AQ22" s="11"/>
      <c r="AR22" s="11"/>
      <c r="AS22" s="106"/>
      <c r="AT22" s="11"/>
      <c r="AU22" s="11"/>
      <c r="AV22" s="51">
        <f t="shared" si="1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1">
        <v>17</v>
      </c>
      <c r="B23" s="3"/>
      <c r="C23" s="49" t="s">
        <v>431</v>
      </c>
      <c r="D23" s="158" t="s">
        <v>506</v>
      </c>
      <c r="E23" s="301">
        <v>13500000</v>
      </c>
      <c r="F23" s="11"/>
      <c r="G23" s="11"/>
      <c r="H23" s="87">
        <f t="shared" si="15"/>
        <v>13500000</v>
      </c>
      <c r="I23" s="158">
        <v>2000000</v>
      </c>
      <c r="J23" s="55">
        <v>2000000</v>
      </c>
      <c r="K23" s="11">
        <v>2000000</v>
      </c>
      <c r="L23" s="227">
        <f t="shared" si="16"/>
        <v>0</v>
      </c>
      <c r="M23" s="11">
        <v>950000</v>
      </c>
      <c r="N23" s="11">
        <v>950000</v>
      </c>
      <c r="O23" s="227">
        <f t="shared" si="17"/>
        <v>0</v>
      </c>
      <c r="P23" s="11">
        <v>950000</v>
      </c>
      <c r="Q23" s="11">
        <v>950000</v>
      </c>
      <c r="R23" s="227">
        <f t="shared" si="19"/>
        <v>0</v>
      </c>
      <c r="S23" s="11">
        <v>950000</v>
      </c>
      <c r="T23" s="11">
        <v>950000</v>
      </c>
      <c r="U23" s="227">
        <f t="shared" si="20"/>
        <v>0</v>
      </c>
      <c r="V23" s="11">
        <v>950000</v>
      </c>
      <c r="W23" s="11">
        <v>1000</v>
      </c>
      <c r="X23" s="227">
        <f t="shared" si="21"/>
        <v>949000</v>
      </c>
      <c r="Y23" s="11">
        <v>950000</v>
      </c>
      <c r="Z23" s="11"/>
      <c r="AA23" s="227">
        <f t="shared" si="22"/>
        <v>950000</v>
      </c>
      <c r="AB23" s="11">
        <v>950000</v>
      </c>
      <c r="AC23" s="11"/>
      <c r="AD23" s="227">
        <f t="shared" si="23"/>
        <v>950000</v>
      </c>
      <c r="AE23" s="11">
        <v>950000</v>
      </c>
      <c r="AF23" s="11"/>
      <c r="AG23" s="227">
        <f t="shared" si="24"/>
        <v>950000</v>
      </c>
      <c r="AH23" s="11">
        <v>950000</v>
      </c>
      <c r="AI23" s="11"/>
      <c r="AJ23" s="227">
        <f t="shared" si="25"/>
        <v>950000</v>
      </c>
      <c r="AK23" s="11">
        <v>950000</v>
      </c>
      <c r="AL23" s="11"/>
      <c r="AM23" s="227">
        <f t="shared" si="26"/>
        <v>950000</v>
      </c>
      <c r="AN23" s="11">
        <v>950000</v>
      </c>
      <c r="AO23" s="11"/>
      <c r="AP23" s="227">
        <f t="shared" si="27"/>
        <v>950000</v>
      </c>
      <c r="AQ23" s="11"/>
      <c r="AR23" s="11"/>
      <c r="AS23" s="106"/>
      <c r="AT23" s="11"/>
      <c r="AU23" s="11"/>
      <c r="AV23" s="51">
        <f t="shared" si="1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40">
        <v>18</v>
      </c>
      <c r="B24" s="3"/>
      <c r="C24" s="49" t="s">
        <v>432</v>
      </c>
      <c r="D24" s="158" t="s">
        <v>506</v>
      </c>
      <c r="E24" s="301">
        <v>12500000</v>
      </c>
      <c r="F24" s="11"/>
      <c r="G24" s="11"/>
      <c r="H24" s="87">
        <f t="shared" si="15"/>
        <v>12500000</v>
      </c>
      <c r="I24" s="158">
        <v>4000000</v>
      </c>
      <c r="J24" s="55"/>
      <c r="K24" s="11"/>
      <c r="L24" s="227">
        <f t="shared" si="16"/>
        <v>0</v>
      </c>
      <c r="M24" s="11">
        <v>710000</v>
      </c>
      <c r="N24" s="11">
        <v>710000</v>
      </c>
      <c r="O24" s="227">
        <f t="shared" si="17"/>
        <v>0</v>
      </c>
      <c r="P24" s="11">
        <v>710000</v>
      </c>
      <c r="Q24" s="11">
        <v>710000</v>
      </c>
      <c r="R24" s="227">
        <f t="shared" si="19"/>
        <v>0</v>
      </c>
      <c r="S24" s="11">
        <v>710000</v>
      </c>
      <c r="T24" s="11">
        <v>710000</v>
      </c>
      <c r="U24" s="227">
        <f t="shared" si="20"/>
        <v>0</v>
      </c>
      <c r="V24" s="11">
        <v>710000</v>
      </c>
      <c r="W24" s="11">
        <v>710000</v>
      </c>
      <c r="X24" s="227">
        <f t="shared" si="21"/>
        <v>0</v>
      </c>
      <c r="Y24" s="11">
        <v>710000</v>
      </c>
      <c r="Z24" s="11"/>
      <c r="AA24" s="227">
        <f t="shared" si="22"/>
        <v>710000</v>
      </c>
      <c r="AB24" s="11">
        <v>710000</v>
      </c>
      <c r="AC24" s="11"/>
      <c r="AD24" s="227">
        <f t="shared" si="23"/>
        <v>710000</v>
      </c>
      <c r="AE24" s="11">
        <v>710000</v>
      </c>
      <c r="AF24" s="11"/>
      <c r="AG24" s="227">
        <f t="shared" si="24"/>
        <v>710000</v>
      </c>
      <c r="AH24" s="11">
        <v>710000</v>
      </c>
      <c r="AI24" s="11"/>
      <c r="AJ24" s="227">
        <f t="shared" si="25"/>
        <v>710000</v>
      </c>
      <c r="AK24" s="11">
        <v>710000</v>
      </c>
      <c r="AL24" s="11"/>
      <c r="AM24" s="227">
        <f t="shared" si="26"/>
        <v>710000</v>
      </c>
      <c r="AN24" s="11">
        <v>710000</v>
      </c>
      <c r="AO24" s="11"/>
      <c r="AP24" s="227">
        <f t="shared" si="27"/>
        <v>710000</v>
      </c>
      <c r="AQ24" s="11">
        <v>710000</v>
      </c>
      <c r="AR24" s="11"/>
      <c r="AS24" s="227">
        <f t="shared" ref="AS24" si="33">+AQ24-AR24</f>
        <v>710000</v>
      </c>
      <c r="AT24" s="11">
        <v>690000</v>
      </c>
      <c r="AU24" s="11"/>
      <c r="AV24" s="51">
        <f t="shared" si="1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x14ac:dyDescent="0.2">
      <c r="A25" s="341">
        <v>19</v>
      </c>
      <c r="B25" s="3" t="s">
        <v>433</v>
      </c>
      <c r="C25" s="49" t="s">
        <v>434</v>
      </c>
      <c r="D25" s="158" t="s">
        <v>505</v>
      </c>
      <c r="E25" s="11">
        <v>13000000</v>
      </c>
      <c r="F25" s="11"/>
      <c r="G25" s="11">
        <v>6500000</v>
      </c>
      <c r="H25" s="87">
        <f t="shared" si="15"/>
        <v>6500000</v>
      </c>
      <c r="I25" s="158">
        <v>4000000</v>
      </c>
      <c r="J25" s="55"/>
      <c r="K25" s="11"/>
      <c r="L25" s="227">
        <f t="shared" si="16"/>
        <v>0</v>
      </c>
      <c r="M25" s="11">
        <v>250000</v>
      </c>
      <c r="N25" s="11">
        <v>250000</v>
      </c>
      <c r="O25" s="227">
        <f t="shared" si="17"/>
        <v>0</v>
      </c>
      <c r="P25" s="11">
        <v>250000</v>
      </c>
      <c r="Q25" s="11">
        <v>250000</v>
      </c>
      <c r="R25" s="227">
        <f t="shared" si="19"/>
        <v>0</v>
      </c>
      <c r="S25" s="11">
        <v>250000</v>
      </c>
      <c r="T25" s="11">
        <v>250000</v>
      </c>
      <c r="U25" s="227">
        <f t="shared" si="20"/>
        <v>0</v>
      </c>
      <c r="V25" s="11">
        <v>250000</v>
      </c>
      <c r="W25" s="11">
        <v>250000</v>
      </c>
      <c r="X25" s="227">
        <f t="shared" si="21"/>
        <v>0</v>
      </c>
      <c r="Y25" s="11">
        <v>250000</v>
      </c>
      <c r="Z25" s="11">
        <v>250000</v>
      </c>
      <c r="AA25" s="227">
        <f t="shared" si="22"/>
        <v>0</v>
      </c>
      <c r="AB25" s="11">
        <v>250000</v>
      </c>
      <c r="AC25" s="11">
        <v>250000</v>
      </c>
      <c r="AD25" s="227">
        <f t="shared" si="23"/>
        <v>0</v>
      </c>
      <c r="AE25" s="11">
        <v>250000</v>
      </c>
      <c r="AF25" s="11">
        <v>250000</v>
      </c>
      <c r="AG25" s="227">
        <f t="shared" si="24"/>
        <v>0</v>
      </c>
      <c r="AH25" s="11">
        <v>250000</v>
      </c>
      <c r="AI25" s="11"/>
      <c r="AJ25" s="227">
        <f t="shared" si="25"/>
        <v>250000</v>
      </c>
      <c r="AK25" s="11">
        <v>250000</v>
      </c>
      <c r="AL25" s="11"/>
      <c r="AM25" s="227">
        <f t="shared" si="26"/>
        <v>250000</v>
      </c>
      <c r="AN25" s="11">
        <v>250000</v>
      </c>
      <c r="AO25" s="11"/>
      <c r="AP25" s="227">
        <f t="shared" si="27"/>
        <v>250000</v>
      </c>
      <c r="AQ25" s="11"/>
      <c r="AR25" s="11"/>
      <c r="AS25" s="106"/>
      <c r="AT25" s="11"/>
      <c r="AU25" s="11"/>
      <c r="AV25" s="51">
        <f t="shared" si="18"/>
        <v>0</v>
      </c>
      <c r="AW25" s="11"/>
      <c r="AX25" s="11"/>
      <c r="AY25" s="51"/>
      <c r="AZ25" s="33">
        <f t="shared" si="0"/>
        <v>2500000</v>
      </c>
      <c r="BA25" s="165">
        <f t="shared" si="1"/>
        <v>4000000</v>
      </c>
      <c r="BB25" s="165">
        <f t="shared" si="2"/>
        <v>6500000</v>
      </c>
      <c r="BC25" s="165">
        <f t="shared" si="3"/>
        <v>6500000</v>
      </c>
      <c r="BD25" s="165">
        <f t="shared" si="4"/>
        <v>0</v>
      </c>
    </row>
    <row r="26" spans="1:56" x14ac:dyDescent="0.2">
      <c r="A26" s="340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15"/>
        <v>9450000</v>
      </c>
      <c r="I26" s="158">
        <v>2000000</v>
      </c>
      <c r="J26" s="55"/>
      <c r="K26" s="11"/>
      <c r="L26" s="227">
        <f t="shared" si="16"/>
        <v>0</v>
      </c>
      <c r="M26" s="11">
        <v>745000</v>
      </c>
      <c r="N26" s="11">
        <v>745000</v>
      </c>
      <c r="O26" s="227">
        <f t="shared" si="17"/>
        <v>0</v>
      </c>
      <c r="P26" s="11">
        <v>745000</v>
      </c>
      <c r="Q26" s="11">
        <v>745000</v>
      </c>
      <c r="R26" s="227">
        <f t="shared" si="19"/>
        <v>0</v>
      </c>
      <c r="S26" s="11">
        <v>745000</v>
      </c>
      <c r="T26" s="11"/>
      <c r="U26" s="227">
        <f t="shared" si="20"/>
        <v>745000</v>
      </c>
      <c r="V26" s="11">
        <v>745000</v>
      </c>
      <c r="W26" s="11"/>
      <c r="X26" s="227">
        <f t="shared" si="21"/>
        <v>745000</v>
      </c>
      <c r="Y26" s="11">
        <v>745000</v>
      </c>
      <c r="Z26" s="11"/>
      <c r="AA26" s="227">
        <f t="shared" si="22"/>
        <v>745000</v>
      </c>
      <c r="AB26" s="11">
        <v>745000</v>
      </c>
      <c r="AC26" s="11"/>
      <c r="AD26" s="227">
        <f t="shared" si="23"/>
        <v>745000</v>
      </c>
      <c r="AE26" s="11">
        <v>745000</v>
      </c>
      <c r="AF26" s="11"/>
      <c r="AG26" s="227">
        <f t="shared" si="24"/>
        <v>745000</v>
      </c>
      <c r="AH26" s="11">
        <v>745000</v>
      </c>
      <c r="AI26" s="11"/>
      <c r="AJ26" s="227">
        <f t="shared" si="25"/>
        <v>745000</v>
      </c>
      <c r="AK26" s="11">
        <v>745000</v>
      </c>
      <c r="AL26" s="11"/>
      <c r="AM26" s="227">
        <f t="shared" si="26"/>
        <v>745000</v>
      </c>
      <c r="AN26" s="11">
        <v>745000</v>
      </c>
      <c r="AO26" s="11"/>
      <c r="AP26" s="227">
        <f t="shared" si="27"/>
        <v>745000</v>
      </c>
      <c r="AQ26" s="11"/>
      <c r="AR26" s="11"/>
      <c r="AS26" s="106"/>
      <c r="AT26" s="11"/>
      <c r="AU26" s="11"/>
      <c r="AV26" s="51">
        <f t="shared" si="1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1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15"/>
        <v>13500000</v>
      </c>
      <c r="I27" s="158">
        <v>9175000</v>
      </c>
      <c r="J27" s="55"/>
      <c r="K27" s="11"/>
      <c r="L27" s="227">
        <f t="shared" si="16"/>
        <v>0</v>
      </c>
      <c r="M27" s="11">
        <v>432500</v>
      </c>
      <c r="N27" s="11">
        <v>432500</v>
      </c>
      <c r="O27" s="227">
        <f t="shared" si="17"/>
        <v>0</v>
      </c>
      <c r="P27" s="11">
        <v>432500</v>
      </c>
      <c r="Q27" s="11">
        <v>432500</v>
      </c>
      <c r="R27" s="227">
        <f t="shared" si="19"/>
        <v>0</v>
      </c>
      <c r="S27" s="11">
        <v>432500</v>
      </c>
      <c r="T27" s="11">
        <v>432500</v>
      </c>
      <c r="U27" s="227">
        <f t="shared" si="20"/>
        <v>0</v>
      </c>
      <c r="V27" s="11">
        <v>432500</v>
      </c>
      <c r="W27" s="11">
        <v>2500</v>
      </c>
      <c r="X27" s="227">
        <f t="shared" si="21"/>
        <v>430000</v>
      </c>
      <c r="Y27" s="11">
        <v>432500</v>
      </c>
      <c r="Z27" s="11"/>
      <c r="AA27" s="227">
        <f t="shared" si="22"/>
        <v>432500</v>
      </c>
      <c r="AB27" s="11">
        <v>432500</v>
      </c>
      <c r="AC27" s="11"/>
      <c r="AD27" s="227">
        <f t="shared" si="23"/>
        <v>432500</v>
      </c>
      <c r="AE27" s="11">
        <v>432500</v>
      </c>
      <c r="AF27" s="11"/>
      <c r="AG27" s="227">
        <f t="shared" si="24"/>
        <v>432500</v>
      </c>
      <c r="AH27" s="11">
        <v>432500</v>
      </c>
      <c r="AI27" s="11"/>
      <c r="AJ27" s="227">
        <f t="shared" si="25"/>
        <v>432500</v>
      </c>
      <c r="AK27" s="11">
        <v>432500</v>
      </c>
      <c r="AL27" s="11"/>
      <c r="AM27" s="227">
        <f t="shared" si="26"/>
        <v>432500</v>
      </c>
      <c r="AN27" s="11">
        <v>432500</v>
      </c>
      <c r="AO27" s="11"/>
      <c r="AP27" s="227">
        <f t="shared" si="27"/>
        <v>432500</v>
      </c>
      <c r="AQ27" s="11"/>
      <c r="AR27" s="11"/>
      <c r="AS27" s="106"/>
      <c r="AT27" s="11"/>
      <c r="AU27" s="11"/>
      <c r="AV27" s="51">
        <f t="shared" si="1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40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15"/>
        <v>13500000</v>
      </c>
      <c r="I28" s="158">
        <v>4000000</v>
      </c>
      <c r="J28" s="55"/>
      <c r="K28" s="11"/>
      <c r="L28" s="227">
        <f t="shared" si="16"/>
        <v>0</v>
      </c>
      <c r="M28" s="11">
        <v>800000</v>
      </c>
      <c r="N28" s="11">
        <v>800000</v>
      </c>
      <c r="O28" s="227">
        <f t="shared" si="17"/>
        <v>0</v>
      </c>
      <c r="P28" s="11">
        <v>800000</v>
      </c>
      <c r="Q28" s="11">
        <v>800000</v>
      </c>
      <c r="R28" s="227">
        <f t="shared" si="19"/>
        <v>0</v>
      </c>
      <c r="S28" s="11">
        <v>800000</v>
      </c>
      <c r="T28" s="11">
        <v>800000</v>
      </c>
      <c r="U28" s="227">
        <f t="shared" si="20"/>
        <v>0</v>
      </c>
      <c r="V28" s="11">
        <v>800000</v>
      </c>
      <c r="W28" s="11">
        <v>800000</v>
      </c>
      <c r="X28" s="227">
        <f t="shared" si="21"/>
        <v>0</v>
      </c>
      <c r="Y28" s="11">
        <v>800000</v>
      </c>
      <c r="Z28" s="11"/>
      <c r="AA28" s="227">
        <f t="shared" si="22"/>
        <v>800000</v>
      </c>
      <c r="AB28" s="11">
        <v>800000</v>
      </c>
      <c r="AC28" s="11"/>
      <c r="AD28" s="227">
        <f t="shared" si="23"/>
        <v>800000</v>
      </c>
      <c r="AE28" s="11">
        <v>800000</v>
      </c>
      <c r="AF28" s="11"/>
      <c r="AG28" s="227">
        <f t="shared" si="24"/>
        <v>800000</v>
      </c>
      <c r="AH28" s="11">
        <v>800000</v>
      </c>
      <c r="AI28" s="11"/>
      <c r="AJ28" s="227">
        <f t="shared" si="25"/>
        <v>800000</v>
      </c>
      <c r="AK28" s="11">
        <v>800000</v>
      </c>
      <c r="AL28" s="11"/>
      <c r="AM28" s="227">
        <f t="shared" si="26"/>
        <v>800000</v>
      </c>
      <c r="AN28" s="11">
        <v>800000</v>
      </c>
      <c r="AO28" s="11"/>
      <c r="AP28" s="227">
        <f t="shared" si="27"/>
        <v>800000</v>
      </c>
      <c r="AQ28" s="11">
        <v>800000</v>
      </c>
      <c r="AR28" s="11"/>
      <c r="AS28" s="227">
        <f t="shared" ref="AS28" si="34">+AQ28-AR28</f>
        <v>800000</v>
      </c>
      <c r="AT28" s="11">
        <v>700000</v>
      </c>
      <c r="AU28" s="11"/>
      <c r="AV28" s="51">
        <f t="shared" si="1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1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15"/>
        <v>13500000</v>
      </c>
      <c r="I29" s="158">
        <v>4000000</v>
      </c>
      <c r="J29" s="55"/>
      <c r="K29" s="11"/>
      <c r="L29" s="227">
        <f t="shared" si="16"/>
        <v>0</v>
      </c>
      <c r="M29" s="11">
        <v>950000</v>
      </c>
      <c r="N29" s="11">
        <v>950000</v>
      </c>
      <c r="O29" s="227">
        <f t="shared" si="17"/>
        <v>0</v>
      </c>
      <c r="P29" s="11">
        <v>950000</v>
      </c>
      <c r="Q29" s="11">
        <v>950000</v>
      </c>
      <c r="R29" s="227">
        <f t="shared" si="19"/>
        <v>0</v>
      </c>
      <c r="S29" s="11">
        <v>950000</v>
      </c>
      <c r="T29" s="11">
        <v>950000</v>
      </c>
      <c r="U29" s="227">
        <f t="shared" si="20"/>
        <v>0</v>
      </c>
      <c r="V29" s="11">
        <v>950000</v>
      </c>
      <c r="W29" s="11">
        <v>950000</v>
      </c>
      <c r="X29" s="227">
        <f t="shared" si="21"/>
        <v>0</v>
      </c>
      <c r="Y29" s="11">
        <v>950000</v>
      </c>
      <c r="Z29" s="11">
        <v>950000</v>
      </c>
      <c r="AA29" s="227">
        <f t="shared" si="22"/>
        <v>0</v>
      </c>
      <c r="AB29" s="11">
        <v>950000</v>
      </c>
      <c r="AC29" s="11"/>
      <c r="AD29" s="227">
        <f t="shared" si="23"/>
        <v>950000</v>
      </c>
      <c r="AE29" s="11">
        <v>950000</v>
      </c>
      <c r="AF29" s="11"/>
      <c r="AG29" s="227">
        <f t="shared" si="24"/>
        <v>950000</v>
      </c>
      <c r="AH29" s="11">
        <v>950000</v>
      </c>
      <c r="AI29" s="11"/>
      <c r="AJ29" s="227">
        <f t="shared" si="25"/>
        <v>950000</v>
      </c>
      <c r="AK29" s="11">
        <v>950000</v>
      </c>
      <c r="AL29" s="11"/>
      <c r="AM29" s="227">
        <f t="shared" si="26"/>
        <v>950000</v>
      </c>
      <c r="AN29" s="11">
        <v>950000</v>
      </c>
      <c r="AO29" s="11"/>
      <c r="AP29" s="227">
        <f t="shared" si="27"/>
        <v>950000</v>
      </c>
      <c r="AQ29" s="11"/>
      <c r="AR29" s="11"/>
      <c r="AS29" s="106"/>
      <c r="AT29" s="11"/>
      <c r="AU29" s="11"/>
      <c r="AV29" s="51">
        <f t="shared" si="1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40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15"/>
        <v>6750000</v>
      </c>
      <c r="I30" s="158">
        <v>5000000</v>
      </c>
      <c r="J30" s="55"/>
      <c r="K30" s="11"/>
      <c r="L30" s="227">
        <f t="shared" si="16"/>
        <v>0</v>
      </c>
      <c r="M30" s="11">
        <v>175000</v>
      </c>
      <c r="N30" s="11">
        <v>175000</v>
      </c>
      <c r="O30" s="227">
        <f t="shared" si="17"/>
        <v>0</v>
      </c>
      <c r="P30" s="11">
        <v>175000</v>
      </c>
      <c r="Q30" s="11">
        <v>175000</v>
      </c>
      <c r="R30" s="227">
        <f t="shared" si="19"/>
        <v>0</v>
      </c>
      <c r="S30" s="11">
        <v>175000</v>
      </c>
      <c r="T30" s="11">
        <v>175000</v>
      </c>
      <c r="U30" s="227">
        <f t="shared" si="20"/>
        <v>0</v>
      </c>
      <c r="V30" s="11">
        <v>175000</v>
      </c>
      <c r="W30" s="11">
        <v>175000</v>
      </c>
      <c r="X30" s="227">
        <f t="shared" si="21"/>
        <v>0</v>
      </c>
      <c r="Y30" s="11">
        <v>175000</v>
      </c>
      <c r="Z30" s="11">
        <v>175000</v>
      </c>
      <c r="AA30" s="227">
        <f t="shared" si="22"/>
        <v>0</v>
      </c>
      <c r="AB30" s="11">
        <v>175000</v>
      </c>
      <c r="AC30" s="11">
        <v>175000</v>
      </c>
      <c r="AD30" s="227">
        <f t="shared" si="23"/>
        <v>0</v>
      </c>
      <c r="AE30" s="11">
        <v>175000</v>
      </c>
      <c r="AF30" s="11"/>
      <c r="AG30" s="227">
        <f t="shared" si="24"/>
        <v>175000</v>
      </c>
      <c r="AH30" s="11">
        <v>175000</v>
      </c>
      <c r="AI30" s="11"/>
      <c r="AJ30" s="227">
        <f t="shared" si="25"/>
        <v>175000</v>
      </c>
      <c r="AK30" s="11">
        <v>175000</v>
      </c>
      <c r="AL30" s="11"/>
      <c r="AM30" s="227">
        <f t="shared" si="26"/>
        <v>175000</v>
      </c>
      <c r="AN30" s="11">
        <v>175000</v>
      </c>
      <c r="AO30" s="11"/>
      <c r="AP30" s="227">
        <f t="shared" si="27"/>
        <v>175000</v>
      </c>
      <c r="AQ30" s="11"/>
      <c r="AR30" s="11"/>
      <c r="AS30" s="106"/>
      <c r="AT30" s="11"/>
      <c r="AU30" s="11"/>
      <c r="AV30" s="51">
        <f t="shared" si="1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1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15"/>
        <v>13500000</v>
      </c>
      <c r="I31" s="158">
        <v>4000000</v>
      </c>
      <c r="J31" s="55"/>
      <c r="K31" s="11"/>
      <c r="L31" s="227">
        <f t="shared" si="16"/>
        <v>0</v>
      </c>
      <c r="M31" s="11">
        <v>950000</v>
      </c>
      <c r="N31" s="11">
        <v>950000</v>
      </c>
      <c r="O31" s="227">
        <f t="shared" si="17"/>
        <v>0</v>
      </c>
      <c r="P31" s="11">
        <v>950000</v>
      </c>
      <c r="Q31" s="11">
        <v>950000</v>
      </c>
      <c r="R31" s="227">
        <f t="shared" si="19"/>
        <v>0</v>
      </c>
      <c r="S31" s="11">
        <v>950000</v>
      </c>
      <c r="T31" s="11">
        <v>950000</v>
      </c>
      <c r="U31" s="227">
        <f t="shared" si="20"/>
        <v>0</v>
      </c>
      <c r="V31" s="11">
        <v>950000</v>
      </c>
      <c r="W31" s="11">
        <v>950000</v>
      </c>
      <c r="X31" s="227">
        <f t="shared" si="21"/>
        <v>0</v>
      </c>
      <c r="Y31" s="11">
        <v>950000</v>
      </c>
      <c r="Z31" s="11"/>
      <c r="AA31" s="227">
        <f t="shared" si="22"/>
        <v>950000</v>
      </c>
      <c r="AB31" s="11">
        <v>950000</v>
      </c>
      <c r="AC31" s="11"/>
      <c r="AD31" s="227">
        <f t="shared" si="23"/>
        <v>950000</v>
      </c>
      <c r="AE31" s="11">
        <v>950000</v>
      </c>
      <c r="AF31" s="11"/>
      <c r="AG31" s="227">
        <f t="shared" si="24"/>
        <v>950000</v>
      </c>
      <c r="AH31" s="11">
        <v>950000</v>
      </c>
      <c r="AI31" s="11"/>
      <c r="AJ31" s="227">
        <f t="shared" si="25"/>
        <v>950000</v>
      </c>
      <c r="AK31" s="11">
        <v>950000</v>
      </c>
      <c r="AL31" s="11"/>
      <c r="AM31" s="227">
        <f t="shared" si="26"/>
        <v>950000</v>
      </c>
      <c r="AN31" s="11">
        <v>950000</v>
      </c>
      <c r="AO31" s="11"/>
      <c r="AP31" s="227">
        <f t="shared" si="27"/>
        <v>950000</v>
      </c>
      <c r="AQ31" s="11"/>
      <c r="AR31" s="11"/>
      <c r="AS31" s="106"/>
      <c r="AT31" s="11"/>
      <c r="AU31" s="11"/>
      <c r="AV31" s="51">
        <f t="shared" si="1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40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15"/>
        <v>13000000</v>
      </c>
      <c r="I32" s="158">
        <v>4000000</v>
      </c>
      <c r="J32" s="55"/>
      <c r="K32" s="11"/>
      <c r="L32" s="227">
        <f t="shared" si="16"/>
        <v>0</v>
      </c>
      <c r="M32" s="11">
        <v>900000</v>
      </c>
      <c r="N32" s="11">
        <v>900000</v>
      </c>
      <c r="O32" s="227">
        <f t="shared" si="17"/>
        <v>0</v>
      </c>
      <c r="P32" s="11">
        <v>900000</v>
      </c>
      <c r="Q32" s="11">
        <v>900000</v>
      </c>
      <c r="R32" s="227">
        <f t="shared" si="19"/>
        <v>0</v>
      </c>
      <c r="S32" s="11">
        <v>900000</v>
      </c>
      <c r="T32" s="11">
        <v>900000</v>
      </c>
      <c r="U32" s="227">
        <f t="shared" si="20"/>
        <v>0</v>
      </c>
      <c r="V32" s="11">
        <v>900000</v>
      </c>
      <c r="W32" s="11">
        <v>900000</v>
      </c>
      <c r="X32" s="227">
        <f t="shared" si="21"/>
        <v>0</v>
      </c>
      <c r="Y32" s="11">
        <v>900000</v>
      </c>
      <c r="Z32" s="11">
        <v>900000</v>
      </c>
      <c r="AA32" s="227">
        <f t="shared" si="22"/>
        <v>0</v>
      </c>
      <c r="AB32" s="11">
        <v>900000</v>
      </c>
      <c r="AC32" s="11"/>
      <c r="AD32" s="227">
        <f t="shared" si="23"/>
        <v>900000</v>
      </c>
      <c r="AE32" s="11">
        <v>900000</v>
      </c>
      <c r="AF32" s="11"/>
      <c r="AG32" s="227">
        <f t="shared" si="24"/>
        <v>900000</v>
      </c>
      <c r="AH32" s="11">
        <v>900000</v>
      </c>
      <c r="AI32" s="11"/>
      <c r="AJ32" s="227">
        <f t="shared" si="25"/>
        <v>900000</v>
      </c>
      <c r="AK32" s="11">
        <v>900000</v>
      </c>
      <c r="AL32" s="11"/>
      <c r="AM32" s="227">
        <f t="shared" si="26"/>
        <v>900000</v>
      </c>
      <c r="AN32" s="11">
        <v>900000</v>
      </c>
      <c r="AO32" s="11"/>
      <c r="AP32" s="227">
        <f t="shared" si="27"/>
        <v>900000</v>
      </c>
      <c r="AQ32" s="11"/>
      <c r="AR32" s="11"/>
      <c r="AS32" s="106"/>
      <c r="AT32" s="11"/>
      <c r="AU32" s="11"/>
      <c r="AV32" s="51">
        <f t="shared" si="1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4" customFormat="1" x14ac:dyDescent="0.2">
      <c r="A33" s="341">
        <v>27</v>
      </c>
      <c r="B33" s="302"/>
      <c r="C33" s="295" t="s">
        <v>444</v>
      </c>
      <c r="D33" s="296" t="s">
        <v>506</v>
      </c>
      <c r="E33" s="272">
        <v>13500000</v>
      </c>
      <c r="F33" s="272">
        <v>1350000</v>
      </c>
      <c r="G33" s="272"/>
      <c r="H33" s="297">
        <f t="shared" si="15"/>
        <v>12150000</v>
      </c>
      <c r="I33" s="296">
        <f>+H33</f>
        <v>12150000</v>
      </c>
      <c r="J33" s="298"/>
      <c r="K33" s="272"/>
      <c r="L33" s="227">
        <f t="shared" si="16"/>
        <v>0</v>
      </c>
      <c r="M33" s="272"/>
      <c r="N33" s="272"/>
      <c r="O33" s="292">
        <f t="shared" si="17"/>
        <v>0</v>
      </c>
      <c r="P33" s="272"/>
      <c r="Q33" s="272"/>
      <c r="R33" s="299"/>
      <c r="S33" s="272"/>
      <c r="T33" s="272"/>
      <c r="U33" s="292"/>
      <c r="V33" s="272"/>
      <c r="W33" s="272"/>
      <c r="X33" s="292"/>
      <c r="Y33" s="272"/>
      <c r="Z33" s="272"/>
      <c r="AA33" s="292"/>
      <c r="AB33" s="272"/>
      <c r="AC33" s="272"/>
      <c r="AD33" s="292"/>
      <c r="AE33" s="272"/>
      <c r="AF33" s="272"/>
      <c r="AG33" s="292"/>
      <c r="AH33" s="272"/>
      <c r="AI33" s="272"/>
      <c r="AJ33" s="292"/>
      <c r="AK33" s="272"/>
      <c r="AL33" s="272"/>
      <c r="AM33" s="292"/>
      <c r="AN33" s="272"/>
      <c r="AO33" s="272"/>
      <c r="AP33" s="292"/>
      <c r="AQ33" s="272"/>
      <c r="AR33" s="272"/>
      <c r="AS33" s="300"/>
      <c r="AT33" s="272"/>
      <c r="AU33" s="272"/>
      <c r="AV33" s="299">
        <f t="shared" si="18"/>
        <v>0</v>
      </c>
      <c r="AW33" s="272"/>
      <c r="AX33" s="272"/>
      <c r="AY33" s="299"/>
      <c r="AZ33" s="283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40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15"/>
        <v>13500000</v>
      </c>
      <c r="I34" s="158">
        <v>2000000</v>
      </c>
      <c r="J34" s="55">
        <v>2000000</v>
      </c>
      <c r="K34" s="11">
        <v>2000000</v>
      </c>
      <c r="L34" s="227">
        <f t="shared" si="16"/>
        <v>0</v>
      </c>
      <c r="M34" s="11">
        <v>800000</v>
      </c>
      <c r="N34" s="11">
        <v>800000</v>
      </c>
      <c r="O34" s="227">
        <f t="shared" si="17"/>
        <v>0</v>
      </c>
      <c r="P34" s="11">
        <v>800000</v>
      </c>
      <c r="Q34" s="11">
        <v>800000</v>
      </c>
      <c r="R34" s="227">
        <f t="shared" ref="R34:R44" si="35">+P34-Q34</f>
        <v>0</v>
      </c>
      <c r="S34" s="11">
        <v>800000</v>
      </c>
      <c r="T34" s="11">
        <v>800000</v>
      </c>
      <c r="U34" s="227">
        <f t="shared" ref="U34:U44" si="36">+S34-T34</f>
        <v>0</v>
      </c>
      <c r="V34" s="11">
        <v>800000</v>
      </c>
      <c r="W34" s="11"/>
      <c r="X34" s="227">
        <f t="shared" ref="X34:X44" si="37">+V34-W34</f>
        <v>800000</v>
      </c>
      <c r="Y34" s="11">
        <v>800000</v>
      </c>
      <c r="Z34" s="11"/>
      <c r="AA34" s="227">
        <f t="shared" ref="AA34:AA44" si="38">+Y34-Z34</f>
        <v>800000</v>
      </c>
      <c r="AB34" s="11">
        <v>800000</v>
      </c>
      <c r="AC34" s="11"/>
      <c r="AD34" s="227">
        <f t="shared" ref="AD34:AD44" si="39">+AB34-AC34</f>
        <v>800000</v>
      </c>
      <c r="AE34" s="11">
        <v>800000</v>
      </c>
      <c r="AF34" s="11"/>
      <c r="AG34" s="227">
        <f t="shared" ref="AG34:AG44" si="40">+AE34-AF34</f>
        <v>800000</v>
      </c>
      <c r="AH34" s="11">
        <v>800000</v>
      </c>
      <c r="AI34" s="11"/>
      <c r="AJ34" s="227">
        <f t="shared" ref="AJ34:AJ44" si="41">+AH34-AI34</f>
        <v>800000</v>
      </c>
      <c r="AK34" s="11">
        <v>800000</v>
      </c>
      <c r="AL34" s="11"/>
      <c r="AM34" s="227">
        <f t="shared" ref="AM34:AM44" si="42">+AK34-AL34</f>
        <v>800000</v>
      </c>
      <c r="AN34" s="11">
        <v>800000</v>
      </c>
      <c r="AO34" s="11"/>
      <c r="AP34" s="227">
        <f t="shared" ref="AP34:AP35" si="43">+AN34-AO34</f>
        <v>800000</v>
      </c>
      <c r="AQ34" s="11">
        <v>800000</v>
      </c>
      <c r="AR34" s="11"/>
      <c r="AS34" s="227">
        <f t="shared" ref="AS34" si="44">+AQ34-AR34</f>
        <v>800000</v>
      </c>
      <c r="AT34" s="11">
        <v>700000</v>
      </c>
      <c r="AU34" s="11"/>
      <c r="AV34" s="51">
        <f t="shared" si="1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1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15"/>
        <v>13500000</v>
      </c>
      <c r="I35" s="158">
        <v>3500000</v>
      </c>
      <c r="J35" s="55">
        <v>1500000</v>
      </c>
      <c r="K35" s="11">
        <v>1500000</v>
      </c>
      <c r="L35" s="227">
        <f t="shared" si="16"/>
        <v>0</v>
      </c>
      <c r="M35" s="11">
        <v>850000</v>
      </c>
      <c r="N35" s="11">
        <v>850000</v>
      </c>
      <c r="O35" s="227">
        <f t="shared" si="17"/>
        <v>0</v>
      </c>
      <c r="P35" s="11">
        <v>850000</v>
      </c>
      <c r="Q35" s="11">
        <v>850000</v>
      </c>
      <c r="R35" s="227">
        <f t="shared" si="35"/>
        <v>0</v>
      </c>
      <c r="S35" s="11">
        <v>850000</v>
      </c>
      <c r="T35" s="11">
        <v>850000</v>
      </c>
      <c r="U35" s="227">
        <f t="shared" si="36"/>
        <v>0</v>
      </c>
      <c r="V35" s="11">
        <v>850000</v>
      </c>
      <c r="W35" s="11">
        <v>850000</v>
      </c>
      <c r="X35" s="227">
        <f t="shared" si="37"/>
        <v>0</v>
      </c>
      <c r="Y35" s="11">
        <v>850000</v>
      </c>
      <c r="Z35" s="11">
        <v>850000</v>
      </c>
      <c r="AA35" s="227">
        <f t="shared" si="38"/>
        <v>0</v>
      </c>
      <c r="AB35" s="11">
        <v>850000</v>
      </c>
      <c r="AC35" s="11"/>
      <c r="AD35" s="227">
        <f t="shared" si="39"/>
        <v>850000</v>
      </c>
      <c r="AE35" s="11">
        <v>850000</v>
      </c>
      <c r="AF35" s="11"/>
      <c r="AG35" s="227">
        <f t="shared" si="40"/>
        <v>850000</v>
      </c>
      <c r="AH35" s="11">
        <v>850000</v>
      </c>
      <c r="AI35" s="11"/>
      <c r="AJ35" s="227">
        <f t="shared" si="41"/>
        <v>850000</v>
      </c>
      <c r="AK35" s="11">
        <v>850000</v>
      </c>
      <c r="AL35" s="11"/>
      <c r="AM35" s="227">
        <f t="shared" si="42"/>
        <v>850000</v>
      </c>
      <c r="AN35" s="11">
        <v>850000</v>
      </c>
      <c r="AO35" s="11"/>
      <c r="AP35" s="227">
        <f t="shared" si="43"/>
        <v>850000</v>
      </c>
      <c r="AQ35" s="11"/>
      <c r="AR35" s="11"/>
      <c r="AS35" s="106"/>
      <c r="AT35" s="11"/>
      <c r="AU35" s="11"/>
      <c r="AV35" s="51">
        <f t="shared" si="1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40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15"/>
        <v>13500000</v>
      </c>
      <c r="I36" s="158">
        <v>4000000</v>
      </c>
      <c r="J36" s="55"/>
      <c r="K36" s="11"/>
      <c r="L36" s="227">
        <f t="shared" si="16"/>
        <v>0</v>
      </c>
      <c r="M36" s="11">
        <v>950000</v>
      </c>
      <c r="N36" s="11">
        <v>950000</v>
      </c>
      <c r="O36" s="227">
        <f t="shared" si="17"/>
        <v>0</v>
      </c>
      <c r="P36" s="11">
        <v>950000</v>
      </c>
      <c r="Q36" s="11">
        <v>950000</v>
      </c>
      <c r="R36" s="227">
        <f t="shared" si="35"/>
        <v>0</v>
      </c>
      <c r="S36" s="11">
        <v>950000</v>
      </c>
      <c r="T36" s="11">
        <v>950000</v>
      </c>
      <c r="U36" s="227">
        <f t="shared" si="36"/>
        <v>0</v>
      </c>
      <c r="V36" s="11">
        <v>950000</v>
      </c>
      <c r="W36" s="11">
        <v>950000</v>
      </c>
      <c r="X36" s="227">
        <f t="shared" si="37"/>
        <v>0</v>
      </c>
      <c r="Y36" s="11">
        <v>950000</v>
      </c>
      <c r="Z36" s="11"/>
      <c r="AA36" s="227">
        <f t="shared" si="38"/>
        <v>950000</v>
      </c>
      <c r="AB36" s="11">
        <v>950000</v>
      </c>
      <c r="AC36" s="11"/>
      <c r="AD36" s="227">
        <f t="shared" si="39"/>
        <v>950000</v>
      </c>
      <c r="AE36" s="11">
        <v>950000</v>
      </c>
      <c r="AF36" s="11"/>
      <c r="AG36" s="227">
        <f t="shared" si="40"/>
        <v>950000</v>
      </c>
      <c r="AH36" s="11">
        <v>950000</v>
      </c>
      <c r="AI36" s="11"/>
      <c r="AJ36" s="227">
        <f t="shared" si="41"/>
        <v>950000</v>
      </c>
      <c r="AK36" s="11">
        <v>950000</v>
      </c>
      <c r="AL36" s="11"/>
      <c r="AM36" s="227">
        <f t="shared" si="42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1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1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15"/>
        <v>13500000</v>
      </c>
      <c r="I37" s="158">
        <v>5000000</v>
      </c>
      <c r="J37" s="55"/>
      <c r="K37" s="11"/>
      <c r="L37" s="227">
        <f t="shared" si="16"/>
        <v>0</v>
      </c>
      <c r="M37" s="11">
        <v>850000</v>
      </c>
      <c r="N37" s="11">
        <v>850000</v>
      </c>
      <c r="O37" s="227">
        <f t="shared" si="17"/>
        <v>0</v>
      </c>
      <c r="P37" s="11">
        <v>850000</v>
      </c>
      <c r="Q37" s="11">
        <v>850000</v>
      </c>
      <c r="R37" s="227">
        <f t="shared" si="35"/>
        <v>0</v>
      </c>
      <c r="S37" s="11">
        <v>850000</v>
      </c>
      <c r="T37" s="11">
        <v>850000</v>
      </c>
      <c r="U37" s="227">
        <f t="shared" si="36"/>
        <v>0</v>
      </c>
      <c r="V37" s="11">
        <v>850000</v>
      </c>
      <c r="W37" s="11">
        <v>850000</v>
      </c>
      <c r="X37" s="227">
        <f t="shared" si="37"/>
        <v>0</v>
      </c>
      <c r="Y37" s="11">
        <v>850000</v>
      </c>
      <c r="Z37" s="11"/>
      <c r="AA37" s="227">
        <f t="shared" si="38"/>
        <v>850000</v>
      </c>
      <c r="AB37" s="11">
        <v>850000</v>
      </c>
      <c r="AC37" s="11"/>
      <c r="AD37" s="227">
        <f t="shared" si="39"/>
        <v>850000</v>
      </c>
      <c r="AE37" s="11">
        <v>850000</v>
      </c>
      <c r="AF37" s="11"/>
      <c r="AG37" s="227">
        <f t="shared" si="40"/>
        <v>850000</v>
      </c>
      <c r="AH37" s="11">
        <v>850000</v>
      </c>
      <c r="AI37" s="11"/>
      <c r="AJ37" s="227">
        <f t="shared" si="41"/>
        <v>850000</v>
      </c>
      <c r="AK37" s="11">
        <v>850000</v>
      </c>
      <c r="AL37" s="11"/>
      <c r="AM37" s="227">
        <f t="shared" si="42"/>
        <v>850000</v>
      </c>
      <c r="AN37" s="11">
        <v>850000</v>
      </c>
      <c r="AO37" s="11"/>
      <c r="AP37" s="227">
        <f t="shared" ref="AP37:AP44" si="45">+AN37-AO37</f>
        <v>850000</v>
      </c>
      <c r="AQ37" s="11"/>
      <c r="AR37" s="11"/>
      <c r="AS37" s="106"/>
      <c r="AT37" s="11"/>
      <c r="AU37" s="11"/>
      <c r="AV37" s="51">
        <f t="shared" si="1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40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15"/>
        <v>13500000</v>
      </c>
      <c r="I38" s="158">
        <v>1000000</v>
      </c>
      <c r="J38" s="55">
        <v>3000000</v>
      </c>
      <c r="K38" s="11">
        <v>3000000</v>
      </c>
      <c r="L38" s="227">
        <f t="shared" si="16"/>
        <v>0</v>
      </c>
      <c r="M38" s="11">
        <v>800000</v>
      </c>
      <c r="N38" s="11">
        <v>800000</v>
      </c>
      <c r="O38" s="227">
        <f t="shared" si="17"/>
        <v>0</v>
      </c>
      <c r="P38" s="11">
        <v>800000</v>
      </c>
      <c r="Q38" s="11">
        <v>800000</v>
      </c>
      <c r="R38" s="227">
        <f t="shared" si="35"/>
        <v>0</v>
      </c>
      <c r="S38" s="11">
        <v>800000</v>
      </c>
      <c r="T38" s="11">
        <v>800000</v>
      </c>
      <c r="U38" s="227">
        <f t="shared" si="36"/>
        <v>0</v>
      </c>
      <c r="V38" s="11">
        <v>800000</v>
      </c>
      <c r="W38" s="11"/>
      <c r="X38" s="227">
        <f t="shared" si="37"/>
        <v>800000</v>
      </c>
      <c r="Y38" s="11">
        <v>800000</v>
      </c>
      <c r="Z38" s="11"/>
      <c r="AA38" s="227">
        <f t="shared" si="38"/>
        <v>800000</v>
      </c>
      <c r="AB38" s="11">
        <v>800000</v>
      </c>
      <c r="AC38" s="11"/>
      <c r="AD38" s="227">
        <f t="shared" si="39"/>
        <v>800000</v>
      </c>
      <c r="AE38" s="11">
        <v>800000</v>
      </c>
      <c r="AF38" s="11"/>
      <c r="AG38" s="227">
        <f t="shared" si="40"/>
        <v>800000</v>
      </c>
      <c r="AH38" s="11">
        <v>800000</v>
      </c>
      <c r="AI38" s="11"/>
      <c r="AJ38" s="227">
        <f t="shared" si="41"/>
        <v>800000</v>
      </c>
      <c r="AK38" s="11">
        <v>800000</v>
      </c>
      <c r="AL38" s="11"/>
      <c r="AM38" s="227">
        <f t="shared" si="42"/>
        <v>800000</v>
      </c>
      <c r="AN38" s="11">
        <v>800000</v>
      </c>
      <c r="AO38" s="11"/>
      <c r="AP38" s="227">
        <f t="shared" si="45"/>
        <v>800000</v>
      </c>
      <c r="AQ38" s="11">
        <v>800000</v>
      </c>
      <c r="AR38" s="11"/>
      <c r="AS38" s="227">
        <f t="shared" ref="AS38" si="46">+AQ38-AR38</f>
        <v>800000</v>
      </c>
      <c r="AT38" s="11">
        <v>700000</v>
      </c>
      <c r="AU38" s="11"/>
      <c r="AV38" s="51">
        <f t="shared" si="1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1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15"/>
        <v>13500000</v>
      </c>
      <c r="I39" s="158">
        <v>4000000</v>
      </c>
      <c r="J39" s="55"/>
      <c r="K39" s="11"/>
      <c r="L39" s="227">
        <f t="shared" si="16"/>
        <v>0</v>
      </c>
      <c r="M39" s="11">
        <v>950000</v>
      </c>
      <c r="N39" s="11">
        <v>950000</v>
      </c>
      <c r="O39" s="227">
        <f t="shared" si="17"/>
        <v>0</v>
      </c>
      <c r="P39" s="11">
        <v>950000</v>
      </c>
      <c r="Q39" s="11">
        <v>400000</v>
      </c>
      <c r="R39" s="227">
        <f t="shared" si="35"/>
        <v>550000</v>
      </c>
      <c r="S39" s="11">
        <v>950000</v>
      </c>
      <c r="T39" s="11"/>
      <c r="U39" s="227">
        <f t="shared" si="36"/>
        <v>950000</v>
      </c>
      <c r="V39" s="11">
        <v>950000</v>
      </c>
      <c r="W39" s="11"/>
      <c r="X39" s="227">
        <f t="shared" si="37"/>
        <v>950000</v>
      </c>
      <c r="Y39" s="11">
        <v>950000</v>
      </c>
      <c r="Z39" s="11"/>
      <c r="AA39" s="227">
        <f t="shared" si="38"/>
        <v>950000</v>
      </c>
      <c r="AB39" s="11">
        <v>950000</v>
      </c>
      <c r="AC39" s="11"/>
      <c r="AD39" s="227">
        <f t="shared" si="39"/>
        <v>950000</v>
      </c>
      <c r="AE39" s="11">
        <v>950000</v>
      </c>
      <c r="AF39" s="11"/>
      <c r="AG39" s="227">
        <f t="shared" si="40"/>
        <v>950000</v>
      </c>
      <c r="AH39" s="11">
        <v>950000</v>
      </c>
      <c r="AI39" s="11"/>
      <c r="AJ39" s="227">
        <f t="shared" si="41"/>
        <v>950000</v>
      </c>
      <c r="AK39" s="11">
        <v>950000</v>
      </c>
      <c r="AL39" s="11"/>
      <c r="AM39" s="227">
        <f t="shared" si="42"/>
        <v>950000</v>
      </c>
      <c r="AN39" s="11">
        <v>950000</v>
      </c>
      <c r="AO39" s="11"/>
      <c r="AP39" s="227">
        <f t="shared" si="45"/>
        <v>950000</v>
      </c>
      <c r="AQ39" s="11"/>
      <c r="AR39" s="11"/>
      <c r="AS39" s="106"/>
      <c r="AT39" s="11"/>
      <c r="AU39" s="11"/>
      <c r="AV39" s="51">
        <f t="shared" si="1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40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15"/>
        <v>13500000</v>
      </c>
      <c r="I40" s="158">
        <v>4000000</v>
      </c>
      <c r="J40" s="55"/>
      <c r="K40" s="11"/>
      <c r="L40" s="227">
        <f t="shared" si="16"/>
        <v>0</v>
      </c>
      <c r="M40" s="11">
        <v>800000</v>
      </c>
      <c r="N40" s="11">
        <v>800000</v>
      </c>
      <c r="O40" s="227">
        <f t="shared" si="17"/>
        <v>0</v>
      </c>
      <c r="P40" s="11">
        <v>800000</v>
      </c>
      <c r="Q40" s="11">
        <v>800000</v>
      </c>
      <c r="R40" s="227">
        <f t="shared" si="35"/>
        <v>0</v>
      </c>
      <c r="S40" s="11">
        <v>800000</v>
      </c>
      <c r="T40" s="11">
        <v>800000</v>
      </c>
      <c r="U40" s="227">
        <f t="shared" si="36"/>
        <v>0</v>
      </c>
      <c r="V40" s="11">
        <v>800000</v>
      </c>
      <c r="W40" s="11">
        <v>800000</v>
      </c>
      <c r="X40" s="227">
        <f t="shared" si="37"/>
        <v>0</v>
      </c>
      <c r="Y40" s="11">
        <v>800000</v>
      </c>
      <c r="Z40" s="11">
        <v>600000</v>
      </c>
      <c r="AA40" s="227">
        <f t="shared" si="38"/>
        <v>200000</v>
      </c>
      <c r="AB40" s="11">
        <v>800000</v>
      </c>
      <c r="AC40" s="11"/>
      <c r="AD40" s="227">
        <f t="shared" si="39"/>
        <v>800000</v>
      </c>
      <c r="AE40" s="11">
        <v>800000</v>
      </c>
      <c r="AF40" s="11"/>
      <c r="AG40" s="227">
        <f t="shared" si="40"/>
        <v>800000</v>
      </c>
      <c r="AH40" s="11">
        <v>800000</v>
      </c>
      <c r="AI40" s="11"/>
      <c r="AJ40" s="227">
        <f t="shared" si="41"/>
        <v>800000</v>
      </c>
      <c r="AK40" s="11">
        <v>800000</v>
      </c>
      <c r="AL40" s="11"/>
      <c r="AM40" s="227">
        <f t="shared" si="42"/>
        <v>800000</v>
      </c>
      <c r="AN40" s="11">
        <v>800000</v>
      </c>
      <c r="AO40" s="11"/>
      <c r="AP40" s="227">
        <f t="shared" si="45"/>
        <v>800000</v>
      </c>
      <c r="AQ40" s="11">
        <v>800000</v>
      </c>
      <c r="AR40" s="11"/>
      <c r="AS40" s="227">
        <f t="shared" ref="AS40:AS42" si="47">+AQ40-AR40</f>
        <v>800000</v>
      </c>
      <c r="AT40" s="11">
        <v>700000</v>
      </c>
      <c r="AU40" s="11"/>
      <c r="AV40" s="51">
        <f t="shared" si="1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1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15"/>
        <v>13500000</v>
      </c>
      <c r="I41" s="158">
        <v>3000000</v>
      </c>
      <c r="J41" s="55">
        <v>1000000</v>
      </c>
      <c r="K41" s="11">
        <v>1000000</v>
      </c>
      <c r="L41" s="227">
        <f t="shared" si="16"/>
        <v>0</v>
      </c>
      <c r="M41" s="11">
        <v>0</v>
      </c>
      <c r="N41" s="11"/>
      <c r="O41" s="227">
        <f t="shared" si="17"/>
        <v>0</v>
      </c>
      <c r="P41" s="11">
        <v>900000</v>
      </c>
      <c r="Q41" s="11">
        <v>900000</v>
      </c>
      <c r="R41" s="227">
        <f t="shared" si="35"/>
        <v>0</v>
      </c>
      <c r="S41" s="11">
        <v>900000</v>
      </c>
      <c r="T41" s="11">
        <v>900000</v>
      </c>
      <c r="U41" s="227">
        <f t="shared" si="36"/>
        <v>0</v>
      </c>
      <c r="V41" s="11">
        <v>900000</v>
      </c>
      <c r="W41" s="11">
        <v>900000</v>
      </c>
      <c r="X41" s="227">
        <f t="shared" si="37"/>
        <v>0</v>
      </c>
      <c r="Y41" s="11">
        <v>900000</v>
      </c>
      <c r="Z41" s="11"/>
      <c r="AA41" s="227">
        <f t="shared" si="38"/>
        <v>900000</v>
      </c>
      <c r="AB41" s="11">
        <v>900000</v>
      </c>
      <c r="AC41" s="11"/>
      <c r="AD41" s="227">
        <f t="shared" si="39"/>
        <v>900000</v>
      </c>
      <c r="AE41" s="11">
        <v>900000</v>
      </c>
      <c r="AF41" s="11"/>
      <c r="AG41" s="227">
        <f t="shared" si="40"/>
        <v>900000</v>
      </c>
      <c r="AH41" s="11">
        <v>900000</v>
      </c>
      <c r="AI41" s="11"/>
      <c r="AJ41" s="227">
        <f t="shared" si="41"/>
        <v>900000</v>
      </c>
      <c r="AK41" s="11">
        <v>900000</v>
      </c>
      <c r="AL41" s="11"/>
      <c r="AM41" s="227">
        <f t="shared" si="42"/>
        <v>900000</v>
      </c>
      <c r="AN41" s="11">
        <v>900000</v>
      </c>
      <c r="AO41" s="11"/>
      <c r="AP41" s="227">
        <f t="shared" si="45"/>
        <v>900000</v>
      </c>
      <c r="AQ41" s="11">
        <v>900000</v>
      </c>
      <c r="AR41" s="11"/>
      <c r="AS41" s="227">
        <f t="shared" si="47"/>
        <v>900000</v>
      </c>
      <c r="AT41" s="11">
        <v>500000</v>
      </c>
      <c r="AU41" s="11"/>
      <c r="AV41" s="51">
        <f t="shared" si="1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40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15"/>
        <v>13500000</v>
      </c>
      <c r="I42" s="158">
        <v>1000000</v>
      </c>
      <c r="J42" s="55"/>
      <c r="K42" s="11"/>
      <c r="L42" s="227">
        <f t="shared" si="16"/>
        <v>0</v>
      </c>
      <c r="M42" s="11"/>
      <c r="N42" s="11"/>
      <c r="O42" s="227">
        <f t="shared" si="17"/>
        <v>0</v>
      </c>
      <c r="P42" s="11">
        <v>1150000</v>
      </c>
      <c r="Q42" s="11">
        <v>1150000</v>
      </c>
      <c r="R42" s="51">
        <f t="shared" si="35"/>
        <v>0</v>
      </c>
      <c r="S42" s="11">
        <v>1150000</v>
      </c>
      <c r="T42" s="11">
        <v>1150000</v>
      </c>
      <c r="U42" s="51">
        <f t="shared" si="36"/>
        <v>0</v>
      </c>
      <c r="V42" s="11">
        <v>1150000</v>
      </c>
      <c r="W42" s="11">
        <v>1150000</v>
      </c>
      <c r="X42" s="51">
        <f t="shared" si="37"/>
        <v>0</v>
      </c>
      <c r="Y42" s="11">
        <v>1150000</v>
      </c>
      <c r="Z42" s="11">
        <v>1150000</v>
      </c>
      <c r="AA42" s="51">
        <f t="shared" si="38"/>
        <v>0</v>
      </c>
      <c r="AB42" s="11">
        <v>1150000</v>
      </c>
      <c r="AC42" s="11"/>
      <c r="AD42" s="51">
        <f t="shared" si="39"/>
        <v>1150000</v>
      </c>
      <c r="AE42" s="11">
        <v>1150000</v>
      </c>
      <c r="AF42" s="11"/>
      <c r="AG42" s="51">
        <f t="shared" si="40"/>
        <v>1150000</v>
      </c>
      <c r="AH42" s="11">
        <v>1150000</v>
      </c>
      <c r="AI42" s="11"/>
      <c r="AJ42" s="51">
        <f t="shared" si="41"/>
        <v>1150000</v>
      </c>
      <c r="AK42" s="11">
        <v>1150000</v>
      </c>
      <c r="AL42" s="11"/>
      <c r="AM42" s="51">
        <f t="shared" si="42"/>
        <v>1150000</v>
      </c>
      <c r="AN42" s="11">
        <v>1150000</v>
      </c>
      <c r="AO42" s="11"/>
      <c r="AP42" s="51">
        <f t="shared" si="45"/>
        <v>1150000</v>
      </c>
      <c r="AQ42" s="11">
        <v>1150000</v>
      </c>
      <c r="AR42" s="11"/>
      <c r="AS42" s="51">
        <f t="shared" si="47"/>
        <v>1150000</v>
      </c>
      <c r="AT42" s="11">
        <v>1000000</v>
      </c>
      <c r="AU42" s="11"/>
      <c r="AV42" s="51">
        <f t="shared" si="1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1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15"/>
        <v>13500000</v>
      </c>
      <c r="I43" s="158">
        <v>4000000</v>
      </c>
      <c r="J43" s="55"/>
      <c r="K43" s="11"/>
      <c r="L43" s="227">
        <f t="shared" si="16"/>
        <v>0</v>
      </c>
      <c r="M43" s="11">
        <v>950000</v>
      </c>
      <c r="N43" s="11">
        <v>950000</v>
      </c>
      <c r="O43" s="227">
        <f t="shared" si="17"/>
        <v>0</v>
      </c>
      <c r="P43" s="11">
        <v>950000</v>
      </c>
      <c r="Q43" s="11">
        <v>950000</v>
      </c>
      <c r="R43" s="227">
        <f t="shared" si="35"/>
        <v>0</v>
      </c>
      <c r="S43" s="11">
        <v>950000</v>
      </c>
      <c r="T43" s="11"/>
      <c r="U43" s="227">
        <f t="shared" si="36"/>
        <v>950000</v>
      </c>
      <c r="V43" s="11">
        <v>950000</v>
      </c>
      <c r="W43" s="11"/>
      <c r="X43" s="227">
        <f t="shared" si="37"/>
        <v>950000</v>
      </c>
      <c r="Y43" s="11">
        <v>950000</v>
      </c>
      <c r="Z43" s="11"/>
      <c r="AA43" s="227">
        <f t="shared" si="38"/>
        <v>950000</v>
      </c>
      <c r="AB43" s="11">
        <v>950000</v>
      </c>
      <c r="AC43" s="11"/>
      <c r="AD43" s="227">
        <f t="shared" si="39"/>
        <v>950000</v>
      </c>
      <c r="AE43" s="11">
        <v>950000</v>
      </c>
      <c r="AF43" s="11"/>
      <c r="AG43" s="227">
        <f t="shared" si="40"/>
        <v>950000</v>
      </c>
      <c r="AH43" s="11">
        <v>950000</v>
      </c>
      <c r="AI43" s="11"/>
      <c r="AJ43" s="227">
        <f t="shared" si="41"/>
        <v>950000</v>
      </c>
      <c r="AK43" s="11">
        <v>950000</v>
      </c>
      <c r="AL43" s="11"/>
      <c r="AM43" s="227">
        <f t="shared" si="42"/>
        <v>950000</v>
      </c>
      <c r="AN43" s="11">
        <v>950000</v>
      </c>
      <c r="AO43" s="11"/>
      <c r="AP43" s="227">
        <f t="shared" si="45"/>
        <v>950000</v>
      </c>
      <c r="AQ43" s="11"/>
      <c r="AR43" s="11"/>
      <c r="AS43" s="106"/>
      <c r="AT43" s="11"/>
      <c r="AU43" s="11"/>
      <c r="AV43" s="51">
        <f t="shared" si="1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40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15"/>
        <v>13500000</v>
      </c>
      <c r="I44" s="158">
        <v>2000000</v>
      </c>
      <c r="J44" s="55">
        <v>2000000</v>
      </c>
      <c r="K44" s="11">
        <v>2000000</v>
      </c>
      <c r="L44" s="227">
        <f t="shared" si="16"/>
        <v>0</v>
      </c>
      <c r="M44" s="11">
        <v>950000</v>
      </c>
      <c r="N44" s="11">
        <v>950000</v>
      </c>
      <c r="O44" s="227">
        <f t="shared" si="17"/>
        <v>0</v>
      </c>
      <c r="P44" s="11">
        <v>950000</v>
      </c>
      <c r="Q44" s="11">
        <v>200000</v>
      </c>
      <c r="R44" s="227">
        <f t="shared" si="35"/>
        <v>750000</v>
      </c>
      <c r="S44" s="11">
        <v>950000</v>
      </c>
      <c r="T44" s="11"/>
      <c r="U44" s="227">
        <f t="shared" si="36"/>
        <v>950000</v>
      </c>
      <c r="V44" s="11">
        <v>950000</v>
      </c>
      <c r="W44" s="11"/>
      <c r="X44" s="227">
        <f t="shared" si="37"/>
        <v>950000</v>
      </c>
      <c r="Y44" s="11">
        <v>950000</v>
      </c>
      <c r="Z44" s="11"/>
      <c r="AA44" s="227">
        <f t="shared" si="38"/>
        <v>950000</v>
      </c>
      <c r="AB44" s="11">
        <v>950000</v>
      </c>
      <c r="AC44" s="11"/>
      <c r="AD44" s="227">
        <f t="shared" si="39"/>
        <v>950000</v>
      </c>
      <c r="AE44" s="11">
        <v>950000</v>
      </c>
      <c r="AF44" s="11"/>
      <c r="AG44" s="227">
        <f t="shared" si="40"/>
        <v>950000</v>
      </c>
      <c r="AH44" s="11">
        <v>950000</v>
      </c>
      <c r="AI44" s="11"/>
      <c r="AJ44" s="227">
        <f t="shared" si="41"/>
        <v>950000</v>
      </c>
      <c r="AK44" s="11">
        <v>950000</v>
      </c>
      <c r="AL44" s="11"/>
      <c r="AM44" s="227">
        <f t="shared" si="42"/>
        <v>950000</v>
      </c>
      <c r="AN44" s="11">
        <v>950000</v>
      </c>
      <c r="AO44" s="11"/>
      <c r="AP44" s="227">
        <f t="shared" si="45"/>
        <v>950000</v>
      </c>
      <c r="AQ44" s="11"/>
      <c r="AR44" s="11"/>
      <c r="AS44" s="106"/>
      <c r="AT44" s="11"/>
      <c r="AU44" s="11"/>
      <c r="AV44" s="51">
        <f t="shared" si="18"/>
        <v>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4">
        <v>40</v>
      </c>
      <c r="B45" s="3"/>
      <c r="C45" s="49"/>
      <c r="D45" s="50"/>
      <c r="E45" s="11"/>
      <c r="F45" s="11"/>
      <c r="G45" s="11"/>
      <c r="H45" s="87">
        <f t="shared" si="15"/>
        <v>0</v>
      </c>
      <c r="I45" s="158"/>
      <c r="J45" s="55"/>
      <c r="K45" s="11"/>
      <c r="L45" s="227">
        <f t="shared" si="16"/>
        <v>0</v>
      </c>
      <c r="M45" s="11"/>
      <c r="N45" s="11"/>
      <c r="O45" s="227">
        <f t="shared" si="1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18"/>
        <v>0</v>
      </c>
      <c r="AW45" s="11"/>
      <c r="AX45" s="11"/>
      <c r="AY45" s="51"/>
      <c r="AZ45" s="33">
        <f t="shared" ref="AZ45:AZ50" si="48">J45+M45+P45+S45+V45+Y45+AB45+AE45+AH45+AK45+AN45+AQ45+AT45+AW45</f>
        <v>0</v>
      </c>
      <c r="BA45" s="165">
        <f t="shared" ref="BA45:BA50" si="49">+I45</f>
        <v>0</v>
      </c>
      <c r="BB45" s="165">
        <f t="shared" ref="BB45:BB50" si="50">+AZ45+BA45</f>
        <v>0</v>
      </c>
      <c r="BC45" s="165">
        <f t="shared" ref="BC45:BC50" si="51">+H45</f>
        <v>0</v>
      </c>
      <c r="BD45" s="165">
        <f t="shared" si="4"/>
        <v>0</v>
      </c>
    </row>
    <row r="46" spans="1:56" x14ac:dyDescent="0.2">
      <c r="A46" s="303">
        <v>41</v>
      </c>
      <c r="B46" s="3"/>
      <c r="C46" s="49"/>
      <c r="D46" s="50"/>
      <c r="E46" s="11"/>
      <c r="F46" s="11"/>
      <c r="G46" s="11"/>
      <c r="H46" s="87">
        <f t="shared" si="15"/>
        <v>0</v>
      </c>
      <c r="I46" s="158"/>
      <c r="J46" s="55"/>
      <c r="K46" s="11"/>
      <c r="L46" s="227">
        <f t="shared" si="16"/>
        <v>0</v>
      </c>
      <c r="M46" s="11"/>
      <c r="N46" s="11"/>
      <c r="O46" s="227">
        <f t="shared" si="1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18"/>
        <v>0</v>
      </c>
      <c r="AW46" s="11"/>
      <c r="AX46" s="11"/>
      <c r="AY46" s="51"/>
      <c r="AZ46" s="33">
        <f t="shared" si="48"/>
        <v>0</v>
      </c>
      <c r="BA46" s="165">
        <f t="shared" si="49"/>
        <v>0</v>
      </c>
      <c r="BB46" s="165">
        <f t="shared" si="50"/>
        <v>0</v>
      </c>
      <c r="BC46" s="165">
        <f t="shared" si="51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15"/>
        <v>0</v>
      </c>
      <c r="I47" s="158"/>
      <c r="J47" s="55"/>
      <c r="K47" s="11"/>
      <c r="L47" s="227">
        <f t="shared" si="16"/>
        <v>0</v>
      </c>
      <c r="M47" s="11"/>
      <c r="N47" s="11"/>
      <c r="O47" s="227">
        <f t="shared" si="1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18"/>
        <v>0</v>
      </c>
      <c r="AW47" s="11"/>
      <c r="AX47" s="11"/>
      <c r="AY47" s="51"/>
      <c r="AZ47" s="33">
        <f t="shared" si="48"/>
        <v>0</v>
      </c>
      <c r="BA47" s="165">
        <f t="shared" si="49"/>
        <v>0</v>
      </c>
      <c r="BB47" s="165">
        <f t="shared" si="50"/>
        <v>0</v>
      </c>
      <c r="BC47" s="165">
        <f t="shared" si="51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1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18"/>
        <v>0</v>
      </c>
      <c r="AW48" s="11"/>
      <c r="AX48" s="11"/>
      <c r="AY48" s="51"/>
      <c r="AZ48" s="33">
        <f t="shared" si="48"/>
        <v>0</v>
      </c>
      <c r="BA48" s="165">
        <f t="shared" si="49"/>
        <v>0</v>
      </c>
      <c r="BB48" s="165">
        <f t="shared" si="50"/>
        <v>0</v>
      </c>
      <c r="BC48" s="165">
        <f t="shared" si="51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1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18"/>
        <v>0</v>
      </c>
      <c r="AW49" s="11"/>
      <c r="AX49" s="11"/>
      <c r="AY49" s="51"/>
      <c r="AZ49" s="33">
        <f t="shared" si="48"/>
        <v>0</v>
      </c>
      <c r="BA49" s="165">
        <f t="shared" si="49"/>
        <v>0</v>
      </c>
      <c r="BB49" s="165">
        <f t="shared" si="50"/>
        <v>0</v>
      </c>
      <c r="BC49" s="165">
        <f t="shared" si="51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1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18"/>
        <v>0</v>
      </c>
      <c r="AW50" s="11"/>
      <c r="AX50" s="11"/>
      <c r="AY50" s="51"/>
      <c r="AZ50" s="33">
        <f t="shared" si="48"/>
        <v>0</v>
      </c>
      <c r="BA50" s="165">
        <f t="shared" si="49"/>
        <v>0</v>
      </c>
      <c r="BB50" s="165">
        <f t="shared" si="50"/>
        <v>0</v>
      </c>
      <c r="BC50" s="165">
        <f t="shared" si="51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1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1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1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1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1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1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1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1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1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9"/>
      <c r="B104" s="380"/>
      <c r="C104" s="380"/>
      <c r="D104" s="380"/>
      <c r="E104" s="238">
        <f t="shared" ref="E104:AZ104" si="52">SUM(E7:E103)</f>
        <v>510500000</v>
      </c>
      <c r="F104" s="238">
        <f t="shared" si="52"/>
        <v>3950000</v>
      </c>
      <c r="G104" s="238">
        <f t="shared" si="52"/>
        <v>25900000</v>
      </c>
      <c r="H104" s="238">
        <f t="shared" si="52"/>
        <v>480650000</v>
      </c>
      <c r="I104" s="238">
        <f t="shared" si="52"/>
        <v>162225000</v>
      </c>
      <c r="J104" s="238">
        <f t="shared" si="52"/>
        <v>17500000</v>
      </c>
      <c r="K104" s="238">
        <f t="shared" si="52"/>
        <v>17500000</v>
      </c>
      <c r="L104" s="238">
        <f t="shared" si="52"/>
        <v>0</v>
      </c>
      <c r="M104" s="238">
        <f t="shared" si="52"/>
        <v>26102500</v>
      </c>
      <c r="N104" s="238">
        <f t="shared" si="52"/>
        <v>26102500</v>
      </c>
      <c r="O104" s="238">
        <f t="shared" si="52"/>
        <v>0</v>
      </c>
      <c r="P104" s="238">
        <f t="shared" si="52"/>
        <v>28152500</v>
      </c>
      <c r="Q104" s="238">
        <f t="shared" si="52"/>
        <v>26252500</v>
      </c>
      <c r="R104" s="238">
        <f t="shared" si="52"/>
        <v>1900000</v>
      </c>
      <c r="S104" s="238">
        <f t="shared" si="52"/>
        <v>28152500</v>
      </c>
      <c r="T104" s="238">
        <f t="shared" si="52"/>
        <v>23757500</v>
      </c>
      <c r="U104" s="238">
        <f t="shared" si="52"/>
        <v>4395000</v>
      </c>
      <c r="V104" s="238">
        <f t="shared" si="52"/>
        <v>28152500</v>
      </c>
      <c r="W104" s="238">
        <f t="shared" si="52"/>
        <v>18078500</v>
      </c>
      <c r="X104" s="238">
        <f t="shared" si="52"/>
        <v>10074000</v>
      </c>
      <c r="Y104" s="238">
        <f t="shared" si="52"/>
        <v>28152500</v>
      </c>
      <c r="Z104" s="238">
        <f t="shared" si="52"/>
        <v>7370000</v>
      </c>
      <c r="AA104" s="238">
        <f t="shared" si="52"/>
        <v>20782500</v>
      </c>
      <c r="AB104" s="238">
        <f t="shared" si="52"/>
        <v>28152500</v>
      </c>
      <c r="AC104" s="238">
        <f t="shared" si="52"/>
        <v>425000</v>
      </c>
      <c r="AD104" s="238">
        <f t="shared" si="52"/>
        <v>27727500</v>
      </c>
      <c r="AE104" s="238">
        <f t="shared" si="52"/>
        <v>28152500</v>
      </c>
      <c r="AF104" s="238">
        <f t="shared" si="52"/>
        <v>250000</v>
      </c>
      <c r="AG104" s="238">
        <f t="shared" si="52"/>
        <v>27902500</v>
      </c>
      <c r="AH104" s="238">
        <f t="shared" si="52"/>
        <v>28152500</v>
      </c>
      <c r="AI104" s="238">
        <f t="shared" si="52"/>
        <v>0</v>
      </c>
      <c r="AJ104" s="238">
        <f t="shared" si="52"/>
        <v>28152500</v>
      </c>
      <c r="AK104" s="238">
        <f t="shared" si="52"/>
        <v>28152500</v>
      </c>
      <c r="AL104" s="238">
        <f t="shared" si="52"/>
        <v>0</v>
      </c>
      <c r="AM104" s="238">
        <f t="shared" si="52"/>
        <v>28152500</v>
      </c>
      <c r="AN104" s="238">
        <f t="shared" si="52"/>
        <v>28152500</v>
      </c>
      <c r="AO104" s="238">
        <f t="shared" si="52"/>
        <v>0</v>
      </c>
      <c r="AP104" s="238">
        <f t="shared" si="52"/>
        <v>28152500</v>
      </c>
      <c r="AQ104" s="238">
        <f t="shared" si="52"/>
        <v>11560000</v>
      </c>
      <c r="AR104" s="238">
        <f t="shared" si="52"/>
        <v>0</v>
      </c>
      <c r="AS104" s="238">
        <f t="shared" si="52"/>
        <v>11560000</v>
      </c>
      <c r="AT104" s="238">
        <f t="shared" si="52"/>
        <v>9890000</v>
      </c>
      <c r="AU104" s="238">
        <f t="shared" si="52"/>
        <v>0</v>
      </c>
      <c r="AV104" s="238">
        <f t="shared" si="52"/>
        <v>9890000</v>
      </c>
      <c r="AW104" s="238">
        <f t="shared" si="52"/>
        <v>0</v>
      </c>
      <c r="AX104" s="238">
        <f t="shared" si="52"/>
        <v>0</v>
      </c>
      <c r="AY104" s="238">
        <f t="shared" si="52"/>
        <v>0</v>
      </c>
      <c r="AZ104" s="238">
        <f t="shared" si="52"/>
        <v>318425000</v>
      </c>
    </row>
    <row r="105" spans="1:52" ht="12" thickTop="1" x14ac:dyDescent="0.2">
      <c r="A105" s="359"/>
      <c r="B105" s="359"/>
      <c r="C105" s="359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1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53">+C8</f>
        <v>Adi Nugraha</v>
      </c>
      <c r="D108" s="53" t="str">
        <f t="shared" si="53"/>
        <v>A</v>
      </c>
      <c r="E108" s="271">
        <f t="shared" ref="E108:E171" si="54">+L8++O8+R8+U8+X8+AA8+AD8+AG8+AJ8+AM8+AP8+AS8+AV8+AY8</f>
        <v>7100000</v>
      </c>
    </row>
    <row r="109" spans="1:52" x14ac:dyDescent="0.2">
      <c r="A109" s="68">
        <v>3</v>
      </c>
      <c r="B109" s="53"/>
      <c r="C109" s="53" t="str">
        <f t="shared" si="53"/>
        <v>Age Permana</v>
      </c>
      <c r="D109" s="53" t="str">
        <f t="shared" si="53"/>
        <v>B</v>
      </c>
      <c r="E109" s="271">
        <f t="shared" si="54"/>
        <v>5500000</v>
      </c>
    </row>
    <row r="110" spans="1:52" x14ac:dyDescent="0.2">
      <c r="A110" s="68">
        <v>4</v>
      </c>
      <c r="B110" s="53"/>
      <c r="C110" s="53" t="str">
        <f t="shared" si="53"/>
        <v>Ai Sinta</v>
      </c>
      <c r="D110" s="53" t="str">
        <f t="shared" si="53"/>
        <v>A</v>
      </c>
      <c r="E110" s="271">
        <f t="shared" si="54"/>
        <v>0</v>
      </c>
    </row>
    <row r="111" spans="1:52" x14ac:dyDescent="0.2">
      <c r="A111" s="68">
        <v>5</v>
      </c>
      <c r="B111" s="53"/>
      <c r="C111" s="53" t="str">
        <f t="shared" si="53"/>
        <v>Andi Trianto</v>
      </c>
      <c r="D111" s="53" t="str">
        <f t="shared" si="53"/>
        <v>B</v>
      </c>
      <c r="E111" s="271">
        <f t="shared" si="54"/>
        <v>6300000</v>
      </c>
    </row>
    <row r="112" spans="1:52" x14ac:dyDescent="0.2">
      <c r="A112" s="68">
        <v>6</v>
      </c>
      <c r="B112" s="53"/>
      <c r="C112" s="53" t="str">
        <f t="shared" si="53"/>
        <v>Azka Azkia</v>
      </c>
      <c r="D112" s="53" t="str">
        <f t="shared" si="53"/>
        <v>B</v>
      </c>
      <c r="E112" s="271">
        <f t="shared" si="54"/>
        <v>4750000</v>
      </c>
    </row>
    <row r="113" spans="1:6" x14ac:dyDescent="0.2">
      <c r="A113" s="68">
        <v>7</v>
      </c>
      <c r="B113" s="53"/>
      <c r="C113" s="53" t="str">
        <f t="shared" si="53"/>
        <v>Dede Tia</v>
      </c>
      <c r="D113" s="53" t="str">
        <f t="shared" si="53"/>
        <v>A</v>
      </c>
      <c r="E113" s="271">
        <f t="shared" si="54"/>
        <v>8500000</v>
      </c>
    </row>
    <row r="114" spans="1:6" x14ac:dyDescent="0.2">
      <c r="A114" s="68">
        <v>8</v>
      </c>
      <c r="B114" s="53"/>
      <c r="C114" s="53" t="str">
        <f t="shared" si="53"/>
        <v>Enjang Jalaludin</v>
      </c>
      <c r="D114" s="53" t="str">
        <f t="shared" si="53"/>
        <v>B</v>
      </c>
      <c r="E114" s="271">
        <f t="shared" si="54"/>
        <v>2670000</v>
      </c>
    </row>
    <row r="115" spans="1:6" x14ac:dyDescent="0.2">
      <c r="A115" s="68">
        <v>9</v>
      </c>
      <c r="B115" s="53"/>
      <c r="C115" s="53" t="str">
        <f t="shared" si="53"/>
        <v>Erlangga Syarif</v>
      </c>
      <c r="D115" s="53" t="str">
        <f t="shared" si="53"/>
        <v>B</v>
      </c>
      <c r="E115" s="271">
        <f t="shared" si="54"/>
        <v>2725000</v>
      </c>
    </row>
    <row r="116" spans="1:6" x14ac:dyDescent="0.2">
      <c r="A116" s="68">
        <v>10</v>
      </c>
      <c r="B116" s="53"/>
      <c r="C116" s="53" t="str">
        <f t="shared" si="53"/>
        <v>Fanny Ainaya N</v>
      </c>
      <c r="D116" s="53" t="str">
        <f t="shared" si="53"/>
        <v>B</v>
      </c>
      <c r="E116" s="271">
        <f t="shared" si="54"/>
        <v>6650000</v>
      </c>
    </row>
    <row r="117" spans="1:6" x14ac:dyDescent="0.2">
      <c r="A117" s="68">
        <v>11</v>
      </c>
      <c r="B117" s="53"/>
      <c r="C117" s="53" t="str">
        <f t="shared" si="53"/>
        <v>Farah Nurfadilah</v>
      </c>
      <c r="D117" s="53" t="str">
        <f t="shared" si="53"/>
        <v>B</v>
      </c>
      <c r="E117" s="271">
        <f t="shared" si="54"/>
        <v>6300000</v>
      </c>
    </row>
    <row r="118" spans="1:6" x14ac:dyDescent="0.2">
      <c r="A118" s="68">
        <v>12</v>
      </c>
      <c r="B118" s="53"/>
      <c r="C118" s="53" t="str">
        <f t="shared" si="53"/>
        <v>Farisha Nurrizki</v>
      </c>
      <c r="D118" s="53" t="str">
        <f t="shared" si="53"/>
        <v>A</v>
      </c>
      <c r="E118" s="271">
        <f t="shared" si="54"/>
        <v>5500000</v>
      </c>
    </row>
    <row r="119" spans="1:6" x14ac:dyDescent="0.2">
      <c r="A119" s="68">
        <v>13</v>
      </c>
      <c r="B119" s="53"/>
      <c r="C119" s="53" t="str">
        <f t="shared" si="53"/>
        <v>Irfan toni</v>
      </c>
      <c r="D119" s="53" t="str">
        <f t="shared" si="53"/>
        <v>B</v>
      </c>
      <c r="E119" s="271">
        <f t="shared" si="54"/>
        <v>6300000</v>
      </c>
    </row>
    <row r="120" spans="1:6" x14ac:dyDescent="0.2">
      <c r="A120" s="68">
        <v>14</v>
      </c>
      <c r="B120" s="53"/>
      <c r="C120" s="53" t="str">
        <f t="shared" si="53"/>
        <v>Iis Hotimah</v>
      </c>
      <c r="D120" s="53" t="s">
        <v>505</v>
      </c>
      <c r="E120" s="53">
        <f t="shared" si="54"/>
        <v>5700000</v>
      </c>
    </row>
    <row r="121" spans="1:6" x14ac:dyDescent="0.2">
      <c r="A121" s="68">
        <v>15</v>
      </c>
      <c r="B121" s="53"/>
      <c r="C121" s="53" t="str">
        <f t="shared" si="53"/>
        <v>Isma Yani</v>
      </c>
      <c r="D121" s="53" t="str">
        <f t="shared" si="53"/>
        <v>A</v>
      </c>
      <c r="E121" s="271">
        <f>+L21++O21+R21+U21+X21+AA21+AD21+AG21+AJ21+AM21+AP21+AS21+AV21+AY21</f>
        <v>6300000</v>
      </c>
    </row>
    <row r="122" spans="1:6" x14ac:dyDescent="0.2">
      <c r="A122" s="68">
        <v>16</v>
      </c>
      <c r="B122" s="53"/>
      <c r="C122" s="53" t="str">
        <f t="shared" si="53"/>
        <v>Iqbal Bayu H</v>
      </c>
      <c r="D122" s="53" t="str">
        <f t="shared" si="53"/>
        <v>B</v>
      </c>
      <c r="E122" s="271">
        <f t="shared" si="54"/>
        <v>6650000</v>
      </c>
    </row>
    <row r="123" spans="1:6" x14ac:dyDescent="0.2">
      <c r="A123" s="68">
        <v>17</v>
      </c>
      <c r="B123" s="53"/>
      <c r="C123" s="53" t="str">
        <f t="shared" si="53"/>
        <v>Jelvina N</v>
      </c>
      <c r="D123" s="53" t="str">
        <f t="shared" si="53"/>
        <v>B</v>
      </c>
      <c r="E123" s="271">
        <f t="shared" si="54"/>
        <v>6649000</v>
      </c>
    </row>
    <row r="124" spans="1:6" x14ac:dyDescent="0.2">
      <c r="A124" s="68">
        <v>18</v>
      </c>
      <c r="B124" s="53"/>
      <c r="C124" s="53" t="str">
        <f t="shared" si="53"/>
        <v>Lilis Sholihah</v>
      </c>
      <c r="D124" s="53" t="str">
        <f t="shared" si="53"/>
        <v>B</v>
      </c>
      <c r="E124" s="271">
        <f t="shared" si="54"/>
        <v>5660000</v>
      </c>
    </row>
    <row r="125" spans="1:6" x14ac:dyDescent="0.2">
      <c r="A125" s="68">
        <v>19</v>
      </c>
      <c r="B125" s="53"/>
      <c r="C125" s="53" t="str">
        <f t="shared" si="53"/>
        <v>Linda Widyaningsih</v>
      </c>
      <c r="D125" s="53" t="str">
        <f t="shared" si="53"/>
        <v>A</v>
      </c>
      <c r="E125" s="271">
        <f t="shared" si="54"/>
        <v>750000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53"/>
        <v>Nabilla</v>
      </c>
      <c r="D126" s="53" t="str">
        <f t="shared" si="53"/>
        <v>B</v>
      </c>
      <c r="E126" s="271">
        <f t="shared" si="54"/>
        <v>5960000</v>
      </c>
    </row>
    <row r="127" spans="1:6" x14ac:dyDescent="0.2">
      <c r="A127" s="68">
        <v>21</v>
      </c>
      <c r="B127" s="53"/>
      <c r="C127" s="53" t="str">
        <f t="shared" si="53"/>
        <v>Neng yuli A</v>
      </c>
      <c r="D127" s="53" t="str">
        <f t="shared" si="53"/>
        <v>B</v>
      </c>
      <c r="E127" s="271">
        <f t="shared" si="54"/>
        <v>3025000</v>
      </c>
    </row>
    <row r="128" spans="1:6" x14ac:dyDescent="0.2">
      <c r="A128" s="68">
        <v>22</v>
      </c>
      <c r="B128" s="53"/>
      <c r="C128" s="53" t="str">
        <f t="shared" si="53"/>
        <v>Resa Rismala</v>
      </c>
      <c r="D128" s="53" t="str">
        <f t="shared" si="53"/>
        <v>A</v>
      </c>
      <c r="E128" s="271">
        <f t="shared" si="54"/>
        <v>6300000</v>
      </c>
    </row>
    <row r="129" spans="1:6" x14ac:dyDescent="0.2">
      <c r="A129" s="68">
        <v>23</v>
      </c>
      <c r="B129" s="53"/>
      <c r="C129" s="53" t="str">
        <f t="shared" si="53"/>
        <v>Ridwan Hidayat</v>
      </c>
      <c r="D129" s="53" t="str">
        <f t="shared" si="53"/>
        <v>A</v>
      </c>
      <c r="E129" s="271">
        <f t="shared" si="54"/>
        <v>4750000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53"/>
        <v>Rijal Mubaroq</v>
      </c>
      <c r="D130" s="53" t="str">
        <f t="shared" si="53"/>
        <v>B</v>
      </c>
      <c r="E130" s="271">
        <f t="shared" si="54"/>
        <v>700000</v>
      </c>
    </row>
    <row r="131" spans="1:6" x14ac:dyDescent="0.2">
      <c r="A131" s="68">
        <v>25</v>
      </c>
      <c r="B131" s="53"/>
      <c r="C131" s="53" t="str">
        <f t="shared" si="53"/>
        <v>Rini Agustin</v>
      </c>
      <c r="D131" s="53" t="str">
        <f t="shared" si="53"/>
        <v>A</v>
      </c>
      <c r="E131" s="271">
        <f t="shared" si="54"/>
        <v>5700000</v>
      </c>
    </row>
    <row r="132" spans="1:6" x14ac:dyDescent="0.2">
      <c r="A132" s="68">
        <v>26</v>
      </c>
      <c r="B132" s="53"/>
      <c r="C132" s="53" t="str">
        <f t="shared" si="53"/>
        <v>Risa Mutiara</v>
      </c>
      <c r="D132" s="53" t="str">
        <f t="shared" si="53"/>
        <v>B</v>
      </c>
      <c r="E132" s="271">
        <f t="shared" si="54"/>
        <v>4500000</v>
      </c>
    </row>
    <row r="133" spans="1:6" x14ac:dyDescent="0.2">
      <c r="A133" s="68">
        <v>27</v>
      </c>
      <c r="B133" s="53"/>
      <c r="C133" s="53" t="str">
        <f t="shared" si="53"/>
        <v>Shelpi Cahriawati M</v>
      </c>
      <c r="D133" s="53" t="str">
        <f t="shared" si="53"/>
        <v>B</v>
      </c>
      <c r="E133" s="271">
        <f t="shared" si="54"/>
        <v>0</v>
      </c>
    </row>
    <row r="134" spans="1:6" x14ac:dyDescent="0.2">
      <c r="A134" s="68">
        <v>28</v>
      </c>
      <c r="B134" s="53"/>
      <c r="C134" s="53" t="str">
        <f t="shared" si="53"/>
        <v>Silpa Laula</v>
      </c>
      <c r="D134" s="53" t="str">
        <f t="shared" si="53"/>
        <v>A</v>
      </c>
      <c r="E134" s="271">
        <f t="shared" si="54"/>
        <v>7100000</v>
      </c>
    </row>
    <row r="135" spans="1:6" x14ac:dyDescent="0.2">
      <c r="A135" s="68">
        <v>29</v>
      </c>
      <c r="B135" s="53"/>
      <c r="C135" s="53" t="str">
        <f t="shared" si="53"/>
        <v>Siti Nuraeni</v>
      </c>
      <c r="D135" s="53" t="str">
        <f t="shared" si="53"/>
        <v>A</v>
      </c>
      <c r="E135" s="271">
        <f t="shared" si="54"/>
        <v>4250000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53"/>
        <v>Sulistiana Oktiva</v>
      </c>
      <c r="D136" s="53" t="str">
        <f t="shared" si="53"/>
        <v>B</v>
      </c>
      <c r="E136" s="271">
        <f t="shared" si="54"/>
        <v>5700000</v>
      </c>
    </row>
    <row r="137" spans="1:6" x14ac:dyDescent="0.2">
      <c r="A137" s="68">
        <v>31</v>
      </c>
      <c r="B137" s="53"/>
      <c r="C137" s="53" t="str">
        <f t="shared" si="53"/>
        <v>Susi Susilawati</v>
      </c>
      <c r="D137" s="53" t="str">
        <f t="shared" si="53"/>
        <v>A</v>
      </c>
      <c r="E137" s="271">
        <f t="shared" si="54"/>
        <v>5100000</v>
      </c>
    </row>
    <row r="138" spans="1:6" x14ac:dyDescent="0.2">
      <c r="A138" s="68">
        <v>32</v>
      </c>
      <c r="B138" s="53"/>
      <c r="C138" s="53" t="str">
        <f t="shared" si="53"/>
        <v>Suci Nada Riswanti</v>
      </c>
      <c r="D138" s="53" t="str">
        <f t="shared" si="53"/>
        <v>A</v>
      </c>
      <c r="E138" s="271">
        <f t="shared" si="54"/>
        <v>7100000</v>
      </c>
    </row>
    <row r="139" spans="1:6" x14ac:dyDescent="0.2">
      <c r="A139" s="68">
        <v>33</v>
      </c>
      <c r="B139" s="53"/>
      <c r="C139" s="53" t="str">
        <f t="shared" si="53"/>
        <v>Tina Trisnawati</v>
      </c>
      <c r="D139" s="53" t="str">
        <f t="shared" si="53"/>
        <v>B</v>
      </c>
      <c r="E139" s="271">
        <f t="shared" si="54"/>
        <v>8150000</v>
      </c>
    </row>
    <row r="140" spans="1:6" x14ac:dyDescent="0.2">
      <c r="A140" s="68">
        <v>34</v>
      </c>
      <c r="B140" s="53"/>
      <c r="C140" s="53" t="str">
        <f t="shared" si="53"/>
        <v>Umi Hanifah</v>
      </c>
      <c r="D140" s="53" t="str">
        <f t="shared" si="53"/>
        <v>A</v>
      </c>
      <c r="E140" s="271">
        <f t="shared" si="54"/>
        <v>5700000</v>
      </c>
    </row>
    <row r="141" spans="1:6" x14ac:dyDescent="0.2">
      <c r="A141" s="68">
        <v>35</v>
      </c>
      <c r="B141" s="53"/>
      <c r="C141" s="53" t="str">
        <f t="shared" si="53"/>
        <v>Hani Anjani</v>
      </c>
      <c r="D141" s="53" t="str">
        <f t="shared" si="53"/>
        <v>A</v>
      </c>
      <c r="E141" s="271">
        <f t="shared" si="54"/>
        <v>6800000</v>
      </c>
    </row>
    <row r="142" spans="1:6" x14ac:dyDescent="0.2">
      <c r="A142" s="68">
        <v>36</v>
      </c>
      <c r="B142" s="53"/>
      <c r="C142" s="53" t="str">
        <f t="shared" si="53"/>
        <v>Novitasari</v>
      </c>
      <c r="D142" s="53" t="str">
        <f t="shared" si="53"/>
        <v>A</v>
      </c>
      <c r="E142" s="271">
        <f t="shared" si="54"/>
        <v>7900000</v>
      </c>
    </row>
    <row r="143" spans="1:6" x14ac:dyDescent="0.2">
      <c r="A143" s="68">
        <v>37</v>
      </c>
      <c r="B143" s="53"/>
      <c r="C143" s="53" t="str">
        <f t="shared" si="53"/>
        <v>Sarah Nurafifah</v>
      </c>
      <c r="D143" s="53" t="str">
        <f t="shared" si="53"/>
        <v>A</v>
      </c>
      <c r="E143" s="271">
        <f t="shared" si="54"/>
        <v>7600000</v>
      </c>
    </row>
    <row r="144" spans="1:6" x14ac:dyDescent="0.2">
      <c r="A144" s="68">
        <v>38</v>
      </c>
      <c r="B144" s="53"/>
      <c r="C144" s="53" t="str">
        <f t="shared" si="53"/>
        <v>Sinta Tresna Dewi</v>
      </c>
      <c r="D144" s="53" t="str">
        <f t="shared" si="53"/>
        <v>B</v>
      </c>
      <c r="E144" s="271">
        <f t="shared" si="54"/>
        <v>8350000</v>
      </c>
    </row>
    <row r="145" spans="1:5" x14ac:dyDescent="0.2">
      <c r="A145" s="68">
        <v>39</v>
      </c>
      <c r="B145" s="53"/>
      <c r="C145" s="53">
        <f t="shared" si="53"/>
        <v>0</v>
      </c>
      <c r="D145" s="53">
        <f t="shared" si="53"/>
        <v>0</v>
      </c>
      <c r="E145" s="53">
        <f t="shared" si="54"/>
        <v>0</v>
      </c>
    </row>
    <row r="146" spans="1:5" x14ac:dyDescent="0.2">
      <c r="A146" s="68">
        <v>40</v>
      </c>
      <c r="B146" s="53"/>
      <c r="C146" s="53">
        <f t="shared" si="53"/>
        <v>0</v>
      </c>
      <c r="D146" s="53">
        <f t="shared" si="53"/>
        <v>0</v>
      </c>
      <c r="E146" s="53">
        <f t="shared" si="54"/>
        <v>0</v>
      </c>
    </row>
    <row r="147" spans="1:5" x14ac:dyDescent="0.2">
      <c r="A147" s="68">
        <v>41</v>
      </c>
      <c r="B147" s="53"/>
      <c r="C147" s="53">
        <f t="shared" si="53"/>
        <v>0</v>
      </c>
      <c r="D147" s="53">
        <f t="shared" si="53"/>
        <v>0</v>
      </c>
      <c r="E147" s="53">
        <f t="shared" si="54"/>
        <v>0</v>
      </c>
    </row>
    <row r="148" spans="1:5" x14ac:dyDescent="0.2">
      <c r="A148" s="68">
        <v>42</v>
      </c>
      <c r="B148" s="53"/>
      <c r="C148" s="53">
        <f t="shared" si="53"/>
        <v>0</v>
      </c>
      <c r="D148" s="53">
        <f t="shared" si="53"/>
        <v>0</v>
      </c>
      <c r="E148" s="53">
        <f t="shared" si="54"/>
        <v>0</v>
      </c>
    </row>
    <row r="149" spans="1:5" x14ac:dyDescent="0.2">
      <c r="A149" s="68">
        <v>43</v>
      </c>
      <c r="B149" s="53"/>
      <c r="C149" s="53">
        <f t="shared" si="53"/>
        <v>0</v>
      </c>
      <c r="D149" s="53">
        <f t="shared" si="53"/>
        <v>0</v>
      </c>
      <c r="E149" s="53">
        <f t="shared" si="54"/>
        <v>0</v>
      </c>
    </row>
    <row r="150" spans="1:5" x14ac:dyDescent="0.2">
      <c r="A150" s="68">
        <v>44</v>
      </c>
      <c r="B150" s="53"/>
      <c r="C150" s="53">
        <f t="shared" si="53"/>
        <v>0</v>
      </c>
      <c r="D150" s="53">
        <f t="shared" si="53"/>
        <v>0</v>
      </c>
      <c r="E150" s="53">
        <f t="shared" si="54"/>
        <v>0</v>
      </c>
    </row>
    <row r="151" spans="1:5" x14ac:dyDescent="0.2">
      <c r="A151" s="68">
        <v>45</v>
      </c>
      <c r="B151" s="53"/>
      <c r="C151" s="53">
        <f t="shared" si="53"/>
        <v>0</v>
      </c>
      <c r="D151" s="53">
        <f t="shared" si="53"/>
        <v>0</v>
      </c>
      <c r="E151" s="53">
        <f t="shared" si="54"/>
        <v>0</v>
      </c>
    </row>
    <row r="152" spans="1:5" x14ac:dyDescent="0.2">
      <c r="A152" s="68">
        <v>46</v>
      </c>
      <c r="B152" s="53"/>
      <c r="C152" s="53">
        <f t="shared" si="53"/>
        <v>0</v>
      </c>
      <c r="D152" s="53">
        <f t="shared" si="53"/>
        <v>0</v>
      </c>
      <c r="E152" s="53">
        <f t="shared" si="54"/>
        <v>0</v>
      </c>
    </row>
    <row r="153" spans="1:5" x14ac:dyDescent="0.2">
      <c r="A153" s="68">
        <v>47</v>
      </c>
      <c r="B153" s="53"/>
      <c r="C153" s="53">
        <f t="shared" si="53"/>
        <v>0</v>
      </c>
      <c r="D153" s="53">
        <f t="shared" si="53"/>
        <v>0</v>
      </c>
      <c r="E153" s="53">
        <f t="shared" si="54"/>
        <v>0</v>
      </c>
    </row>
    <row r="154" spans="1:5" x14ac:dyDescent="0.2">
      <c r="A154" s="68">
        <v>48</v>
      </c>
      <c r="B154" s="53"/>
      <c r="C154" s="53">
        <f t="shared" si="53"/>
        <v>0</v>
      </c>
      <c r="D154" s="53">
        <f t="shared" si="53"/>
        <v>0</v>
      </c>
      <c r="E154" s="53">
        <f t="shared" si="54"/>
        <v>0</v>
      </c>
    </row>
    <row r="155" spans="1:5" x14ac:dyDescent="0.2">
      <c r="A155" s="68">
        <v>49</v>
      </c>
      <c r="B155" s="53"/>
      <c r="C155" s="53">
        <f t="shared" si="53"/>
        <v>0</v>
      </c>
      <c r="D155" s="53">
        <f t="shared" si="53"/>
        <v>0</v>
      </c>
      <c r="E155" s="53">
        <f t="shared" si="54"/>
        <v>0</v>
      </c>
    </row>
    <row r="156" spans="1:5" x14ac:dyDescent="0.2">
      <c r="A156" s="68">
        <v>50</v>
      </c>
      <c r="B156" s="53"/>
      <c r="C156" s="53">
        <f t="shared" si="53"/>
        <v>0</v>
      </c>
      <c r="D156" s="53">
        <f t="shared" si="53"/>
        <v>0</v>
      </c>
      <c r="E156" s="53">
        <f t="shared" si="54"/>
        <v>0</v>
      </c>
    </row>
    <row r="157" spans="1:5" x14ac:dyDescent="0.2">
      <c r="A157" s="68">
        <v>51</v>
      </c>
      <c r="B157" s="53"/>
      <c r="C157" s="53">
        <f t="shared" si="53"/>
        <v>0</v>
      </c>
      <c r="D157" s="53">
        <f t="shared" si="53"/>
        <v>0</v>
      </c>
      <c r="E157" s="53">
        <f t="shared" si="54"/>
        <v>0</v>
      </c>
    </row>
    <row r="158" spans="1:5" x14ac:dyDescent="0.2">
      <c r="A158" s="68">
        <v>52</v>
      </c>
      <c r="B158" s="53"/>
      <c r="C158" s="53">
        <f t="shared" si="53"/>
        <v>0</v>
      </c>
      <c r="D158" s="53">
        <f t="shared" si="53"/>
        <v>0</v>
      </c>
      <c r="E158" s="53">
        <f t="shared" si="54"/>
        <v>0</v>
      </c>
    </row>
    <row r="159" spans="1:5" x14ac:dyDescent="0.2">
      <c r="A159" s="68">
        <v>53</v>
      </c>
      <c r="B159" s="53"/>
      <c r="C159" s="53">
        <f t="shared" si="53"/>
        <v>0</v>
      </c>
      <c r="D159" s="53">
        <f t="shared" si="53"/>
        <v>0</v>
      </c>
      <c r="E159" s="53">
        <f t="shared" si="54"/>
        <v>0</v>
      </c>
    </row>
    <row r="160" spans="1:5" x14ac:dyDescent="0.2">
      <c r="A160" s="68">
        <v>54</v>
      </c>
      <c r="B160" s="53"/>
      <c r="C160" s="53">
        <f t="shared" si="53"/>
        <v>0</v>
      </c>
      <c r="D160" s="53">
        <f t="shared" si="53"/>
        <v>0</v>
      </c>
      <c r="E160" s="53">
        <f t="shared" si="54"/>
        <v>0</v>
      </c>
    </row>
    <row r="161" spans="1:5" x14ac:dyDescent="0.2">
      <c r="A161" s="68">
        <v>55</v>
      </c>
      <c r="B161" s="53"/>
      <c r="C161" s="53">
        <f t="shared" si="53"/>
        <v>0</v>
      </c>
      <c r="D161" s="53">
        <f t="shared" si="53"/>
        <v>0</v>
      </c>
      <c r="E161" s="53">
        <f t="shared" si="54"/>
        <v>0</v>
      </c>
    </row>
    <row r="162" spans="1:5" x14ac:dyDescent="0.2">
      <c r="A162" s="68">
        <v>56</v>
      </c>
      <c r="B162" s="53"/>
      <c r="C162" s="53">
        <f t="shared" si="53"/>
        <v>0</v>
      </c>
      <c r="D162" s="53">
        <f t="shared" si="53"/>
        <v>0</v>
      </c>
      <c r="E162" s="53">
        <f t="shared" si="54"/>
        <v>0</v>
      </c>
    </row>
    <row r="163" spans="1:5" x14ac:dyDescent="0.2">
      <c r="A163" s="68">
        <v>57</v>
      </c>
      <c r="B163" s="53"/>
      <c r="C163" s="53">
        <f t="shared" si="53"/>
        <v>0</v>
      </c>
      <c r="D163" s="53">
        <f t="shared" si="53"/>
        <v>0</v>
      </c>
      <c r="E163" s="53">
        <f t="shared" si="54"/>
        <v>0</v>
      </c>
    </row>
    <row r="164" spans="1:5" x14ac:dyDescent="0.2">
      <c r="A164" s="68">
        <v>58</v>
      </c>
      <c r="B164" s="53"/>
      <c r="C164" s="53">
        <f t="shared" si="53"/>
        <v>0</v>
      </c>
      <c r="D164" s="53">
        <f t="shared" si="53"/>
        <v>0</v>
      </c>
      <c r="E164" s="53">
        <f t="shared" si="54"/>
        <v>0</v>
      </c>
    </row>
    <row r="165" spans="1:5" x14ac:dyDescent="0.2">
      <c r="A165" s="68">
        <v>59</v>
      </c>
      <c r="B165" s="53"/>
      <c r="C165" s="53">
        <f t="shared" si="53"/>
        <v>0</v>
      </c>
      <c r="D165" s="53">
        <f t="shared" si="53"/>
        <v>0</v>
      </c>
      <c r="E165" s="53">
        <f t="shared" si="54"/>
        <v>0</v>
      </c>
    </row>
    <row r="166" spans="1:5" x14ac:dyDescent="0.2">
      <c r="A166" s="68">
        <v>60</v>
      </c>
      <c r="B166" s="53"/>
      <c r="C166" s="53">
        <f t="shared" si="53"/>
        <v>0</v>
      </c>
      <c r="D166" s="53">
        <f t="shared" si="53"/>
        <v>0</v>
      </c>
      <c r="E166" s="53">
        <f t="shared" si="54"/>
        <v>0</v>
      </c>
    </row>
    <row r="167" spans="1:5" x14ac:dyDescent="0.2">
      <c r="A167" s="68">
        <v>61</v>
      </c>
      <c r="B167" s="53"/>
      <c r="C167" s="53">
        <f t="shared" si="53"/>
        <v>0</v>
      </c>
      <c r="D167" s="53">
        <f t="shared" si="53"/>
        <v>0</v>
      </c>
      <c r="E167" s="53">
        <f t="shared" si="54"/>
        <v>0</v>
      </c>
    </row>
    <row r="168" spans="1:5" x14ac:dyDescent="0.2">
      <c r="A168" s="68">
        <v>62</v>
      </c>
      <c r="B168" s="53"/>
      <c r="C168" s="53">
        <f t="shared" si="53"/>
        <v>0</v>
      </c>
      <c r="D168" s="53">
        <f t="shared" si="53"/>
        <v>0</v>
      </c>
      <c r="E168" s="53">
        <f t="shared" si="54"/>
        <v>0</v>
      </c>
    </row>
    <row r="169" spans="1:5" x14ac:dyDescent="0.2">
      <c r="A169" s="68">
        <v>63</v>
      </c>
      <c r="B169" s="53"/>
      <c r="C169" s="53">
        <f t="shared" si="53"/>
        <v>0</v>
      </c>
      <c r="D169" s="53">
        <f t="shared" si="53"/>
        <v>0</v>
      </c>
      <c r="E169" s="53">
        <f t="shared" si="54"/>
        <v>0</v>
      </c>
    </row>
    <row r="170" spans="1:5" x14ac:dyDescent="0.2">
      <c r="A170" s="68">
        <v>64</v>
      </c>
      <c r="B170" s="53"/>
      <c r="C170" s="53">
        <f t="shared" si="53"/>
        <v>0</v>
      </c>
      <c r="D170" s="53">
        <f t="shared" si="53"/>
        <v>0</v>
      </c>
      <c r="E170" s="53">
        <f t="shared" si="54"/>
        <v>0</v>
      </c>
    </row>
    <row r="171" spans="1:5" x14ac:dyDescent="0.2">
      <c r="A171" s="68">
        <v>65</v>
      </c>
      <c r="B171" s="53"/>
      <c r="C171" s="53">
        <f t="shared" si="53"/>
        <v>0</v>
      </c>
      <c r="D171" s="53">
        <f t="shared" si="53"/>
        <v>0</v>
      </c>
      <c r="E171" s="53">
        <f t="shared" si="54"/>
        <v>0</v>
      </c>
    </row>
    <row r="172" spans="1:5" x14ac:dyDescent="0.2">
      <c r="A172" s="68">
        <v>66</v>
      </c>
      <c r="B172" s="53"/>
      <c r="C172" s="53">
        <f t="shared" ref="C172:D177" si="55">+C72</f>
        <v>0</v>
      </c>
      <c r="D172" s="53">
        <f t="shared" si="55"/>
        <v>0</v>
      </c>
      <c r="E172" s="53">
        <f t="shared" ref="E172:E190" si="56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55"/>
        <v>0</v>
      </c>
      <c r="D173" s="53">
        <f t="shared" si="55"/>
        <v>0</v>
      </c>
      <c r="E173" s="53">
        <f t="shared" si="56"/>
        <v>0</v>
      </c>
    </row>
    <row r="174" spans="1:5" x14ac:dyDescent="0.2">
      <c r="A174" s="68">
        <v>68</v>
      </c>
      <c r="B174" s="53"/>
      <c r="C174" s="53">
        <f t="shared" si="55"/>
        <v>0</v>
      </c>
      <c r="D174" s="53">
        <f t="shared" si="55"/>
        <v>0</v>
      </c>
      <c r="E174" s="53">
        <f t="shared" si="56"/>
        <v>0</v>
      </c>
    </row>
    <row r="175" spans="1:5" x14ac:dyDescent="0.2">
      <c r="A175" s="68">
        <v>69</v>
      </c>
      <c r="B175" s="53"/>
      <c r="C175" s="53">
        <f t="shared" si="55"/>
        <v>0</v>
      </c>
      <c r="D175" s="53">
        <f t="shared" si="55"/>
        <v>0</v>
      </c>
      <c r="E175" s="53">
        <f t="shared" si="56"/>
        <v>0</v>
      </c>
    </row>
    <row r="176" spans="1:5" x14ac:dyDescent="0.2">
      <c r="A176" s="68">
        <v>70</v>
      </c>
      <c r="B176" s="53"/>
      <c r="C176" s="53">
        <f t="shared" si="55"/>
        <v>0</v>
      </c>
      <c r="D176" s="53">
        <f t="shared" si="55"/>
        <v>0</v>
      </c>
      <c r="E176" s="53">
        <f t="shared" si="56"/>
        <v>0</v>
      </c>
    </row>
    <row r="177" spans="1:5" x14ac:dyDescent="0.2">
      <c r="A177" s="68">
        <v>71</v>
      </c>
      <c r="B177" s="53"/>
      <c r="C177" s="53">
        <f t="shared" si="55"/>
        <v>0</v>
      </c>
      <c r="D177" s="53">
        <f t="shared" si="55"/>
        <v>0</v>
      </c>
      <c r="E177" s="53">
        <f t="shared" si="56"/>
        <v>0</v>
      </c>
    </row>
    <row r="178" spans="1:5" x14ac:dyDescent="0.2">
      <c r="A178" s="68">
        <v>72</v>
      </c>
      <c r="B178" s="53"/>
      <c r="C178" s="53">
        <f t="shared" ref="C178:D196" si="57">C77</f>
        <v>0</v>
      </c>
      <c r="D178" s="53">
        <f t="shared" ref="D178:D190" si="58">+D78</f>
        <v>0</v>
      </c>
      <c r="E178" s="53">
        <f t="shared" si="56"/>
        <v>0</v>
      </c>
    </row>
    <row r="179" spans="1:5" x14ac:dyDescent="0.2">
      <c r="A179" s="68">
        <v>73</v>
      </c>
      <c r="B179" s="53"/>
      <c r="C179" s="53">
        <f t="shared" si="57"/>
        <v>0</v>
      </c>
      <c r="D179" s="53">
        <f t="shared" si="58"/>
        <v>0</v>
      </c>
      <c r="E179" s="53">
        <f t="shared" si="56"/>
        <v>0</v>
      </c>
    </row>
    <row r="180" spans="1:5" x14ac:dyDescent="0.2">
      <c r="A180" s="68">
        <v>74</v>
      </c>
      <c r="B180" s="53"/>
      <c r="C180" s="53">
        <f t="shared" si="57"/>
        <v>0</v>
      </c>
      <c r="D180" s="53">
        <f t="shared" si="58"/>
        <v>0</v>
      </c>
      <c r="E180" s="53">
        <f t="shared" si="56"/>
        <v>0</v>
      </c>
    </row>
    <row r="181" spans="1:5" x14ac:dyDescent="0.2">
      <c r="A181" s="68">
        <v>75</v>
      </c>
      <c r="B181" s="53"/>
      <c r="C181" s="53">
        <f t="shared" si="57"/>
        <v>0</v>
      </c>
      <c r="D181" s="53">
        <f t="shared" si="58"/>
        <v>0</v>
      </c>
      <c r="E181" s="53">
        <f t="shared" si="56"/>
        <v>0</v>
      </c>
    </row>
    <row r="182" spans="1:5" x14ac:dyDescent="0.2">
      <c r="A182" s="68">
        <v>76</v>
      </c>
      <c r="B182" s="53"/>
      <c r="C182" s="53">
        <f t="shared" si="57"/>
        <v>0</v>
      </c>
      <c r="D182" s="53">
        <f t="shared" si="58"/>
        <v>0</v>
      </c>
      <c r="E182" s="53">
        <f t="shared" si="56"/>
        <v>0</v>
      </c>
    </row>
    <row r="183" spans="1:5" x14ac:dyDescent="0.2">
      <c r="A183" s="68">
        <v>77</v>
      </c>
      <c r="B183" s="53"/>
      <c r="C183" s="53">
        <f t="shared" si="57"/>
        <v>0</v>
      </c>
      <c r="D183" s="53">
        <f t="shared" si="58"/>
        <v>0</v>
      </c>
      <c r="E183" s="53">
        <f t="shared" si="56"/>
        <v>0</v>
      </c>
    </row>
    <row r="184" spans="1:5" x14ac:dyDescent="0.2">
      <c r="A184" s="68">
        <v>78</v>
      </c>
      <c r="B184" s="53"/>
      <c r="C184" s="53">
        <f t="shared" si="57"/>
        <v>0</v>
      </c>
      <c r="D184" s="53">
        <f t="shared" si="58"/>
        <v>0</v>
      </c>
      <c r="E184" s="53">
        <f t="shared" si="56"/>
        <v>0</v>
      </c>
    </row>
    <row r="185" spans="1:5" x14ac:dyDescent="0.2">
      <c r="A185" s="68">
        <v>79</v>
      </c>
      <c r="B185" s="53"/>
      <c r="C185" s="53">
        <f t="shared" si="57"/>
        <v>0</v>
      </c>
      <c r="D185" s="53">
        <f t="shared" si="58"/>
        <v>0</v>
      </c>
      <c r="E185" s="53">
        <f t="shared" si="56"/>
        <v>0</v>
      </c>
    </row>
    <row r="186" spans="1:5" x14ac:dyDescent="0.2">
      <c r="A186" s="68">
        <v>80</v>
      </c>
      <c r="B186" s="53"/>
      <c r="C186" s="53">
        <f t="shared" si="57"/>
        <v>0</v>
      </c>
      <c r="D186" s="53">
        <f t="shared" si="58"/>
        <v>0</v>
      </c>
      <c r="E186" s="53">
        <f t="shared" si="56"/>
        <v>0</v>
      </c>
    </row>
    <row r="187" spans="1:5" x14ac:dyDescent="0.2">
      <c r="A187" s="68">
        <v>81</v>
      </c>
      <c r="B187" s="53"/>
      <c r="C187" s="53">
        <f t="shared" si="57"/>
        <v>0</v>
      </c>
      <c r="D187" s="53">
        <f t="shared" si="58"/>
        <v>0</v>
      </c>
      <c r="E187" s="53">
        <f t="shared" si="56"/>
        <v>0</v>
      </c>
    </row>
    <row r="188" spans="1:5" x14ac:dyDescent="0.2">
      <c r="A188" s="68">
        <v>82</v>
      </c>
      <c r="B188" s="53"/>
      <c r="C188" s="53">
        <f t="shared" si="57"/>
        <v>0</v>
      </c>
      <c r="D188" s="53">
        <f t="shared" si="58"/>
        <v>0</v>
      </c>
      <c r="E188" s="53">
        <f t="shared" si="56"/>
        <v>0</v>
      </c>
    </row>
    <row r="189" spans="1:5" x14ac:dyDescent="0.2">
      <c r="A189" s="68">
        <v>83</v>
      </c>
      <c r="B189" s="53"/>
      <c r="C189" s="53">
        <f t="shared" si="57"/>
        <v>0</v>
      </c>
      <c r="D189" s="53">
        <f t="shared" si="58"/>
        <v>0</v>
      </c>
      <c r="E189" s="53">
        <f t="shared" si="56"/>
        <v>0</v>
      </c>
    </row>
    <row r="190" spans="1:5" x14ac:dyDescent="0.2">
      <c r="A190" s="68">
        <v>84</v>
      </c>
      <c r="B190" s="53"/>
      <c r="C190" s="53">
        <f t="shared" si="57"/>
        <v>0</v>
      </c>
      <c r="D190" s="53">
        <f t="shared" si="58"/>
        <v>0</v>
      </c>
      <c r="E190" s="53">
        <f t="shared" si="56"/>
        <v>0</v>
      </c>
    </row>
    <row r="191" spans="1:5" x14ac:dyDescent="0.2">
      <c r="A191" s="68">
        <v>85</v>
      </c>
      <c r="B191" s="53"/>
      <c r="C191" s="53">
        <f t="shared" si="57"/>
        <v>0</v>
      </c>
      <c r="D191" s="53">
        <f t="shared" si="57"/>
        <v>0</v>
      </c>
      <c r="E191" s="53">
        <f t="shared" ref="E191:E196" si="59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57"/>
        <v>0</v>
      </c>
      <c r="D192" s="53">
        <f t="shared" si="57"/>
        <v>0</v>
      </c>
      <c r="E192" s="53">
        <f t="shared" si="59"/>
        <v>0</v>
      </c>
    </row>
    <row r="193" spans="1:5" x14ac:dyDescent="0.2">
      <c r="A193" s="68">
        <v>87</v>
      </c>
      <c r="B193" s="53"/>
      <c r="C193" s="53">
        <f t="shared" si="57"/>
        <v>0</v>
      </c>
      <c r="D193" s="53">
        <f t="shared" si="57"/>
        <v>0</v>
      </c>
      <c r="E193" s="53">
        <f t="shared" si="59"/>
        <v>0</v>
      </c>
    </row>
    <row r="194" spans="1:5" x14ac:dyDescent="0.2">
      <c r="A194" s="68">
        <v>88</v>
      </c>
      <c r="B194" s="53"/>
      <c r="C194" s="53">
        <f t="shared" si="57"/>
        <v>0</v>
      </c>
      <c r="D194" s="53">
        <f t="shared" si="57"/>
        <v>0</v>
      </c>
      <c r="E194" s="53">
        <f t="shared" si="59"/>
        <v>0</v>
      </c>
    </row>
    <row r="195" spans="1:5" x14ac:dyDescent="0.2">
      <c r="A195" s="68">
        <v>89</v>
      </c>
      <c r="B195" s="53"/>
      <c r="C195" s="53">
        <f t="shared" si="57"/>
        <v>0</v>
      </c>
      <c r="D195" s="53">
        <f t="shared" si="57"/>
        <v>0</v>
      </c>
      <c r="E195" s="53">
        <f t="shared" si="59"/>
        <v>0</v>
      </c>
    </row>
    <row r="196" spans="1:5" x14ac:dyDescent="0.2">
      <c r="A196" s="68">
        <v>90</v>
      </c>
      <c r="B196" s="53"/>
      <c r="C196" s="53">
        <f t="shared" si="57"/>
        <v>0</v>
      </c>
      <c r="D196" s="53">
        <f t="shared" si="57"/>
        <v>0</v>
      </c>
      <c r="E196" s="53">
        <f t="shared" si="59"/>
        <v>0</v>
      </c>
    </row>
    <row r="197" spans="1:5" x14ac:dyDescent="0.2">
      <c r="A197" s="68">
        <v>91</v>
      </c>
      <c r="B197" s="53"/>
      <c r="C197" s="53">
        <f t="shared" ref="C197:C198" si="60">C102</f>
        <v>0</v>
      </c>
      <c r="D197" s="53">
        <f t="shared" ref="D197:D198" si="61">D102</f>
        <v>0</v>
      </c>
      <c r="E197" s="53">
        <f t="shared" ref="E197:E198" si="62"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 t="shared" si="60"/>
        <v>0</v>
      </c>
      <c r="D198" s="53">
        <f t="shared" si="61"/>
        <v>0</v>
      </c>
      <c r="E198" s="53">
        <f t="shared" si="62"/>
        <v>0</v>
      </c>
    </row>
    <row r="199" spans="1:5" x14ac:dyDescent="0.2">
      <c r="A199" s="371" t="s">
        <v>285</v>
      </c>
      <c r="B199" s="372"/>
      <c r="C199" s="372"/>
      <c r="D199" s="373"/>
      <c r="E199" s="53">
        <f>SUM(E107:E198)</f>
        <v>198689000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102150000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96539000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U28" activePane="bottomRight" state="frozen"/>
      <selection pane="topRight" activeCell="F1" sqref="F1"/>
      <selection pane="bottomLeft" activeCell="A7" sqref="A7"/>
      <selection pane="bottomRight" activeCell="AA43" sqref="AA43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82" t="s">
        <v>1</v>
      </c>
      <c r="B5" s="384" t="s">
        <v>2</v>
      </c>
      <c r="C5" s="386" t="s">
        <v>3</v>
      </c>
      <c r="D5" s="386" t="s">
        <v>4</v>
      </c>
      <c r="E5" s="386" t="s">
        <v>5</v>
      </c>
      <c r="F5" s="394" t="s">
        <v>6</v>
      </c>
      <c r="G5" s="394"/>
      <c r="H5" s="386" t="s">
        <v>10</v>
      </c>
      <c r="I5" s="386" t="s">
        <v>27</v>
      </c>
      <c r="J5" s="395" t="s">
        <v>26</v>
      </c>
      <c r="K5" s="396"/>
      <c r="L5" s="397"/>
      <c r="M5" s="381" t="s">
        <v>9</v>
      </c>
      <c r="N5" s="381"/>
      <c r="O5" s="381"/>
      <c r="P5" s="381" t="s">
        <v>14</v>
      </c>
      <c r="Q5" s="381"/>
      <c r="R5" s="381"/>
      <c r="S5" s="381" t="s">
        <v>15</v>
      </c>
      <c r="T5" s="381"/>
      <c r="U5" s="381"/>
      <c r="V5" s="381" t="s">
        <v>16</v>
      </c>
      <c r="W5" s="381"/>
      <c r="X5" s="381"/>
      <c r="Y5" s="381" t="s">
        <v>17</v>
      </c>
      <c r="Z5" s="381"/>
      <c r="AA5" s="381"/>
      <c r="AB5" s="381" t="s">
        <v>18</v>
      </c>
      <c r="AC5" s="381"/>
      <c r="AD5" s="381"/>
      <c r="AE5" s="381" t="s">
        <v>19</v>
      </c>
      <c r="AF5" s="381"/>
      <c r="AG5" s="381"/>
      <c r="AH5" s="381" t="s">
        <v>20</v>
      </c>
      <c r="AI5" s="381"/>
      <c r="AJ5" s="381"/>
      <c r="AK5" s="381" t="s">
        <v>21</v>
      </c>
      <c r="AL5" s="381"/>
      <c r="AM5" s="381"/>
      <c r="AN5" s="381" t="s">
        <v>22</v>
      </c>
      <c r="AO5" s="381"/>
      <c r="AP5" s="381"/>
      <c r="AQ5" s="381" t="s">
        <v>23</v>
      </c>
      <c r="AR5" s="381"/>
      <c r="AS5" s="381"/>
      <c r="AT5" s="381" t="s">
        <v>24</v>
      </c>
      <c r="AU5" s="381"/>
      <c r="AV5" s="381"/>
      <c r="AW5" s="388" t="s">
        <v>25</v>
      </c>
      <c r="AX5" s="389"/>
      <c r="AY5" s="390"/>
      <c r="AZ5" s="254" t="s">
        <v>285</v>
      </c>
    </row>
    <row r="6" spans="1:56" s="191" customFormat="1" ht="12" thickBot="1" x14ac:dyDescent="0.25">
      <c r="A6" s="383"/>
      <c r="B6" s="385"/>
      <c r="C6" s="387"/>
      <c r="D6" s="387"/>
      <c r="E6" s="387"/>
      <c r="F6" s="189" t="s">
        <v>7</v>
      </c>
      <c r="G6" s="190" t="s">
        <v>8</v>
      </c>
      <c r="H6" s="387"/>
      <c r="I6" s="387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/>
      <c r="AA7" s="61">
        <f>Y7-Z7</f>
        <v>850000</v>
      </c>
      <c r="AB7" s="11">
        <v>850000</v>
      </c>
      <c r="AC7" s="11"/>
      <c r="AD7" s="61">
        <f>AB7-AC7</f>
        <v>850000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4" customFormat="1" x14ac:dyDescent="0.2">
      <c r="A8" s="289">
        <v>2</v>
      </c>
      <c r="B8" s="277"/>
      <c r="C8" s="278" t="s">
        <v>326</v>
      </c>
      <c r="D8" s="279" t="s">
        <v>505</v>
      </c>
      <c r="E8" s="272">
        <v>13000000</v>
      </c>
      <c r="F8" s="272">
        <v>1250000</v>
      </c>
      <c r="G8" s="272">
        <v>500000</v>
      </c>
      <c r="H8" s="280">
        <f>E8-F8-G8</f>
        <v>11250000</v>
      </c>
      <c r="I8" s="280">
        <v>11250000</v>
      </c>
      <c r="J8" s="272"/>
      <c r="K8" s="272"/>
      <c r="L8" s="281">
        <f>J8-K8</f>
        <v>0</v>
      </c>
      <c r="M8" s="272"/>
      <c r="N8" s="272"/>
      <c r="O8" s="282">
        <f>M8-N8</f>
        <v>0</v>
      </c>
      <c r="P8" s="272"/>
      <c r="Q8" s="272"/>
      <c r="R8" s="281">
        <f>P8-Q8</f>
        <v>0</v>
      </c>
      <c r="S8" s="272"/>
      <c r="T8" s="272"/>
      <c r="U8" s="281">
        <f>S8-T8</f>
        <v>0</v>
      </c>
      <c r="V8" s="272"/>
      <c r="W8" s="272"/>
      <c r="X8" s="281">
        <f>V8-W8</f>
        <v>0</v>
      </c>
      <c r="Y8" s="272"/>
      <c r="Z8" s="272"/>
      <c r="AA8" s="281">
        <f>Y8-Z8</f>
        <v>0</v>
      </c>
      <c r="AB8" s="272"/>
      <c r="AC8" s="272"/>
      <c r="AD8" s="281">
        <f>AB8-AC8</f>
        <v>0</v>
      </c>
      <c r="AE8" s="272"/>
      <c r="AF8" s="272"/>
      <c r="AG8" s="281">
        <f>AE8-AF8</f>
        <v>0</v>
      </c>
      <c r="AH8" s="272"/>
      <c r="AI8" s="272"/>
      <c r="AJ8" s="281">
        <f>AH8-AI8</f>
        <v>0</v>
      </c>
      <c r="AK8" s="272"/>
      <c r="AL8" s="272"/>
      <c r="AM8" s="281">
        <f>AK8-AL8</f>
        <v>0</v>
      </c>
      <c r="AN8" s="272"/>
      <c r="AO8" s="272"/>
      <c r="AP8" s="282">
        <f>AN8-AO8</f>
        <v>0</v>
      </c>
      <c r="AQ8" s="272"/>
      <c r="AR8" s="272"/>
      <c r="AS8" s="282">
        <f>AQ8-AR8</f>
        <v>0</v>
      </c>
      <c r="AT8" s="280"/>
      <c r="AU8" s="272"/>
      <c r="AV8" s="280">
        <f>AT8-AU8</f>
        <v>0</v>
      </c>
      <c r="AW8" s="272"/>
      <c r="AX8" s="272"/>
      <c r="AY8" s="280"/>
      <c r="AZ8" s="283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/>
      <c r="X9" s="61">
        <f t="shared" ref="X9:X19" si="10">V9-W9</f>
        <v>800000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 t="shared" ref="AS9" si="17">AQ9-AR9</f>
        <v>800000</v>
      </c>
      <c r="AT9" s="56">
        <v>700000</v>
      </c>
      <c r="AU9" s="11"/>
      <c r="AV9" s="56">
        <f t="shared" ref="AV9:AV71" si="18">AT9-AU9</f>
        <v>700000</v>
      </c>
      <c r="AW9" s="11"/>
      <c r="AX9" s="11"/>
      <c r="AY9" s="56">
        <f t="shared" ref="AY9:AY72" si="19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9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/>
      <c r="AA10" s="61">
        <f t="shared" si="11"/>
        <v>350000</v>
      </c>
      <c r="AB10" s="11">
        <v>350000</v>
      </c>
      <c r="AC10" s="11"/>
      <c r="AD10" s="61">
        <f t="shared" si="12"/>
        <v>350000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20">AQ10-AR10</f>
        <v>0</v>
      </c>
      <c r="AT10" s="56"/>
      <c r="AU10" s="11"/>
      <c r="AV10" s="56">
        <f t="shared" si="18"/>
        <v>0</v>
      </c>
      <c r="AW10" s="11"/>
      <c r="AX10" s="11"/>
      <c r="AY10" s="56">
        <f t="shared" si="19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50000</v>
      </c>
      <c r="AA11" s="61">
        <f t="shared" si="11"/>
        <v>750000</v>
      </c>
      <c r="AB11" s="11">
        <v>800000</v>
      </c>
      <c r="AC11" s="11"/>
      <c r="AD11" s="61">
        <f t="shared" si="12"/>
        <v>800000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20"/>
        <v>800000</v>
      </c>
      <c r="AT11" s="56">
        <v>700000</v>
      </c>
      <c r="AU11" s="11"/>
      <c r="AV11" s="56">
        <f t="shared" si="18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9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 t="shared" ref="O12" si="21"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20"/>
        <v>0</v>
      </c>
      <c r="AT12" s="56"/>
      <c r="AU12" s="11"/>
      <c r="AV12" s="56">
        <f t="shared" si="18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 t="shared" ref="O13" si="22"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/>
      <c r="X13" s="61">
        <f t="shared" si="10"/>
        <v>800000</v>
      </c>
      <c r="Y13" s="11">
        <v>800000</v>
      </c>
      <c r="Z13" s="11"/>
      <c r="AA13" s="61">
        <f t="shared" si="11"/>
        <v>800000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20"/>
        <v>800000</v>
      </c>
      <c r="AT13" s="56">
        <v>700000</v>
      </c>
      <c r="AU13" s="11"/>
      <c r="AV13" s="56">
        <f t="shared" si="18"/>
        <v>700000</v>
      </c>
      <c r="AW13" s="11"/>
      <c r="AX13" s="11"/>
      <c r="AY13" s="56">
        <f t="shared" si="19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9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 t="shared" ref="O14" si="23"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20"/>
        <v>791000</v>
      </c>
      <c r="AT14" s="56">
        <v>799000</v>
      </c>
      <c r="AU14" s="11"/>
      <c r="AV14" s="56">
        <f t="shared" si="18"/>
        <v>799000</v>
      </c>
      <c r="AW14" s="11"/>
      <c r="AX14" s="11"/>
      <c r="AY14" s="56">
        <f t="shared" si="19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 t="shared" ref="O15" si="24"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20"/>
        <v>800000</v>
      </c>
      <c r="AT15" s="56">
        <v>700000</v>
      </c>
      <c r="AU15" s="53"/>
      <c r="AV15" s="56">
        <f t="shared" si="18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9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/>
      <c r="AA16" s="61">
        <f t="shared" si="11"/>
        <v>950000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20"/>
        <v>0</v>
      </c>
      <c r="AT16" s="56"/>
      <c r="AU16" s="11"/>
      <c r="AV16" s="56">
        <f t="shared" si="18"/>
        <v>0</v>
      </c>
      <c r="AW16" s="11"/>
      <c r="AX16" s="11"/>
      <c r="AY16" s="56">
        <f t="shared" si="19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/>
      <c r="AA17" s="61">
        <f t="shared" si="11"/>
        <v>500000</v>
      </c>
      <c r="AB17" s="11">
        <v>500000</v>
      </c>
      <c r="AC17" s="11"/>
      <c r="AD17" s="61">
        <f t="shared" si="12"/>
        <v>500000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20"/>
        <v>500000</v>
      </c>
      <c r="AT17" s="11">
        <v>500000</v>
      </c>
      <c r="AU17" s="11"/>
      <c r="AV17" s="61">
        <f t="shared" si="18"/>
        <v>500000</v>
      </c>
      <c r="AW17" s="11"/>
      <c r="AX17" s="11"/>
      <c r="AY17" s="56">
        <f t="shared" si="19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9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/>
      <c r="AD18" s="61">
        <f t="shared" si="12"/>
        <v>800000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20"/>
        <v>800000</v>
      </c>
      <c r="AT18" s="56">
        <v>700000</v>
      </c>
      <c r="AU18" s="11"/>
      <c r="AV18" s="56">
        <f t="shared" si="18"/>
        <v>700000</v>
      </c>
      <c r="AW18" s="11"/>
      <c r="AX18" s="11"/>
      <c r="AY18" s="56">
        <f t="shared" si="19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 t="shared" ref="O19" si="25"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f>1000000-540000</f>
        <v>460000</v>
      </c>
      <c r="AD19" s="61">
        <f t="shared" si="12"/>
        <v>248000</v>
      </c>
      <c r="AE19" s="11">
        <v>708000</v>
      </c>
      <c r="AF19" s="11"/>
      <c r="AG19" s="61">
        <f t="shared" si="13"/>
        <v>708000</v>
      </c>
      <c r="AH19" s="11">
        <v>708000</v>
      </c>
      <c r="AI19" s="11"/>
      <c r="AJ19" s="61">
        <f t="shared" si="14"/>
        <v>708000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20"/>
        <v>708000</v>
      </c>
      <c r="AT19" s="56">
        <v>712000</v>
      </c>
      <c r="AU19" s="11"/>
      <c r="AV19" s="56">
        <f t="shared" si="18"/>
        <v>712000</v>
      </c>
      <c r="AW19" s="11"/>
      <c r="AX19" s="11"/>
      <c r="AY19" s="56">
        <f t="shared" si="19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9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 t="shared" ref="O20" si="26">M20-N20</f>
        <v>0</v>
      </c>
      <c r="P20" s="11"/>
      <c r="Q20" s="11"/>
      <c r="R20" s="225">
        <f t="shared" ref="R20:R31" si="27">P20-Q20</f>
        <v>0</v>
      </c>
      <c r="S20" s="11"/>
      <c r="T20" s="11"/>
      <c r="U20" s="225">
        <f t="shared" ref="U20:U31" si="28">S20-T20</f>
        <v>0</v>
      </c>
      <c r="V20" s="11"/>
      <c r="W20" s="11"/>
      <c r="X20" s="225">
        <f t="shared" ref="X20:X31" si="29">V20-W20</f>
        <v>0</v>
      </c>
      <c r="Y20" s="11"/>
      <c r="Z20" s="11"/>
      <c r="AA20" s="225">
        <f t="shared" ref="AA20:AA31" si="30">Y20-Z20</f>
        <v>0</v>
      </c>
      <c r="AB20" s="11">
        <v>5000000</v>
      </c>
      <c r="AC20" s="11"/>
      <c r="AD20" s="225">
        <f t="shared" ref="AD20:AD31" si="31">AB20-AC20</f>
        <v>5000000</v>
      </c>
      <c r="AE20" s="11"/>
      <c r="AF20" s="11"/>
      <c r="AG20" s="225">
        <f t="shared" ref="AG20:AG31" si="32">AE20-AF20</f>
        <v>0</v>
      </c>
      <c r="AH20" s="11"/>
      <c r="AI20" s="11"/>
      <c r="AJ20" s="225">
        <f t="shared" ref="AJ20:AJ31" si="33">AH20-AI20</f>
        <v>0</v>
      </c>
      <c r="AK20" s="11"/>
      <c r="AL20" s="11"/>
      <c r="AM20" s="225">
        <f t="shared" ref="AM20:AM31" si="34">AK20-AL20</f>
        <v>0</v>
      </c>
      <c r="AN20" s="11"/>
      <c r="AO20" s="11"/>
      <c r="AP20" s="61">
        <f t="shared" ref="AP20:AP31" si="35">AN20-AO20</f>
        <v>0</v>
      </c>
      <c r="AQ20" s="11"/>
      <c r="AR20" s="11"/>
      <c r="AS20" s="61">
        <f t="shared" si="20"/>
        <v>0</v>
      </c>
      <c r="AT20" s="56"/>
      <c r="AU20" s="11"/>
      <c r="AV20" s="56">
        <f t="shared" si="18"/>
        <v>0</v>
      </c>
      <c r="AW20" s="11"/>
      <c r="AX20" s="11"/>
      <c r="AY20" s="56">
        <f t="shared" si="19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 t="shared" ref="O21" si="36"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8"/>
        <v>0</v>
      </c>
      <c r="V21" s="11">
        <v>950000</v>
      </c>
      <c r="W21" s="11">
        <v>950000</v>
      </c>
      <c r="X21" s="61">
        <f t="shared" si="29"/>
        <v>0</v>
      </c>
      <c r="Y21" s="11">
        <v>950000</v>
      </c>
      <c r="Z21" s="11">
        <v>950000</v>
      </c>
      <c r="AA21" s="61">
        <f t="shared" si="30"/>
        <v>0</v>
      </c>
      <c r="AB21" s="11">
        <v>950000</v>
      </c>
      <c r="AC21" s="11"/>
      <c r="AD21" s="61">
        <f t="shared" si="31"/>
        <v>950000</v>
      </c>
      <c r="AE21" s="11">
        <v>950000</v>
      </c>
      <c r="AF21" s="11"/>
      <c r="AG21" s="61">
        <f t="shared" si="32"/>
        <v>950000</v>
      </c>
      <c r="AH21" s="11">
        <v>950000</v>
      </c>
      <c r="AI21" s="11"/>
      <c r="AJ21" s="61">
        <f t="shared" si="33"/>
        <v>950000</v>
      </c>
      <c r="AK21" s="11">
        <v>950000</v>
      </c>
      <c r="AL21" s="11"/>
      <c r="AM21" s="61">
        <f t="shared" si="34"/>
        <v>950000</v>
      </c>
      <c r="AN21" s="11">
        <v>950000</v>
      </c>
      <c r="AO21" s="11"/>
      <c r="AP21" s="61">
        <f t="shared" si="35"/>
        <v>950000</v>
      </c>
      <c r="AQ21" s="11"/>
      <c r="AR21" s="11"/>
      <c r="AS21" s="61">
        <f t="shared" si="20"/>
        <v>0</v>
      </c>
      <c r="AT21" s="56"/>
      <c r="AU21" s="11"/>
      <c r="AV21" s="56">
        <f t="shared" si="18"/>
        <v>0</v>
      </c>
      <c r="AW21" s="11"/>
      <c r="AX21" s="11"/>
      <c r="AY21" s="56">
        <f t="shared" si="19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9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 t="shared" ref="O22" si="37">M22-N22</f>
        <v>0</v>
      </c>
      <c r="P22" s="11">
        <v>800000</v>
      </c>
      <c r="Q22" s="11">
        <v>800000</v>
      </c>
      <c r="R22" s="61">
        <f t="shared" si="27"/>
        <v>0</v>
      </c>
      <c r="S22" s="11">
        <v>800000</v>
      </c>
      <c r="T22" s="11">
        <v>800000</v>
      </c>
      <c r="U22" s="61">
        <f t="shared" si="28"/>
        <v>0</v>
      </c>
      <c r="V22" s="11">
        <v>800000</v>
      </c>
      <c r="W22" s="11">
        <v>500000</v>
      </c>
      <c r="X22" s="61">
        <f t="shared" si="29"/>
        <v>300000</v>
      </c>
      <c r="Y22" s="11">
        <v>800000</v>
      </c>
      <c r="Z22" s="11"/>
      <c r="AA22" s="61">
        <f t="shared" si="30"/>
        <v>800000</v>
      </c>
      <c r="AB22" s="11">
        <v>800000</v>
      </c>
      <c r="AC22" s="11"/>
      <c r="AD22" s="61">
        <f t="shared" si="31"/>
        <v>800000</v>
      </c>
      <c r="AE22" s="11">
        <v>800000</v>
      </c>
      <c r="AF22" s="11"/>
      <c r="AG22" s="61">
        <f t="shared" si="32"/>
        <v>800000</v>
      </c>
      <c r="AH22" s="11">
        <v>800000</v>
      </c>
      <c r="AI22" s="11"/>
      <c r="AJ22" s="61">
        <f t="shared" si="33"/>
        <v>800000</v>
      </c>
      <c r="AK22" s="11">
        <v>800000</v>
      </c>
      <c r="AL22" s="11"/>
      <c r="AM22" s="61">
        <f t="shared" si="34"/>
        <v>800000</v>
      </c>
      <c r="AN22" s="11">
        <v>800000</v>
      </c>
      <c r="AO22" s="11"/>
      <c r="AP22" s="61">
        <f t="shared" si="35"/>
        <v>800000</v>
      </c>
      <c r="AQ22" s="11">
        <v>800000</v>
      </c>
      <c r="AR22" s="11"/>
      <c r="AS22" s="61">
        <f t="shared" si="20"/>
        <v>800000</v>
      </c>
      <c r="AT22" s="56">
        <v>700000</v>
      </c>
      <c r="AU22" s="11"/>
      <c r="AV22" s="56">
        <f t="shared" si="18"/>
        <v>700000</v>
      </c>
      <c r="AW22" s="11"/>
      <c r="AX22" s="11"/>
      <c r="AY22" s="56">
        <f t="shared" si="19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 t="shared" ref="O23" si="38">M23-N23</f>
        <v>0</v>
      </c>
      <c r="P23" s="11">
        <v>800000</v>
      </c>
      <c r="Q23" s="11">
        <v>800000</v>
      </c>
      <c r="R23" s="61">
        <f t="shared" si="27"/>
        <v>0</v>
      </c>
      <c r="S23" s="11">
        <v>800000</v>
      </c>
      <c r="T23" s="11">
        <v>800000</v>
      </c>
      <c r="U23" s="61">
        <f t="shared" si="28"/>
        <v>0</v>
      </c>
      <c r="V23" s="11">
        <v>800000</v>
      </c>
      <c r="W23" s="11">
        <v>800000</v>
      </c>
      <c r="X23" s="61">
        <f t="shared" si="29"/>
        <v>0</v>
      </c>
      <c r="Y23" s="11">
        <v>800000</v>
      </c>
      <c r="Z23" s="11">
        <v>800000</v>
      </c>
      <c r="AA23" s="61">
        <f t="shared" si="30"/>
        <v>0</v>
      </c>
      <c r="AB23" s="11">
        <v>800000</v>
      </c>
      <c r="AC23" s="11"/>
      <c r="AD23" s="61">
        <f t="shared" si="31"/>
        <v>800000</v>
      </c>
      <c r="AE23" s="11">
        <v>800000</v>
      </c>
      <c r="AF23" s="11"/>
      <c r="AG23" s="61">
        <f t="shared" si="32"/>
        <v>800000</v>
      </c>
      <c r="AH23" s="11">
        <v>800000</v>
      </c>
      <c r="AI23" s="11"/>
      <c r="AJ23" s="61">
        <f t="shared" si="33"/>
        <v>800000</v>
      </c>
      <c r="AK23" s="11">
        <v>800000</v>
      </c>
      <c r="AL23" s="11"/>
      <c r="AM23" s="61">
        <f t="shared" si="34"/>
        <v>800000</v>
      </c>
      <c r="AN23" s="11">
        <v>800000</v>
      </c>
      <c r="AO23" s="11"/>
      <c r="AP23" s="61">
        <f t="shared" si="35"/>
        <v>800000</v>
      </c>
      <c r="AQ23" s="11">
        <v>800000</v>
      </c>
      <c r="AR23" s="11"/>
      <c r="AS23" s="61">
        <f t="shared" si="20"/>
        <v>800000</v>
      </c>
      <c r="AT23" s="56">
        <v>700000</v>
      </c>
      <c r="AU23" s="11"/>
      <c r="AV23" s="56">
        <f t="shared" si="18"/>
        <v>700000</v>
      </c>
      <c r="AW23" s="11"/>
      <c r="AX23" s="11"/>
      <c r="AY23" s="56">
        <f t="shared" si="19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9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1500000</v>
      </c>
      <c r="L24" s="225">
        <f t="shared" si="6"/>
        <v>500000</v>
      </c>
      <c r="M24" s="11">
        <v>1000000</v>
      </c>
      <c r="N24" s="11"/>
      <c r="O24" s="61">
        <f t="shared" si="7"/>
        <v>1000000</v>
      </c>
      <c r="P24" s="11">
        <v>1000000</v>
      </c>
      <c r="Q24" s="11"/>
      <c r="R24" s="61">
        <f t="shared" si="27"/>
        <v>1000000</v>
      </c>
      <c r="S24" s="11">
        <v>1000000</v>
      </c>
      <c r="T24" s="11"/>
      <c r="U24" s="61">
        <f t="shared" si="28"/>
        <v>1000000</v>
      </c>
      <c r="V24" s="11">
        <v>1000000</v>
      </c>
      <c r="W24" s="11"/>
      <c r="X24" s="61">
        <f t="shared" si="29"/>
        <v>1000000</v>
      </c>
      <c r="Y24" s="11">
        <v>1000000</v>
      </c>
      <c r="Z24" s="11"/>
      <c r="AA24" s="61">
        <f t="shared" si="30"/>
        <v>1000000</v>
      </c>
      <c r="AB24" s="11">
        <v>1000000</v>
      </c>
      <c r="AC24" s="11"/>
      <c r="AD24" s="61">
        <f t="shared" si="31"/>
        <v>1000000</v>
      </c>
      <c r="AE24" s="11">
        <v>1000000</v>
      </c>
      <c r="AF24" s="11"/>
      <c r="AG24" s="61">
        <f t="shared" si="32"/>
        <v>1000000</v>
      </c>
      <c r="AH24" s="11">
        <v>1000000</v>
      </c>
      <c r="AI24" s="11"/>
      <c r="AJ24" s="61">
        <f t="shared" si="33"/>
        <v>1000000</v>
      </c>
      <c r="AK24" s="11">
        <v>1000000</v>
      </c>
      <c r="AL24" s="11"/>
      <c r="AM24" s="61">
        <f t="shared" si="34"/>
        <v>1000000</v>
      </c>
      <c r="AN24" s="11">
        <v>1000000</v>
      </c>
      <c r="AO24" s="11"/>
      <c r="AP24" s="61">
        <f t="shared" si="35"/>
        <v>1000000</v>
      </c>
      <c r="AQ24" s="11">
        <v>1000000</v>
      </c>
      <c r="AR24" s="11"/>
      <c r="AS24" s="61">
        <f t="shared" si="20"/>
        <v>1000000</v>
      </c>
      <c r="AT24" s="56"/>
      <c r="AU24" s="11"/>
      <c r="AV24" s="56">
        <f t="shared" si="18"/>
        <v>0</v>
      </c>
      <c r="AW24" s="11"/>
      <c r="AX24" s="11"/>
      <c r="AY24" s="56">
        <f t="shared" si="19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7"/>
        <v>0</v>
      </c>
      <c r="S25" s="11">
        <v>950000</v>
      </c>
      <c r="T25" s="11">
        <v>950000</v>
      </c>
      <c r="U25" s="61">
        <f t="shared" si="28"/>
        <v>0</v>
      </c>
      <c r="V25" s="11">
        <v>950000</v>
      </c>
      <c r="W25" s="11"/>
      <c r="X25" s="61">
        <f t="shared" si="29"/>
        <v>950000</v>
      </c>
      <c r="Y25" s="11">
        <v>950000</v>
      </c>
      <c r="Z25" s="11"/>
      <c r="AA25" s="61">
        <f t="shared" si="30"/>
        <v>950000</v>
      </c>
      <c r="AB25" s="11">
        <v>950000</v>
      </c>
      <c r="AC25" s="11"/>
      <c r="AD25" s="61">
        <f t="shared" si="31"/>
        <v>950000</v>
      </c>
      <c r="AE25" s="11">
        <v>950000</v>
      </c>
      <c r="AF25" s="11"/>
      <c r="AG25" s="61">
        <f t="shared" si="32"/>
        <v>950000</v>
      </c>
      <c r="AH25" s="11">
        <v>950000</v>
      </c>
      <c r="AI25" s="11"/>
      <c r="AJ25" s="61">
        <f t="shared" si="33"/>
        <v>950000</v>
      </c>
      <c r="AK25" s="11">
        <v>950000</v>
      </c>
      <c r="AL25" s="11"/>
      <c r="AM25" s="61">
        <f t="shared" si="34"/>
        <v>950000</v>
      </c>
      <c r="AN25" s="11">
        <v>950000</v>
      </c>
      <c r="AO25" s="11"/>
      <c r="AP25" s="61">
        <f t="shared" si="35"/>
        <v>950000</v>
      </c>
      <c r="AQ25" s="11"/>
      <c r="AR25" s="11"/>
      <c r="AS25" s="61">
        <f t="shared" si="20"/>
        <v>0</v>
      </c>
      <c r="AT25" s="56"/>
      <c r="AU25" s="11"/>
      <c r="AV25" s="56">
        <f t="shared" si="18"/>
        <v>0</v>
      </c>
      <c r="AW25" s="11"/>
      <c r="AX25" s="11"/>
      <c r="AY25" s="56">
        <f t="shared" si="19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9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7"/>
        <v>0</v>
      </c>
      <c r="S26" s="11">
        <v>950000</v>
      </c>
      <c r="T26" s="11"/>
      <c r="U26" s="61">
        <f t="shared" si="28"/>
        <v>950000</v>
      </c>
      <c r="V26" s="11">
        <v>950000</v>
      </c>
      <c r="W26" s="11"/>
      <c r="X26" s="61">
        <f t="shared" si="29"/>
        <v>950000</v>
      </c>
      <c r="Y26" s="11">
        <v>950000</v>
      </c>
      <c r="Z26" s="11"/>
      <c r="AA26" s="61">
        <f t="shared" si="30"/>
        <v>950000</v>
      </c>
      <c r="AB26" s="11">
        <v>950000</v>
      </c>
      <c r="AC26" s="11"/>
      <c r="AD26" s="61">
        <f t="shared" si="31"/>
        <v>950000</v>
      </c>
      <c r="AE26" s="11">
        <v>950000</v>
      </c>
      <c r="AF26" s="11"/>
      <c r="AG26" s="61">
        <f t="shared" si="32"/>
        <v>950000</v>
      </c>
      <c r="AH26" s="11">
        <v>950000</v>
      </c>
      <c r="AI26" s="11"/>
      <c r="AJ26" s="61">
        <f t="shared" si="33"/>
        <v>950000</v>
      </c>
      <c r="AK26" s="11">
        <v>950000</v>
      </c>
      <c r="AL26" s="11"/>
      <c r="AM26" s="61">
        <f t="shared" si="34"/>
        <v>950000</v>
      </c>
      <c r="AN26" s="11">
        <v>950000</v>
      </c>
      <c r="AO26" s="11"/>
      <c r="AP26" s="61">
        <f t="shared" si="35"/>
        <v>950000</v>
      </c>
      <c r="AQ26" s="11"/>
      <c r="AR26" s="11"/>
      <c r="AS26" s="61">
        <f t="shared" si="20"/>
        <v>0</v>
      </c>
      <c r="AT26" s="56"/>
      <c r="AU26" s="11"/>
      <c r="AV26" s="56">
        <f t="shared" si="18"/>
        <v>0</v>
      </c>
      <c r="AW26" s="11"/>
      <c r="AX26" s="11"/>
      <c r="AY26" s="56">
        <f t="shared" si="19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 t="shared" ref="O27" si="39">M27-N27</f>
        <v>0</v>
      </c>
      <c r="P27" s="11">
        <v>708000</v>
      </c>
      <c r="Q27" s="11">
        <v>708000</v>
      </c>
      <c r="R27" s="61">
        <f t="shared" si="27"/>
        <v>0</v>
      </c>
      <c r="S27" s="11">
        <v>708000</v>
      </c>
      <c r="T27" s="11">
        <v>708000</v>
      </c>
      <c r="U27" s="61">
        <f t="shared" si="28"/>
        <v>0</v>
      </c>
      <c r="V27" s="11">
        <v>708000</v>
      </c>
      <c r="W27" s="11">
        <v>708000</v>
      </c>
      <c r="X27" s="61">
        <f t="shared" si="29"/>
        <v>0</v>
      </c>
      <c r="Y27" s="11">
        <v>708000</v>
      </c>
      <c r="Z27" s="11">
        <v>708000</v>
      </c>
      <c r="AA27" s="61">
        <f t="shared" si="30"/>
        <v>0</v>
      </c>
      <c r="AB27" s="11">
        <v>708000</v>
      </c>
      <c r="AC27" s="11">
        <v>460000</v>
      </c>
      <c r="AD27" s="61">
        <f t="shared" si="31"/>
        <v>248000</v>
      </c>
      <c r="AE27" s="11">
        <v>708000</v>
      </c>
      <c r="AF27" s="11"/>
      <c r="AG27" s="61">
        <f t="shared" si="32"/>
        <v>708000</v>
      </c>
      <c r="AH27" s="11">
        <v>708000</v>
      </c>
      <c r="AI27" s="11"/>
      <c r="AJ27" s="61">
        <f t="shared" si="33"/>
        <v>708000</v>
      </c>
      <c r="AK27" s="11">
        <v>708000</v>
      </c>
      <c r="AL27" s="11"/>
      <c r="AM27" s="61">
        <f t="shared" si="34"/>
        <v>708000</v>
      </c>
      <c r="AN27" s="11">
        <v>708000</v>
      </c>
      <c r="AO27" s="11"/>
      <c r="AP27" s="61">
        <f t="shared" si="35"/>
        <v>708000</v>
      </c>
      <c r="AQ27" s="11">
        <v>708000</v>
      </c>
      <c r="AR27" s="11"/>
      <c r="AS27" s="61">
        <f t="shared" si="20"/>
        <v>708000</v>
      </c>
      <c r="AT27" s="56">
        <v>712000</v>
      </c>
      <c r="AU27" s="11"/>
      <c r="AV27" s="56">
        <f t="shared" si="18"/>
        <v>712000</v>
      </c>
      <c r="AW27" s="11"/>
      <c r="AX27" s="11"/>
      <c r="AY27" s="56">
        <f t="shared" si="19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9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 t="shared" ref="O28" si="40">M28-N28</f>
        <v>0</v>
      </c>
      <c r="P28" s="11">
        <v>800000</v>
      </c>
      <c r="Q28" s="11">
        <v>800000</v>
      </c>
      <c r="R28" s="61">
        <f t="shared" si="27"/>
        <v>0</v>
      </c>
      <c r="S28" s="11">
        <v>800000</v>
      </c>
      <c r="T28" s="11">
        <v>800000</v>
      </c>
      <c r="U28" s="61">
        <f t="shared" si="28"/>
        <v>0</v>
      </c>
      <c r="V28" s="11">
        <v>800000</v>
      </c>
      <c r="W28" s="11">
        <v>800000</v>
      </c>
      <c r="X28" s="61">
        <f t="shared" si="29"/>
        <v>0</v>
      </c>
      <c r="Y28" s="11">
        <v>800000</v>
      </c>
      <c r="Z28" s="11"/>
      <c r="AA28" s="61">
        <f t="shared" si="30"/>
        <v>800000</v>
      </c>
      <c r="AB28" s="11">
        <v>800000</v>
      </c>
      <c r="AC28" s="11"/>
      <c r="AD28" s="61">
        <f t="shared" si="31"/>
        <v>800000</v>
      </c>
      <c r="AE28" s="11">
        <v>800000</v>
      </c>
      <c r="AF28" s="11"/>
      <c r="AG28" s="61">
        <f t="shared" si="32"/>
        <v>800000</v>
      </c>
      <c r="AH28" s="11">
        <v>800000</v>
      </c>
      <c r="AI28" s="11"/>
      <c r="AJ28" s="61">
        <f t="shared" si="33"/>
        <v>800000</v>
      </c>
      <c r="AK28" s="11">
        <v>800000</v>
      </c>
      <c r="AL28" s="11"/>
      <c r="AM28" s="61">
        <f t="shared" si="34"/>
        <v>800000</v>
      </c>
      <c r="AN28" s="11">
        <v>800000</v>
      </c>
      <c r="AO28" s="11"/>
      <c r="AP28" s="61">
        <f t="shared" si="35"/>
        <v>800000</v>
      </c>
      <c r="AQ28" s="11">
        <v>800000</v>
      </c>
      <c r="AR28" s="11"/>
      <c r="AS28" s="61">
        <f t="shared" si="20"/>
        <v>800000</v>
      </c>
      <c r="AT28" s="56">
        <v>700000</v>
      </c>
      <c r="AU28" s="11"/>
      <c r="AV28" s="56">
        <f t="shared" si="18"/>
        <v>700000</v>
      </c>
      <c r="AW28" s="11"/>
      <c r="AX28" s="11"/>
      <c r="AY28" s="56">
        <f t="shared" si="19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 t="shared" ref="O29" si="41"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8"/>
        <v>0</v>
      </c>
      <c r="V29" s="11">
        <v>510000</v>
      </c>
      <c r="W29" s="11">
        <v>510000</v>
      </c>
      <c r="X29" s="61">
        <f t="shared" si="29"/>
        <v>0</v>
      </c>
      <c r="Y29" s="11">
        <v>510000</v>
      </c>
      <c r="Z29" s="11">
        <v>40000</v>
      </c>
      <c r="AA29" s="61">
        <f t="shared" si="30"/>
        <v>470000</v>
      </c>
      <c r="AB29" s="11">
        <v>510000</v>
      </c>
      <c r="AC29" s="11"/>
      <c r="AD29" s="61">
        <f t="shared" si="31"/>
        <v>510000</v>
      </c>
      <c r="AE29" s="11">
        <v>510000</v>
      </c>
      <c r="AF29" s="11"/>
      <c r="AG29" s="61">
        <f t="shared" si="32"/>
        <v>510000</v>
      </c>
      <c r="AH29" s="11">
        <v>510000</v>
      </c>
      <c r="AI29" s="11"/>
      <c r="AJ29" s="61">
        <f t="shared" si="33"/>
        <v>510000</v>
      </c>
      <c r="AK29" s="11">
        <v>510000</v>
      </c>
      <c r="AL29" s="11"/>
      <c r="AM29" s="61">
        <f t="shared" si="34"/>
        <v>510000</v>
      </c>
      <c r="AN29" s="11">
        <v>510000</v>
      </c>
      <c r="AO29" s="11"/>
      <c r="AP29" s="61">
        <f t="shared" si="35"/>
        <v>510000</v>
      </c>
      <c r="AQ29" s="11"/>
      <c r="AR29" s="11"/>
      <c r="AS29" s="61">
        <f t="shared" si="20"/>
        <v>0</v>
      </c>
      <c r="AT29" s="56"/>
      <c r="AU29" s="11"/>
      <c r="AV29" s="56">
        <f t="shared" si="18"/>
        <v>0</v>
      </c>
      <c r="AW29" s="11"/>
      <c r="AX29" s="11"/>
      <c r="AY29" s="56">
        <f t="shared" si="19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9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 t="shared" ref="O30" si="42">M30-N30</f>
        <v>0</v>
      </c>
      <c r="P30" s="11">
        <v>550000</v>
      </c>
      <c r="Q30" s="11">
        <v>550000</v>
      </c>
      <c r="R30" s="61">
        <f t="shared" si="27"/>
        <v>0</v>
      </c>
      <c r="S30" s="11">
        <v>550000</v>
      </c>
      <c r="T30" s="11">
        <v>550000</v>
      </c>
      <c r="U30" s="61">
        <f t="shared" si="28"/>
        <v>0</v>
      </c>
      <c r="V30" s="11">
        <v>550000</v>
      </c>
      <c r="W30" s="11">
        <v>550000</v>
      </c>
      <c r="X30" s="61">
        <f t="shared" si="29"/>
        <v>0</v>
      </c>
      <c r="Y30" s="11">
        <v>550000</v>
      </c>
      <c r="Z30" s="11"/>
      <c r="AA30" s="61">
        <f t="shared" si="30"/>
        <v>550000</v>
      </c>
      <c r="AB30" s="11">
        <v>550000</v>
      </c>
      <c r="AC30" s="11"/>
      <c r="AD30" s="61">
        <f t="shared" si="31"/>
        <v>550000</v>
      </c>
      <c r="AE30" s="11">
        <v>550000</v>
      </c>
      <c r="AF30" s="11"/>
      <c r="AG30" s="61">
        <f t="shared" si="32"/>
        <v>550000</v>
      </c>
      <c r="AH30" s="11">
        <v>550000</v>
      </c>
      <c r="AI30" s="11"/>
      <c r="AJ30" s="61">
        <f t="shared" si="33"/>
        <v>550000</v>
      </c>
      <c r="AK30" s="11">
        <v>550000</v>
      </c>
      <c r="AL30" s="11"/>
      <c r="AM30" s="61">
        <f t="shared" si="34"/>
        <v>550000</v>
      </c>
      <c r="AN30" s="11">
        <v>550000</v>
      </c>
      <c r="AO30" s="11"/>
      <c r="AP30" s="61">
        <f t="shared" si="35"/>
        <v>550000</v>
      </c>
      <c r="AQ30" s="11">
        <v>550000</v>
      </c>
      <c r="AR30" s="11"/>
      <c r="AS30" s="61">
        <f t="shared" si="20"/>
        <v>550000</v>
      </c>
      <c r="AT30" s="56">
        <v>425000</v>
      </c>
      <c r="AU30" s="11"/>
      <c r="AV30" s="56">
        <f t="shared" si="18"/>
        <v>425000</v>
      </c>
      <c r="AW30" s="11"/>
      <c r="AX30" s="11"/>
      <c r="AY30" s="56">
        <f t="shared" si="19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 t="shared" ref="O31:O43" si="43">M31-N31</f>
        <v>0</v>
      </c>
      <c r="P31" s="11">
        <v>300000</v>
      </c>
      <c r="Q31" s="11">
        <v>300000</v>
      </c>
      <c r="R31" s="61">
        <f t="shared" si="27"/>
        <v>0</v>
      </c>
      <c r="S31" s="11">
        <v>300000</v>
      </c>
      <c r="T31" s="11">
        <v>300000</v>
      </c>
      <c r="U31" s="61">
        <f t="shared" si="28"/>
        <v>0</v>
      </c>
      <c r="V31" s="11">
        <v>300000</v>
      </c>
      <c r="W31" s="11">
        <v>300000</v>
      </c>
      <c r="X31" s="61">
        <f t="shared" si="29"/>
        <v>0</v>
      </c>
      <c r="Y31" s="11">
        <v>300000</v>
      </c>
      <c r="Z31" s="11"/>
      <c r="AA31" s="61">
        <f t="shared" si="30"/>
        <v>300000</v>
      </c>
      <c r="AB31" s="11">
        <v>300000</v>
      </c>
      <c r="AC31" s="11"/>
      <c r="AD31" s="61">
        <f t="shared" si="31"/>
        <v>300000</v>
      </c>
      <c r="AE31" s="11">
        <v>300000</v>
      </c>
      <c r="AF31" s="11"/>
      <c r="AG31" s="61">
        <f t="shared" si="32"/>
        <v>300000</v>
      </c>
      <c r="AH31" s="11">
        <v>300000</v>
      </c>
      <c r="AI31" s="11"/>
      <c r="AJ31" s="61">
        <f t="shared" si="33"/>
        <v>300000</v>
      </c>
      <c r="AK31" s="11">
        <v>300000</v>
      </c>
      <c r="AL31" s="11"/>
      <c r="AM31" s="61">
        <f t="shared" si="34"/>
        <v>300000</v>
      </c>
      <c r="AN31" s="11">
        <v>300000</v>
      </c>
      <c r="AO31" s="11"/>
      <c r="AP31" s="61">
        <f t="shared" si="35"/>
        <v>300000</v>
      </c>
      <c r="AQ31" s="11">
        <v>300000</v>
      </c>
      <c r="AR31" s="11"/>
      <c r="AS31" s="61">
        <f t="shared" si="20"/>
        <v>300000</v>
      </c>
      <c r="AT31" s="56">
        <v>400000</v>
      </c>
      <c r="AU31" s="11"/>
      <c r="AV31" s="56">
        <f t="shared" si="18"/>
        <v>400000</v>
      </c>
      <c r="AW31" s="11"/>
      <c r="AX31" s="11"/>
      <c r="AY31" s="56">
        <f t="shared" si="19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4" customFormat="1" x14ac:dyDescent="0.2">
      <c r="A32" s="289">
        <v>26</v>
      </c>
      <c r="B32" s="285"/>
      <c r="C32" s="271" t="s">
        <v>376</v>
      </c>
      <c r="D32" s="279" t="s">
        <v>506</v>
      </c>
      <c r="E32" s="272">
        <v>13000000</v>
      </c>
      <c r="F32" s="271">
        <v>1250000</v>
      </c>
      <c r="G32" s="271">
        <v>500000</v>
      </c>
      <c r="H32" s="271">
        <f>+E32-F32-G32</f>
        <v>11250000</v>
      </c>
      <c r="I32" s="271">
        <v>11250000</v>
      </c>
      <c r="J32" s="271"/>
      <c r="K32" s="271"/>
      <c r="L32" s="273"/>
      <c r="M32" s="271"/>
      <c r="N32" s="271"/>
      <c r="O32" s="274"/>
      <c r="P32" s="271"/>
      <c r="Q32" s="271"/>
      <c r="R32" s="273"/>
      <c r="S32" s="271"/>
      <c r="T32" s="271"/>
      <c r="U32" s="273"/>
      <c r="V32" s="271"/>
      <c r="W32" s="271"/>
      <c r="X32" s="273"/>
      <c r="Y32" s="271"/>
      <c r="Z32" s="271"/>
      <c r="AA32" s="273"/>
      <c r="AB32" s="271"/>
      <c r="AC32" s="271"/>
      <c r="AD32" s="273"/>
      <c r="AE32" s="271"/>
      <c r="AF32" s="271"/>
      <c r="AG32" s="273"/>
      <c r="AH32" s="271"/>
      <c r="AI32" s="271"/>
      <c r="AJ32" s="273"/>
      <c r="AK32" s="271"/>
      <c r="AL32" s="271"/>
      <c r="AM32" s="273"/>
      <c r="AN32" s="271"/>
      <c r="AO32" s="271"/>
      <c r="AP32" s="274"/>
      <c r="AQ32" s="271"/>
      <c r="AR32" s="271"/>
      <c r="AS32" s="271"/>
      <c r="AT32" s="271"/>
      <c r="AU32" s="271"/>
      <c r="AV32" s="271"/>
      <c r="AW32" s="271"/>
      <c r="AX32" s="271"/>
      <c r="AY32" s="271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6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300000</v>
      </c>
      <c r="O33" s="54">
        <f>+M33-N33</f>
        <v>650000</v>
      </c>
      <c r="P33" s="53">
        <v>950000</v>
      </c>
      <c r="Q33" s="53"/>
      <c r="R33" s="54">
        <f t="shared" ref="R33" si="44">+P33-Q33</f>
        <v>950000</v>
      </c>
      <c r="S33" s="53">
        <v>950000</v>
      </c>
      <c r="T33" s="53"/>
      <c r="U33" s="54">
        <f t="shared" ref="U33" si="45">+S33-T33</f>
        <v>950000</v>
      </c>
      <c r="V33" s="53">
        <v>950000</v>
      </c>
      <c r="W33" s="53"/>
      <c r="X33" s="54">
        <f t="shared" ref="X33" si="46">+V33-W33</f>
        <v>950000</v>
      </c>
      <c r="Y33" s="53">
        <v>950000</v>
      </c>
      <c r="Z33" s="53"/>
      <c r="AA33" s="54">
        <f t="shared" ref="AA33" si="47">+Y33-Z33</f>
        <v>950000</v>
      </c>
      <c r="AB33" s="53">
        <v>950000</v>
      </c>
      <c r="AC33" s="53"/>
      <c r="AD33" s="54">
        <f t="shared" ref="AD33" si="48">+AB33-AC33</f>
        <v>950000</v>
      </c>
      <c r="AE33" s="53">
        <v>950000</v>
      </c>
      <c r="AF33" s="53"/>
      <c r="AG33" s="54">
        <f t="shared" ref="AG33" si="49">+AE33-AF33</f>
        <v>950000</v>
      </c>
      <c r="AH33" s="53">
        <v>950000</v>
      </c>
      <c r="AI33" s="53"/>
      <c r="AJ33" s="54">
        <f t="shared" ref="AJ33" si="50">+AH33-AI33</f>
        <v>950000</v>
      </c>
      <c r="AK33" s="53">
        <v>950000</v>
      </c>
      <c r="AL33" s="53"/>
      <c r="AM33" s="54">
        <f t="shared" ref="AM33" si="51">+AK33-AL33</f>
        <v>950000</v>
      </c>
      <c r="AN33" s="53">
        <v>950000</v>
      </c>
      <c r="AO33" s="53"/>
      <c r="AP33" s="54">
        <f t="shared" ref="AP33" si="52"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9">
        <v>28</v>
      </c>
      <c r="B34" s="12"/>
      <c r="C34" s="59" t="s">
        <v>378</v>
      </c>
      <c r="D34" s="286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" si="53">M34-N34</f>
        <v>0</v>
      </c>
      <c r="P34" s="53">
        <v>545000</v>
      </c>
      <c r="Q34" s="53">
        <v>545000</v>
      </c>
      <c r="R34" s="54">
        <f t="shared" ref="R34" si="54">P34-Q34</f>
        <v>0</v>
      </c>
      <c r="S34" s="53">
        <v>545000</v>
      </c>
      <c r="T34" s="53">
        <v>545000</v>
      </c>
      <c r="U34" s="54">
        <f t="shared" ref="U34" si="55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" si="56">Y34-Z34</f>
        <v>0</v>
      </c>
      <c r="AB34" s="53">
        <v>545000</v>
      </c>
      <c r="AC34" s="53"/>
      <c r="AD34" s="54">
        <f t="shared" ref="AD34" si="57">AB34-AC34</f>
        <v>545000</v>
      </c>
      <c r="AE34" s="53">
        <v>545000</v>
      </c>
      <c r="AF34" s="53"/>
      <c r="AG34" s="54">
        <f t="shared" ref="AG34" si="58">AE34-AF34</f>
        <v>545000</v>
      </c>
      <c r="AH34" s="53">
        <v>545000</v>
      </c>
      <c r="AI34" s="53"/>
      <c r="AJ34" s="54">
        <f t="shared" ref="AJ34" si="59">AH34-AI34</f>
        <v>545000</v>
      </c>
      <c r="AK34" s="53">
        <v>545000</v>
      </c>
      <c r="AL34" s="53"/>
      <c r="AM34" s="54">
        <f t="shared" ref="AM34" si="60">AK34-AL34</f>
        <v>545000</v>
      </c>
      <c r="AN34" s="53">
        <v>545000</v>
      </c>
      <c r="AO34" s="53"/>
      <c r="AP34" s="54">
        <f t="shared" ref="AP34" si="61">AN34-AO34</f>
        <v>545000</v>
      </c>
      <c r="AQ34" s="53"/>
      <c r="AR34" s="53"/>
      <c r="AS34" s="54">
        <f t="shared" si="20"/>
        <v>0</v>
      </c>
      <c r="AT34" s="53"/>
      <c r="AU34" s="53"/>
      <c r="AV34" s="53">
        <f t="shared" si="18"/>
        <v>0</v>
      </c>
      <c r="AW34" s="53"/>
      <c r="AX34" s="53"/>
      <c r="AY34" s="53">
        <f t="shared" si="19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4" customFormat="1" x14ac:dyDescent="0.2">
      <c r="A35" s="37">
        <v>29</v>
      </c>
      <c r="B35" s="287" t="s">
        <v>380</v>
      </c>
      <c r="C35" s="288" t="s">
        <v>379</v>
      </c>
      <c r="D35" s="279" t="s">
        <v>506</v>
      </c>
      <c r="E35" s="272">
        <v>13500000</v>
      </c>
      <c r="F35" s="271"/>
      <c r="G35" s="271">
        <v>4050000</v>
      </c>
      <c r="H35" s="271">
        <f>E35-F35-G35</f>
        <v>9450000</v>
      </c>
      <c r="I35" s="271">
        <f>+H35</f>
        <v>9450000</v>
      </c>
      <c r="J35" s="271"/>
      <c r="K35" s="271"/>
      <c r="L35" s="273">
        <f t="shared" si="6"/>
        <v>0</v>
      </c>
      <c r="M35" s="271"/>
      <c r="N35" s="271"/>
      <c r="O35" s="274">
        <f t="shared" ref="O35" si="62">M35-N35</f>
        <v>0</v>
      </c>
      <c r="P35" s="271"/>
      <c r="Q35" s="271"/>
      <c r="R35" s="273">
        <f t="shared" ref="R35:R38" si="63">P35-Q35</f>
        <v>0</v>
      </c>
      <c r="S35" s="271"/>
      <c r="T35" s="271"/>
      <c r="U35" s="273">
        <f t="shared" ref="U35:U38" si="64">S35-T35</f>
        <v>0</v>
      </c>
      <c r="V35" s="271"/>
      <c r="W35" s="271"/>
      <c r="X35" s="273">
        <f t="shared" ref="X35:X38" si="65">V35-W35</f>
        <v>0</v>
      </c>
      <c r="Y35" s="271"/>
      <c r="Z35" s="271"/>
      <c r="AA35" s="273">
        <f t="shared" ref="AA35:AA38" si="66">Y35-Z35</f>
        <v>0</v>
      </c>
      <c r="AB35" s="271"/>
      <c r="AC35" s="271"/>
      <c r="AD35" s="273">
        <f t="shared" ref="AD35:AD38" si="67">AB35-AC35</f>
        <v>0</v>
      </c>
      <c r="AE35" s="271"/>
      <c r="AF35" s="271"/>
      <c r="AG35" s="273">
        <f t="shared" ref="AG35:AG38" si="68">AE35-AF35</f>
        <v>0</v>
      </c>
      <c r="AH35" s="271"/>
      <c r="AI35" s="271"/>
      <c r="AJ35" s="273">
        <f t="shared" ref="AJ35:AJ38" si="69">AH35-AI35</f>
        <v>0</v>
      </c>
      <c r="AK35" s="271"/>
      <c r="AL35" s="271"/>
      <c r="AM35" s="273">
        <f t="shared" ref="AM35:AM38" si="70">AK35-AL35</f>
        <v>0</v>
      </c>
      <c r="AN35" s="271"/>
      <c r="AO35" s="271"/>
      <c r="AP35" s="274">
        <f t="shared" ref="AP35:AP38" si="71">AN35-AO35</f>
        <v>0</v>
      </c>
      <c r="AQ35" s="271"/>
      <c r="AR35" s="271"/>
      <c r="AS35" s="274">
        <f t="shared" si="20"/>
        <v>0</v>
      </c>
      <c r="AT35" s="271"/>
      <c r="AU35" s="271"/>
      <c r="AV35" s="271">
        <f t="shared" si="18"/>
        <v>0</v>
      </c>
      <c r="AW35" s="271"/>
      <c r="AX35" s="271"/>
      <c r="AY35" s="271">
        <f t="shared" si="19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9">
        <v>30</v>
      </c>
      <c r="B36" s="5"/>
      <c r="C36" s="58" t="s">
        <v>381</v>
      </c>
      <c r="D36" s="286" t="s">
        <v>506</v>
      </c>
      <c r="E36" s="11">
        <v>13500000</v>
      </c>
      <c r="F36" s="11"/>
      <c r="G36" s="11"/>
      <c r="H36" s="56">
        <f t="shared" ref="H36:H42" si="72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ref="O36" si="73">M36-N36</f>
        <v>0</v>
      </c>
      <c r="P36" s="11">
        <v>950000</v>
      </c>
      <c r="Q36" s="11">
        <v>950000</v>
      </c>
      <c r="R36" s="61">
        <f t="shared" si="63"/>
        <v>0</v>
      </c>
      <c r="S36" s="11">
        <v>950000</v>
      </c>
      <c r="T36" s="11">
        <v>950000</v>
      </c>
      <c r="U36" s="61">
        <f t="shared" si="64"/>
        <v>0</v>
      </c>
      <c r="V36" s="11">
        <v>950000</v>
      </c>
      <c r="W36" s="11">
        <v>950000</v>
      </c>
      <c r="X36" s="61">
        <f t="shared" si="65"/>
        <v>0</v>
      </c>
      <c r="Y36" s="11">
        <v>950000</v>
      </c>
      <c r="Z36" s="11"/>
      <c r="AA36" s="61">
        <f t="shared" si="66"/>
        <v>950000</v>
      </c>
      <c r="AB36" s="11">
        <v>950000</v>
      </c>
      <c r="AC36" s="11"/>
      <c r="AD36" s="61">
        <f t="shared" si="67"/>
        <v>950000</v>
      </c>
      <c r="AE36" s="11">
        <v>950000</v>
      </c>
      <c r="AF36" s="11"/>
      <c r="AG36" s="61">
        <f t="shared" si="68"/>
        <v>950000</v>
      </c>
      <c r="AH36" s="11">
        <v>950000</v>
      </c>
      <c r="AI36" s="11"/>
      <c r="AJ36" s="61">
        <f t="shared" si="69"/>
        <v>950000</v>
      </c>
      <c r="AK36" s="11">
        <v>950000</v>
      </c>
      <c r="AL36" s="11"/>
      <c r="AM36" s="61">
        <f t="shared" si="70"/>
        <v>950000</v>
      </c>
      <c r="AN36" s="11">
        <v>950000</v>
      </c>
      <c r="AO36" s="11"/>
      <c r="AP36" s="61">
        <f t="shared" si="71"/>
        <v>950000</v>
      </c>
      <c r="AQ36" s="11">
        <v>950000</v>
      </c>
      <c r="AR36" s="11"/>
      <c r="AS36" s="61">
        <f t="shared" si="20"/>
        <v>950000</v>
      </c>
      <c r="AT36" s="56">
        <v>1050000</v>
      </c>
      <c r="AU36" s="11"/>
      <c r="AV36" s="56">
        <f t="shared" si="18"/>
        <v>1050000</v>
      </c>
      <c r="AW36" s="11"/>
      <c r="AX36" s="11"/>
      <c r="AY36" s="56">
        <f t="shared" si="19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6" t="s">
        <v>506</v>
      </c>
      <c r="E37" s="11">
        <v>13500000</v>
      </c>
      <c r="F37" s="11"/>
      <c r="G37" s="11"/>
      <c r="H37" s="56">
        <f t="shared" si="72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43"/>
        <v>0</v>
      </c>
      <c r="P37" s="11">
        <v>800000</v>
      </c>
      <c r="Q37" s="11">
        <v>800000</v>
      </c>
      <c r="R37" s="61">
        <f t="shared" si="63"/>
        <v>0</v>
      </c>
      <c r="S37" s="11">
        <v>800000</v>
      </c>
      <c r="T37" s="11">
        <v>800000</v>
      </c>
      <c r="U37" s="61">
        <f t="shared" si="64"/>
        <v>0</v>
      </c>
      <c r="V37" s="11">
        <v>800000</v>
      </c>
      <c r="W37" s="11"/>
      <c r="X37" s="61">
        <f t="shared" si="65"/>
        <v>800000</v>
      </c>
      <c r="Y37" s="11">
        <v>800000</v>
      </c>
      <c r="Z37" s="11"/>
      <c r="AA37" s="61">
        <f t="shared" si="66"/>
        <v>800000</v>
      </c>
      <c r="AB37" s="11">
        <v>800000</v>
      </c>
      <c r="AC37" s="11"/>
      <c r="AD37" s="61">
        <f t="shared" si="67"/>
        <v>800000</v>
      </c>
      <c r="AE37" s="11">
        <v>800000</v>
      </c>
      <c r="AF37" s="11"/>
      <c r="AG37" s="61">
        <f t="shared" si="68"/>
        <v>800000</v>
      </c>
      <c r="AH37" s="11">
        <v>800000</v>
      </c>
      <c r="AI37" s="11"/>
      <c r="AJ37" s="61">
        <f t="shared" si="69"/>
        <v>800000</v>
      </c>
      <c r="AK37" s="11">
        <v>800000</v>
      </c>
      <c r="AL37" s="11"/>
      <c r="AM37" s="61">
        <f t="shared" si="70"/>
        <v>800000</v>
      </c>
      <c r="AN37" s="11">
        <v>800000</v>
      </c>
      <c r="AO37" s="11"/>
      <c r="AP37" s="61">
        <f t="shared" si="71"/>
        <v>800000</v>
      </c>
      <c r="AQ37" s="11">
        <v>800000</v>
      </c>
      <c r="AR37" s="11"/>
      <c r="AS37" s="61">
        <f t="shared" si="20"/>
        <v>800000</v>
      </c>
      <c r="AT37" s="56">
        <v>700000</v>
      </c>
      <c r="AU37" s="11"/>
      <c r="AV37" s="56">
        <f t="shared" si="18"/>
        <v>700000</v>
      </c>
      <c r="AW37" s="11"/>
      <c r="AX37" s="11"/>
      <c r="AY37" s="56">
        <f t="shared" si="19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9">
        <v>32</v>
      </c>
      <c r="B38" s="5" t="s">
        <v>383</v>
      </c>
      <c r="C38" s="58" t="s">
        <v>384</v>
      </c>
      <c r="D38" s="286" t="s">
        <v>506</v>
      </c>
      <c r="E38" s="11">
        <v>13500000</v>
      </c>
      <c r="F38" s="11"/>
      <c r="G38" s="11">
        <v>2700000</v>
      </c>
      <c r="H38" s="56">
        <f t="shared" si="72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43"/>
        <v>0</v>
      </c>
      <c r="P38" s="11">
        <v>580000</v>
      </c>
      <c r="Q38" s="11">
        <v>580000</v>
      </c>
      <c r="R38" s="61">
        <f t="shared" si="63"/>
        <v>0</v>
      </c>
      <c r="S38" s="11">
        <v>580000</v>
      </c>
      <c r="T38" s="11">
        <v>580000</v>
      </c>
      <c r="U38" s="61">
        <f t="shared" si="64"/>
        <v>0</v>
      </c>
      <c r="V38" s="11">
        <v>580000</v>
      </c>
      <c r="W38" s="11">
        <v>580000</v>
      </c>
      <c r="X38" s="61">
        <f t="shared" si="65"/>
        <v>0</v>
      </c>
      <c r="Y38" s="11">
        <v>580000</v>
      </c>
      <c r="Z38" s="11"/>
      <c r="AA38" s="61">
        <f t="shared" si="66"/>
        <v>580000</v>
      </c>
      <c r="AB38" s="11">
        <v>580000</v>
      </c>
      <c r="AC38" s="11"/>
      <c r="AD38" s="61">
        <f t="shared" si="67"/>
        <v>580000</v>
      </c>
      <c r="AE38" s="11">
        <v>580000</v>
      </c>
      <c r="AF38" s="11"/>
      <c r="AG38" s="61">
        <f t="shared" si="68"/>
        <v>580000</v>
      </c>
      <c r="AH38" s="11">
        <v>580000</v>
      </c>
      <c r="AI38" s="11"/>
      <c r="AJ38" s="61">
        <f t="shared" si="69"/>
        <v>580000</v>
      </c>
      <c r="AK38" s="11">
        <v>580000</v>
      </c>
      <c r="AL38" s="11"/>
      <c r="AM38" s="61">
        <f t="shared" si="70"/>
        <v>580000</v>
      </c>
      <c r="AN38" s="11">
        <v>580000</v>
      </c>
      <c r="AO38" s="11"/>
      <c r="AP38" s="61">
        <f t="shared" si="71"/>
        <v>580000</v>
      </c>
      <c r="AQ38" s="11"/>
      <c r="AR38" s="11"/>
      <c r="AS38" s="61">
        <f t="shared" si="20"/>
        <v>0</v>
      </c>
      <c r="AT38" s="56"/>
      <c r="AU38" s="11"/>
      <c r="AV38" s="56">
        <f t="shared" si="18"/>
        <v>0</v>
      </c>
      <c r="AW38" s="11"/>
      <c r="AX38" s="11"/>
      <c r="AY38" s="56">
        <f t="shared" si="19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4" customFormat="1" x14ac:dyDescent="0.2">
      <c r="A39" s="37">
        <v>33</v>
      </c>
      <c r="B39" s="277"/>
      <c r="C39" s="278" t="s">
        <v>385</v>
      </c>
      <c r="D39" s="279" t="s">
        <v>506</v>
      </c>
      <c r="E39" s="272">
        <v>12500000</v>
      </c>
      <c r="F39" s="272">
        <v>1250000</v>
      </c>
      <c r="G39" s="272"/>
      <c r="H39" s="280">
        <f t="shared" si="72"/>
        <v>11250000</v>
      </c>
      <c r="I39" s="280">
        <f>+H39</f>
        <v>11250000</v>
      </c>
      <c r="J39" s="272"/>
      <c r="K39" s="272"/>
      <c r="L39" s="281">
        <f t="shared" si="6"/>
        <v>0</v>
      </c>
      <c r="M39" s="272"/>
      <c r="N39" s="272"/>
      <c r="O39" s="282">
        <f t="shared" ref="O39" si="74">M39-N39</f>
        <v>0</v>
      </c>
      <c r="P39" s="272"/>
      <c r="Q39" s="272"/>
      <c r="R39" s="281">
        <f t="shared" ref="R39:R40" si="75">P39-Q39</f>
        <v>0</v>
      </c>
      <c r="S39" s="272"/>
      <c r="T39" s="272"/>
      <c r="U39" s="281">
        <f t="shared" ref="U39:U40" si="76">S39-T39</f>
        <v>0</v>
      </c>
      <c r="V39" s="272"/>
      <c r="W39" s="272"/>
      <c r="X39" s="281">
        <f t="shared" ref="X39:X40" si="77">V39-W39</f>
        <v>0</v>
      </c>
      <c r="Y39" s="272"/>
      <c r="Z39" s="272"/>
      <c r="AA39" s="281">
        <f t="shared" ref="AA39:AA40" si="78">Y39-Z39</f>
        <v>0</v>
      </c>
      <c r="AB39" s="272"/>
      <c r="AC39" s="272"/>
      <c r="AD39" s="281">
        <f t="shared" ref="AD39:AD40" si="79">AB39-AC39</f>
        <v>0</v>
      </c>
      <c r="AE39" s="272"/>
      <c r="AF39" s="272"/>
      <c r="AG39" s="281">
        <f t="shared" ref="AG39:AG40" si="80">AE39-AF39</f>
        <v>0</v>
      </c>
      <c r="AH39" s="272"/>
      <c r="AI39" s="272"/>
      <c r="AJ39" s="281">
        <f t="shared" ref="AJ39:AJ40" si="81">AH39-AI39</f>
        <v>0</v>
      </c>
      <c r="AK39" s="272"/>
      <c r="AL39" s="272"/>
      <c r="AM39" s="281">
        <f t="shared" ref="AM39:AM40" si="82">AK39-AL39</f>
        <v>0</v>
      </c>
      <c r="AN39" s="272"/>
      <c r="AO39" s="272"/>
      <c r="AP39" s="282">
        <f t="shared" ref="AP39:AP40" si="83">AN39-AO39</f>
        <v>0</v>
      </c>
      <c r="AQ39" s="272"/>
      <c r="AR39" s="272"/>
      <c r="AS39" s="282">
        <f t="shared" si="20"/>
        <v>0</v>
      </c>
      <c r="AT39" s="280"/>
      <c r="AU39" s="272"/>
      <c r="AV39" s="280">
        <f t="shared" si="18"/>
        <v>0</v>
      </c>
      <c r="AW39" s="272"/>
      <c r="AX39" s="272"/>
      <c r="AY39" s="280">
        <f t="shared" si="19"/>
        <v>0</v>
      </c>
      <c r="AZ39" s="283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9">
        <v>34</v>
      </c>
      <c r="B40" s="5"/>
      <c r="C40" s="58" t="s">
        <v>386</v>
      </c>
      <c r="D40" s="286" t="s">
        <v>506</v>
      </c>
      <c r="E40" s="11">
        <v>12500000</v>
      </c>
      <c r="F40" s="11"/>
      <c r="G40" s="11"/>
      <c r="H40" s="56">
        <f t="shared" si="72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ref="O40" si="84">M40-N40</f>
        <v>0</v>
      </c>
      <c r="P40" s="11">
        <v>700000</v>
      </c>
      <c r="Q40" s="11">
        <v>700000</v>
      </c>
      <c r="R40" s="61">
        <f t="shared" si="75"/>
        <v>0</v>
      </c>
      <c r="S40" s="11">
        <v>700000</v>
      </c>
      <c r="T40" s="11">
        <v>700000</v>
      </c>
      <c r="U40" s="61">
        <f t="shared" si="76"/>
        <v>0</v>
      </c>
      <c r="V40" s="11">
        <v>700000</v>
      </c>
      <c r="W40" s="11">
        <v>700000</v>
      </c>
      <c r="X40" s="61">
        <f t="shared" si="77"/>
        <v>0</v>
      </c>
      <c r="Y40" s="11">
        <v>700000</v>
      </c>
      <c r="Z40" s="11">
        <v>700000</v>
      </c>
      <c r="AA40" s="61">
        <f t="shared" si="78"/>
        <v>0</v>
      </c>
      <c r="AB40" s="11">
        <v>700000</v>
      </c>
      <c r="AC40" s="11">
        <v>20000</v>
      </c>
      <c r="AD40" s="61">
        <f t="shared" si="79"/>
        <v>680000</v>
      </c>
      <c r="AE40" s="11">
        <v>700000</v>
      </c>
      <c r="AF40" s="11"/>
      <c r="AG40" s="61">
        <f t="shared" si="80"/>
        <v>700000</v>
      </c>
      <c r="AH40" s="11">
        <v>700000</v>
      </c>
      <c r="AI40" s="11"/>
      <c r="AJ40" s="61">
        <f t="shared" si="81"/>
        <v>700000</v>
      </c>
      <c r="AK40" s="11">
        <v>700000</v>
      </c>
      <c r="AL40" s="11"/>
      <c r="AM40" s="61">
        <f t="shared" si="82"/>
        <v>700000</v>
      </c>
      <c r="AN40" s="11">
        <v>700000</v>
      </c>
      <c r="AO40" s="11"/>
      <c r="AP40" s="61">
        <f t="shared" si="83"/>
        <v>700000</v>
      </c>
      <c r="AQ40" s="11">
        <v>700000</v>
      </c>
      <c r="AR40" s="11"/>
      <c r="AS40" s="61">
        <f t="shared" si="20"/>
        <v>700000</v>
      </c>
      <c r="AT40" s="56">
        <v>800000</v>
      </c>
      <c r="AU40" s="11"/>
      <c r="AV40" s="56">
        <f t="shared" si="18"/>
        <v>800000</v>
      </c>
      <c r="AW40" s="11"/>
      <c r="AX40" s="11"/>
      <c r="AY40" s="56">
        <f t="shared" si="19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4" customFormat="1" x14ac:dyDescent="0.2">
      <c r="A41" s="37">
        <v>35</v>
      </c>
      <c r="B41" s="277"/>
      <c r="C41" s="278" t="s">
        <v>387</v>
      </c>
      <c r="D41" s="279" t="s">
        <v>505</v>
      </c>
      <c r="E41" s="272">
        <v>13500000</v>
      </c>
      <c r="F41" s="272">
        <v>1350000</v>
      </c>
      <c r="G41" s="272"/>
      <c r="H41" s="280">
        <f t="shared" si="72"/>
        <v>12150000</v>
      </c>
      <c r="I41" s="280">
        <f>+H41</f>
        <v>12150000</v>
      </c>
      <c r="J41" s="272"/>
      <c r="K41" s="272"/>
      <c r="L41" s="281">
        <f t="shared" si="6"/>
        <v>0</v>
      </c>
      <c r="M41" s="272"/>
      <c r="N41" s="272"/>
      <c r="O41" s="282">
        <f t="shared" ref="O41" si="85">M41-N41</f>
        <v>0</v>
      </c>
      <c r="P41" s="272"/>
      <c r="Q41" s="272"/>
      <c r="R41" s="281">
        <f t="shared" ref="R41" si="86">P41-Q41</f>
        <v>0</v>
      </c>
      <c r="S41" s="272"/>
      <c r="T41" s="272"/>
      <c r="U41" s="281">
        <f t="shared" ref="U41" si="87">S41-T41</f>
        <v>0</v>
      </c>
      <c r="V41" s="272"/>
      <c r="W41" s="272"/>
      <c r="X41" s="281">
        <f t="shared" ref="X41" si="88">V41-W41</f>
        <v>0</v>
      </c>
      <c r="Y41" s="272"/>
      <c r="Z41" s="272"/>
      <c r="AA41" s="281">
        <f t="shared" ref="AA41" si="89">Y41-Z41</f>
        <v>0</v>
      </c>
      <c r="AB41" s="272"/>
      <c r="AC41" s="272"/>
      <c r="AD41" s="281">
        <f t="shared" ref="AD41" si="90">AB41-AC41</f>
        <v>0</v>
      </c>
      <c r="AE41" s="272"/>
      <c r="AF41" s="272"/>
      <c r="AG41" s="281">
        <f t="shared" ref="AG41" si="91">AE41-AF41</f>
        <v>0</v>
      </c>
      <c r="AH41" s="272"/>
      <c r="AI41" s="272"/>
      <c r="AJ41" s="281">
        <f t="shared" ref="AJ41" si="92">AH41-AI41</f>
        <v>0</v>
      </c>
      <c r="AK41" s="272"/>
      <c r="AL41" s="272"/>
      <c r="AM41" s="281">
        <f t="shared" ref="AM41" si="93">AK41-AL41</f>
        <v>0</v>
      </c>
      <c r="AN41" s="272"/>
      <c r="AO41" s="272"/>
      <c r="AP41" s="282">
        <f t="shared" ref="AP41" si="94">AN41-AO41</f>
        <v>0</v>
      </c>
      <c r="AQ41" s="272"/>
      <c r="AR41" s="272"/>
      <c r="AS41" s="282">
        <f t="shared" si="20"/>
        <v>0</v>
      </c>
      <c r="AT41" s="280"/>
      <c r="AU41" s="272"/>
      <c r="AV41" s="280">
        <f t="shared" si="18"/>
        <v>0</v>
      </c>
      <c r="AW41" s="272"/>
      <c r="AX41" s="272"/>
      <c r="AY41" s="280">
        <f t="shared" si="19"/>
        <v>0</v>
      </c>
      <c r="AZ41" s="283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9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72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43"/>
        <v>0</v>
      </c>
      <c r="P42" s="11">
        <v>3200000</v>
      </c>
      <c r="Q42" s="11">
        <v>2000000</v>
      </c>
      <c r="R42" s="225">
        <f t="shared" ref="R42:R56" si="95">P42-Q42</f>
        <v>1200000</v>
      </c>
      <c r="S42" s="11"/>
      <c r="T42" s="11"/>
      <c r="U42" s="225">
        <f t="shared" ref="U42:U44" si="96">S42-T42</f>
        <v>0</v>
      </c>
      <c r="V42" s="11"/>
      <c r="W42" s="11"/>
      <c r="X42" s="225">
        <f t="shared" ref="X42:X65" si="97">V42-W42</f>
        <v>0</v>
      </c>
      <c r="Y42" s="11"/>
      <c r="Z42" s="11"/>
      <c r="AA42" s="225">
        <f t="shared" ref="AA42:AA44" si="98">Y42-Z42</f>
        <v>0</v>
      </c>
      <c r="AB42" s="11">
        <v>3200000</v>
      </c>
      <c r="AC42" s="11"/>
      <c r="AD42" s="225">
        <f t="shared" ref="AD42:AD44" si="99">AB42-AC42</f>
        <v>3200000</v>
      </c>
      <c r="AE42" s="11"/>
      <c r="AF42" s="11"/>
      <c r="AG42" s="225">
        <f t="shared" ref="AG42:AG44" si="100">AE42-AF42</f>
        <v>0</v>
      </c>
      <c r="AH42" s="11"/>
      <c r="AI42" s="11"/>
      <c r="AJ42" s="225">
        <f t="shared" ref="AJ42:AJ44" si="101">AH42-AI42</f>
        <v>0</v>
      </c>
      <c r="AK42" s="11"/>
      <c r="AL42" s="11"/>
      <c r="AM42" s="225">
        <f t="shared" ref="AM42:AM44" si="102">AK42-AL42</f>
        <v>0</v>
      </c>
      <c r="AN42" s="11">
        <v>3100000</v>
      </c>
      <c r="AO42" s="11"/>
      <c r="AP42" s="61">
        <f t="shared" ref="AP42:AP44" si="103">AN42-AO42</f>
        <v>3100000</v>
      </c>
      <c r="AQ42" s="11"/>
      <c r="AR42" s="11"/>
      <c r="AS42" s="61">
        <f t="shared" si="20"/>
        <v>0</v>
      </c>
      <c r="AT42" s="56"/>
      <c r="AU42" s="11"/>
      <c r="AV42" s="56">
        <f t="shared" si="18"/>
        <v>0</v>
      </c>
      <c r="AW42" s="11"/>
      <c r="AX42" s="11"/>
      <c r="AY42" s="56">
        <f t="shared" si="19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104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43"/>
        <v>0</v>
      </c>
      <c r="P43" s="11">
        <v>445000</v>
      </c>
      <c r="Q43" s="11">
        <v>445000</v>
      </c>
      <c r="R43" s="61">
        <f t="shared" si="95"/>
        <v>0</v>
      </c>
      <c r="S43" s="11">
        <v>445000</v>
      </c>
      <c r="T43" s="11">
        <v>445000</v>
      </c>
      <c r="U43" s="61">
        <f t="shared" si="96"/>
        <v>0</v>
      </c>
      <c r="V43" s="11">
        <v>445000</v>
      </c>
      <c r="W43" s="11">
        <v>445000</v>
      </c>
      <c r="X43" s="61">
        <f t="shared" si="97"/>
        <v>0</v>
      </c>
      <c r="Y43" s="11">
        <v>445000</v>
      </c>
      <c r="Z43" s="11">
        <v>445000</v>
      </c>
      <c r="AA43" s="61">
        <f t="shared" si="98"/>
        <v>0</v>
      </c>
      <c r="AB43" s="11">
        <v>445000</v>
      </c>
      <c r="AC43" s="11">
        <v>25000</v>
      </c>
      <c r="AD43" s="61">
        <f t="shared" si="99"/>
        <v>420000</v>
      </c>
      <c r="AE43" s="11">
        <v>445000</v>
      </c>
      <c r="AF43" s="11"/>
      <c r="AG43" s="61">
        <f t="shared" si="100"/>
        <v>445000</v>
      </c>
      <c r="AH43" s="11">
        <v>445000</v>
      </c>
      <c r="AI43" s="11"/>
      <c r="AJ43" s="61">
        <f t="shared" si="101"/>
        <v>445000</v>
      </c>
      <c r="AK43" s="11">
        <v>445000</v>
      </c>
      <c r="AL43" s="11"/>
      <c r="AM43" s="61">
        <f t="shared" si="102"/>
        <v>445000</v>
      </c>
      <c r="AN43" s="11">
        <v>445000</v>
      </c>
      <c r="AO43" s="11"/>
      <c r="AP43" s="61">
        <f t="shared" si="103"/>
        <v>445000</v>
      </c>
      <c r="AQ43" s="11"/>
      <c r="AR43" s="11"/>
      <c r="AS43" s="61">
        <f t="shared" si="20"/>
        <v>0</v>
      </c>
      <c r="AT43" s="56"/>
      <c r="AU43" s="11"/>
      <c r="AV43" s="56">
        <f t="shared" si="18"/>
        <v>0</v>
      </c>
      <c r="AW43" s="11"/>
      <c r="AX43" s="11"/>
      <c r="AY43" s="56">
        <f t="shared" si="19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9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104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ref="O44" si="105">M44-N44</f>
        <v>0</v>
      </c>
      <c r="P44" s="11">
        <v>600000</v>
      </c>
      <c r="Q44" s="11">
        <v>600000</v>
      </c>
      <c r="R44" s="61">
        <f t="shared" si="95"/>
        <v>0</v>
      </c>
      <c r="S44" s="11">
        <v>600000</v>
      </c>
      <c r="T44" s="11">
        <v>600000</v>
      </c>
      <c r="U44" s="61">
        <f t="shared" si="96"/>
        <v>0</v>
      </c>
      <c r="V44" s="11">
        <v>600000</v>
      </c>
      <c r="W44" s="11">
        <v>600000</v>
      </c>
      <c r="X44" s="61">
        <f t="shared" si="97"/>
        <v>0</v>
      </c>
      <c r="Y44" s="11">
        <v>600000</v>
      </c>
      <c r="Z44" s="11"/>
      <c r="AA44" s="61">
        <f t="shared" si="98"/>
        <v>600000</v>
      </c>
      <c r="AB44" s="11">
        <v>600000</v>
      </c>
      <c r="AC44" s="11"/>
      <c r="AD44" s="61">
        <f t="shared" si="99"/>
        <v>600000</v>
      </c>
      <c r="AE44" s="11">
        <v>600000</v>
      </c>
      <c r="AF44" s="11"/>
      <c r="AG44" s="61">
        <f t="shared" si="100"/>
        <v>600000</v>
      </c>
      <c r="AH44" s="11">
        <v>600000</v>
      </c>
      <c r="AI44" s="11"/>
      <c r="AJ44" s="61">
        <f t="shared" si="101"/>
        <v>600000</v>
      </c>
      <c r="AK44" s="11">
        <v>600000</v>
      </c>
      <c r="AL44" s="11"/>
      <c r="AM44" s="61">
        <f t="shared" si="102"/>
        <v>600000</v>
      </c>
      <c r="AN44" s="11">
        <v>600000</v>
      </c>
      <c r="AO44" s="11"/>
      <c r="AP44" s="61">
        <f t="shared" si="103"/>
        <v>600000</v>
      </c>
      <c r="AQ44" s="11"/>
      <c r="AR44" s="11"/>
      <c r="AS44" s="61">
        <f t="shared" si="20"/>
        <v>0</v>
      </c>
      <c r="AT44" s="56"/>
      <c r="AU44" s="11"/>
      <c r="AV44" s="56">
        <f t="shared" si="18"/>
        <v>0</v>
      </c>
      <c r="AW44" s="11"/>
      <c r="AX44" s="11"/>
      <c r="AY44" s="56">
        <f t="shared" si="19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4" customFormat="1" x14ac:dyDescent="0.2">
      <c r="A45" s="37">
        <v>39</v>
      </c>
      <c r="B45" s="277"/>
      <c r="C45" s="278" t="s">
        <v>393</v>
      </c>
      <c r="D45" s="279" t="s">
        <v>505</v>
      </c>
      <c r="E45" s="272">
        <v>13500000</v>
      </c>
      <c r="F45" s="272">
        <v>1350000</v>
      </c>
      <c r="G45" s="272"/>
      <c r="H45" s="280">
        <f t="shared" si="104"/>
        <v>12150000</v>
      </c>
      <c r="I45" s="280">
        <f>+H45</f>
        <v>12150000</v>
      </c>
      <c r="J45" s="272"/>
      <c r="K45" s="272"/>
      <c r="L45" s="281"/>
      <c r="M45" s="272"/>
      <c r="N45" s="272"/>
      <c r="O45" s="282">
        <f t="shared" ref="O45" si="106">M45-N45</f>
        <v>0</v>
      </c>
      <c r="P45" s="272"/>
      <c r="Q45" s="272"/>
      <c r="R45" s="281">
        <f t="shared" ref="R45" si="107">P45-Q45</f>
        <v>0</v>
      </c>
      <c r="S45" s="272"/>
      <c r="T45" s="272"/>
      <c r="U45" s="281">
        <f t="shared" ref="U45:U60" si="108">S45-T45</f>
        <v>0</v>
      </c>
      <c r="V45" s="272"/>
      <c r="W45" s="272"/>
      <c r="X45" s="281">
        <f t="shared" ref="X45:X61" si="109">V45-W45</f>
        <v>0</v>
      </c>
      <c r="Y45" s="272"/>
      <c r="Z45" s="272"/>
      <c r="AA45" s="281">
        <f t="shared" ref="AA45:AA61" si="110">Y45-Z45</f>
        <v>0</v>
      </c>
      <c r="AB45" s="272"/>
      <c r="AC45" s="272"/>
      <c r="AD45" s="281">
        <f t="shared" ref="AD45:AD61" si="111">AB45-AC45</f>
        <v>0</v>
      </c>
      <c r="AE45" s="272"/>
      <c r="AF45" s="272"/>
      <c r="AG45" s="281">
        <f t="shared" ref="AG45:AG61" si="112">AE45-AF45</f>
        <v>0</v>
      </c>
      <c r="AH45" s="272"/>
      <c r="AI45" s="272"/>
      <c r="AJ45" s="281">
        <f t="shared" ref="AJ45:AJ61" si="113">AH45-AI45</f>
        <v>0</v>
      </c>
      <c r="AK45" s="272"/>
      <c r="AL45" s="272"/>
      <c r="AM45" s="281">
        <f t="shared" ref="AM45:AM61" si="114">AK45-AL45</f>
        <v>0</v>
      </c>
      <c r="AN45" s="272"/>
      <c r="AO45" s="272"/>
      <c r="AP45" s="282">
        <f t="shared" ref="AP45:AP61" si="115">AN45-AO45</f>
        <v>0</v>
      </c>
      <c r="AQ45" s="272"/>
      <c r="AR45" s="272"/>
      <c r="AS45" s="282">
        <f t="shared" si="20"/>
        <v>0</v>
      </c>
      <c r="AT45" s="280"/>
      <c r="AU45" s="272"/>
      <c r="AV45" s="280">
        <f t="shared" si="18"/>
        <v>0</v>
      </c>
      <c r="AW45" s="272"/>
      <c r="AX45" s="272"/>
      <c r="AY45" s="280"/>
      <c r="AZ45" s="283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9">
        <v>40</v>
      </c>
      <c r="B46" s="5"/>
      <c r="C46" s="58" t="s">
        <v>478</v>
      </c>
      <c r="D46" s="9" t="s">
        <v>505</v>
      </c>
      <c r="E46" s="272">
        <v>13500000</v>
      </c>
      <c r="F46" s="11"/>
      <c r="G46" s="11"/>
      <c r="H46" s="56">
        <f t="shared" si="104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ref="O46" si="116">M46-N46</f>
        <v>0</v>
      </c>
      <c r="P46" s="11">
        <v>900000</v>
      </c>
      <c r="Q46" s="11">
        <v>900000</v>
      </c>
      <c r="R46" s="225">
        <f t="shared" ref="R46:R49" si="117">P46-Q46</f>
        <v>0</v>
      </c>
      <c r="S46" s="11">
        <v>900000</v>
      </c>
      <c r="T46" s="11">
        <v>900000</v>
      </c>
      <c r="U46" s="225">
        <f t="shared" si="108"/>
        <v>0</v>
      </c>
      <c r="V46" s="11">
        <v>900000</v>
      </c>
      <c r="W46" s="11"/>
      <c r="X46" s="225">
        <f t="shared" si="109"/>
        <v>900000</v>
      </c>
      <c r="Y46" s="11">
        <v>900000</v>
      </c>
      <c r="Z46" s="11"/>
      <c r="AA46" s="225">
        <f t="shared" si="110"/>
        <v>900000</v>
      </c>
      <c r="AB46" s="11">
        <v>900000</v>
      </c>
      <c r="AC46" s="11"/>
      <c r="AD46" s="225">
        <f t="shared" si="111"/>
        <v>900000</v>
      </c>
      <c r="AE46" s="11">
        <v>900000</v>
      </c>
      <c r="AF46" s="11"/>
      <c r="AG46" s="225">
        <f t="shared" si="112"/>
        <v>900000</v>
      </c>
      <c r="AH46" s="11">
        <v>900000</v>
      </c>
      <c r="AI46" s="11"/>
      <c r="AJ46" s="225">
        <f t="shared" si="113"/>
        <v>900000</v>
      </c>
      <c r="AK46" s="11">
        <v>900000</v>
      </c>
      <c r="AL46" s="11"/>
      <c r="AM46" s="225">
        <f t="shared" si="114"/>
        <v>900000</v>
      </c>
      <c r="AN46" s="11">
        <v>900000</v>
      </c>
      <c r="AO46" s="11"/>
      <c r="AP46" s="225">
        <f t="shared" si="115"/>
        <v>900000</v>
      </c>
      <c r="AQ46" s="11">
        <v>900000</v>
      </c>
      <c r="AR46" s="11"/>
      <c r="AS46" s="225">
        <f t="shared" si="20"/>
        <v>900000</v>
      </c>
      <c r="AT46" s="56">
        <v>500000</v>
      </c>
      <c r="AU46" s="11"/>
      <c r="AV46" s="56">
        <f t="shared" si="18"/>
        <v>500000</v>
      </c>
      <c r="AW46" s="11"/>
      <c r="AX46" s="11"/>
      <c r="AY46" s="56">
        <f t="shared" si="19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104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ref="O47" si="118">M47-N47</f>
        <v>0</v>
      </c>
      <c r="P47" s="11">
        <v>850000</v>
      </c>
      <c r="Q47" s="11">
        <v>850000</v>
      </c>
      <c r="R47" s="61">
        <f t="shared" si="117"/>
        <v>0</v>
      </c>
      <c r="S47" s="11">
        <v>850000</v>
      </c>
      <c r="T47" s="11">
        <v>850000</v>
      </c>
      <c r="U47" s="61">
        <f t="shared" si="108"/>
        <v>0</v>
      </c>
      <c r="V47" s="11">
        <v>850000</v>
      </c>
      <c r="W47" s="11">
        <v>850000</v>
      </c>
      <c r="X47" s="61">
        <f t="shared" si="109"/>
        <v>0</v>
      </c>
      <c r="Y47" s="11">
        <v>850000</v>
      </c>
      <c r="Z47" s="11"/>
      <c r="AA47" s="61">
        <f t="shared" si="110"/>
        <v>850000</v>
      </c>
      <c r="AB47" s="11">
        <v>850000</v>
      </c>
      <c r="AC47" s="11"/>
      <c r="AD47" s="61">
        <f t="shared" si="111"/>
        <v>850000</v>
      </c>
      <c r="AE47" s="11">
        <v>850000</v>
      </c>
      <c r="AF47" s="11"/>
      <c r="AG47" s="61">
        <f t="shared" si="112"/>
        <v>850000</v>
      </c>
      <c r="AH47" s="11">
        <v>850000</v>
      </c>
      <c r="AI47" s="11"/>
      <c r="AJ47" s="61">
        <f t="shared" si="113"/>
        <v>850000</v>
      </c>
      <c r="AK47" s="11">
        <v>850000</v>
      </c>
      <c r="AL47" s="11"/>
      <c r="AM47" s="61">
        <f t="shared" si="114"/>
        <v>850000</v>
      </c>
      <c r="AN47" s="11">
        <v>850000</v>
      </c>
      <c r="AO47" s="11"/>
      <c r="AP47" s="61">
        <f t="shared" si="115"/>
        <v>850000</v>
      </c>
      <c r="AQ47" s="11"/>
      <c r="AR47" s="11"/>
      <c r="AS47" s="61">
        <f t="shared" si="20"/>
        <v>0</v>
      </c>
      <c r="AT47" s="56"/>
      <c r="AU47" s="11"/>
      <c r="AV47" s="56">
        <f t="shared" si="18"/>
        <v>0</v>
      </c>
      <c r="AW47" s="11"/>
      <c r="AX47" s="11"/>
      <c r="AY47" s="56">
        <f t="shared" si="19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9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104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119">M48-N48</f>
        <v>0</v>
      </c>
      <c r="P48" s="11">
        <v>950000</v>
      </c>
      <c r="Q48" s="11">
        <v>950000</v>
      </c>
      <c r="R48" s="61">
        <f t="shared" si="117"/>
        <v>0</v>
      </c>
      <c r="S48" s="11">
        <v>950000</v>
      </c>
      <c r="T48" s="11"/>
      <c r="U48" s="61">
        <f t="shared" si="108"/>
        <v>950000</v>
      </c>
      <c r="V48" s="11">
        <v>950000</v>
      </c>
      <c r="W48" s="11"/>
      <c r="X48" s="61">
        <f t="shared" si="109"/>
        <v>950000</v>
      </c>
      <c r="Y48" s="11">
        <v>950000</v>
      </c>
      <c r="Z48" s="11"/>
      <c r="AA48" s="61">
        <f t="shared" si="110"/>
        <v>950000</v>
      </c>
      <c r="AB48" s="11">
        <v>950000</v>
      </c>
      <c r="AC48" s="11"/>
      <c r="AD48" s="61">
        <f t="shared" si="111"/>
        <v>950000</v>
      </c>
      <c r="AE48" s="11">
        <v>950000</v>
      </c>
      <c r="AF48" s="11"/>
      <c r="AG48" s="61">
        <f t="shared" si="112"/>
        <v>950000</v>
      </c>
      <c r="AH48" s="11">
        <v>950000</v>
      </c>
      <c r="AI48" s="11"/>
      <c r="AJ48" s="61">
        <f t="shared" si="113"/>
        <v>950000</v>
      </c>
      <c r="AK48" s="11">
        <v>950000</v>
      </c>
      <c r="AL48" s="11"/>
      <c r="AM48" s="61">
        <f t="shared" si="114"/>
        <v>950000</v>
      </c>
      <c r="AN48" s="11">
        <v>950000</v>
      </c>
      <c r="AO48" s="11"/>
      <c r="AP48" s="61">
        <f t="shared" si="115"/>
        <v>950000</v>
      </c>
      <c r="AQ48" s="11"/>
      <c r="AR48" s="11"/>
      <c r="AS48" s="61">
        <f t="shared" si="20"/>
        <v>0</v>
      </c>
      <c r="AT48" s="56"/>
      <c r="AU48" s="11"/>
      <c r="AV48" s="56">
        <f t="shared" si="18"/>
        <v>0</v>
      </c>
      <c r="AW48" s="11"/>
      <c r="AX48" s="11"/>
      <c r="AY48" s="56">
        <f t="shared" si="19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104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119"/>
        <v>0</v>
      </c>
      <c r="P49" s="11">
        <v>850000</v>
      </c>
      <c r="Q49" s="11">
        <v>850000</v>
      </c>
      <c r="R49" s="61">
        <f t="shared" si="117"/>
        <v>0</v>
      </c>
      <c r="S49" s="11">
        <v>850000</v>
      </c>
      <c r="T49" s="11">
        <v>850000</v>
      </c>
      <c r="U49" s="61">
        <f t="shared" si="108"/>
        <v>0</v>
      </c>
      <c r="V49" s="11">
        <v>850000</v>
      </c>
      <c r="W49" s="11"/>
      <c r="X49" s="61">
        <f t="shared" si="109"/>
        <v>850000</v>
      </c>
      <c r="Y49" s="11">
        <v>850000</v>
      </c>
      <c r="Z49" s="11"/>
      <c r="AA49" s="61">
        <f t="shared" si="110"/>
        <v>850000</v>
      </c>
      <c r="AB49" s="11">
        <v>850000</v>
      </c>
      <c r="AC49" s="11"/>
      <c r="AD49" s="61">
        <f t="shared" si="111"/>
        <v>850000</v>
      </c>
      <c r="AE49" s="11">
        <v>850000</v>
      </c>
      <c r="AF49" s="11"/>
      <c r="AG49" s="61">
        <f t="shared" si="112"/>
        <v>850000</v>
      </c>
      <c r="AH49" s="11">
        <v>850000</v>
      </c>
      <c r="AI49" s="11"/>
      <c r="AJ49" s="61">
        <f t="shared" si="113"/>
        <v>850000</v>
      </c>
      <c r="AK49" s="11">
        <v>850000</v>
      </c>
      <c r="AL49" s="11"/>
      <c r="AM49" s="61">
        <f t="shared" si="114"/>
        <v>850000</v>
      </c>
      <c r="AN49" s="11">
        <v>850000</v>
      </c>
      <c r="AO49" s="11"/>
      <c r="AP49" s="61">
        <f t="shared" si="115"/>
        <v>850000</v>
      </c>
      <c r="AQ49" s="11"/>
      <c r="AR49" s="11"/>
      <c r="AS49" s="61">
        <f t="shared" si="20"/>
        <v>0</v>
      </c>
      <c r="AT49" s="56"/>
      <c r="AU49" s="11"/>
      <c r="AV49" s="56">
        <f t="shared" si="18"/>
        <v>0</v>
      </c>
      <c r="AW49" s="11"/>
      <c r="AX49" s="11"/>
      <c r="AY49" s="56">
        <f t="shared" si="19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9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104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119"/>
        <v>0</v>
      </c>
      <c r="P50" s="11">
        <v>950000</v>
      </c>
      <c r="Q50" s="11">
        <v>950000</v>
      </c>
      <c r="R50" s="225">
        <f t="shared" si="95"/>
        <v>0</v>
      </c>
      <c r="S50" s="11">
        <v>950000</v>
      </c>
      <c r="T50" s="11">
        <v>950000</v>
      </c>
      <c r="U50" s="225">
        <f t="shared" si="108"/>
        <v>0</v>
      </c>
      <c r="V50" s="11">
        <v>950000</v>
      </c>
      <c r="W50" s="11">
        <v>100000</v>
      </c>
      <c r="X50" s="225">
        <f t="shared" si="109"/>
        <v>850000</v>
      </c>
      <c r="Y50" s="11">
        <v>950000</v>
      </c>
      <c r="Z50" s="11"/>
      <c r="AA50" s="225">
        <f t="shared" si="110"/>
        <v>950000</v>
      </c>
      <c r="AB50" s="11">
        <v>950000</v>
      </c>
      <c r="AC50" s="11"/>
      <c r="AD50" s="225">
        <f t="shared" si="111"/>
        <v>950000</v>
      </c>
      <c r="AE50" s="11">
        <v>950000</v>
      </c>
      <c r="AF50" s="11"/>
      <c r="AG50" s="225">
        <f t="shared" si="112"/>
        <v>950000</v>
      </c>
      <c r="AH50" s="11">
        <v>950000</v>
      </c>
      <c r="AI50" s="11"/>
      <c r="AJ50" s="225">
        <f t="shared" si="113"/>
        <v>950000</v>
      </c>
      <c r="AK50" s="11">
        <v>950000</v>
      </c>
      <c r="AL50" s="11"/>
      <c r="AM50" s="225">
        <f t="shared" si="114"/>
        <v>950000</v>
      </c>
      <c r="AN50" s="11">
        <v>950000</v>
      </c>
      <c r="AO50" s="11"/>
      <c r="AP50" s="225">
        <f t="shared" si="115"/>
        <v>950000</v>
      </c>
      <c r="AQ50" s="11">
        <v>950000</v>
      </c>
      <c r="AR50" s="11"/>
      <c r="AS50" s="225">
        <f t="shared" si="20"/>
        <v>950000</v>
      </c>
      <c r="AT50" s="56">
        <v>1000000</v>
      </c>
      <c r="AU50" s="11"/>
      <c r="AV50" s="56">
        <f t="shared" si="18"/>
        <v>1000000</v>
      </c>
      <c r="AW50" s="11"/>
      <c r="AX50" s="11"/>
      <c r="AY50" s="56">
        <f t="shared" si="19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104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119"/>
        <v>0</v>
      </c>
      <c r="P51" s="11">
        <v>950000</v>
      </c>
      <c r="Q51" s="11">
        <v>950000</v>
      </c>
      <c r="R51" s="225">
        <f t="shared" si="95"/>
        <v>0</v>
      </c>
      <c r="S51" s="11">
        <v>950000</v>
      </c>
      <c r="T51" s="11">
        <v>950000</v>
      </c>
      <c r="U51" s="225">
        <f t="shared" si="108"/>
        <v>0</v>
      </c>
      <c r="V51" s="11">
        <v>950000</v>
      </c>
      <c r="W51" s="11"/>
      <c r="X51" s="225">
        <f t="shared" si="109"/>
        <v>950000</v>
      </c>
      <c r="Y51" s="11">
        <v>950000</v>
      </c>
      <c r="Z51" s="11"/>
      <c r="AA51" s="225">
        <f t="shared" si="110"/>
        <v>950000</v>
      </c>
      <c r="AB51" s="11">
        <v>950000</v>
      </c>
      <c r="AC51" s="11"/>
      <c r="AD51" s="225">
        <f t="shared" si="111"/>
        <v>950000</v>
      </c>
      <c r="AE51" s="11">
        <v>950000</v>
      </c>
      <c r="AF51" s="11"/>
      <c r="AG51" s="225">
        <f t="shared" si="112"/>
        <v>950000</v>
      </c>
      <c r="AH51" s="11">
        <v>950000</v>
      </c>
      <c r="AI51" s="11"/>
      <c r="AJ51" s="225">
        <f t="shared" si="113"/>
        <v>950000</v>
      </c>
      <c r="AK51" s="11">
        <v>950000</v>
      </c>
      <c r="AL51" s="11"/>
      <c r="AM51" s="225">
        <f t="shared" si="114"/>
        <v>950000</v>
      </c>
      <c r="AN51" s="11">
        <v>950000</v>
      </c>
      <c r="AO51" s="11"/>
      <c r="AP51" s="225">
        <f t="shared" si="115"/>
        <v>950000</v>
      </c>
      <c r="AQ51" s="11">
        <v>950000</v>
      </c>
      <c r="AR51" s="11"/>
      <c r="AS51" s="225">
        <f t="shared" si="20"/>
        <v>950000</v>
      </c>
      <c r="AT51" s="56"/>
      <c r="AU51" s="11"/>
      <c r="AV51" s="56">
        <f t="shared" si="18"/>
        <v>0</v>
      </c>
      <c r="AW51" s="11"/>
      <c r="AX51" s="11"/>
      <c r="AY51" s="56">
        <f t="shared" si="19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9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104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119"/>
        <v>0</v>
      </c>
      <c r="P52" s="11">
        <v>850000</v>
      </c>
      <c r="Q52" s="11">
        <v>850000</v>
      </c>
      <c r="R52" s="61">
        <f t="shared" si="95"/>
        <v>0</v>
      </c>
      <c r="S52" s="11">
        <v>850000</v>
      </c>
      <c r="T52" s="11">
        <v>850000</v>
      </c>
      <c r="U52" s="61">
        <f t="shared" si="108"/>
        <v>0</v>
      </c>
      <c r="V52" s="11">
        <v>850000</v>
      </c>
      <c r="W52" s="11">
        <v>850000</v>
      </c>
      <c r="X52" s="61">
        <f t="shared" si="109"/>
        <v>0</v>
      </c>
      <c r="Y52" s="11">
        <v>850000</v>
      </c>
      <c r="Z52" s="11">
        <v>0</v>
      </c>
      <c r="AA52" s="61">
        <f t="shared" si="110"/>
        <v>850000</v>
      </c>
      <c r="AB52" s="11">
        <v>850000</v>
      </c>
      <c r="AC52" s="11">
        <v>0</v>
      </c>
      <c r="AD52" s="61">
        <f t="shared" si="111"/>
        <v>850000</v>
      </c>
      <c r="AE52" s="11">
        <v>850000</v>
      </c>
      <c r="AF52" s="11">
        <v>0</v>
      </c>
      <c r="AG52" s="61">
        <f t="shared" si="112"/>
        <v>850000</v>
      </c>
      <c r="AH52" s="11">
        <v>850000</v>
      </c>
      <c r="AI52" s="11">
        <v>0</v>
      </c>
      <c r="AJ52" s="61">
        <f t="shared" si="113"/>
        <v>850000</v>
      </c>
      <c r="AK52" s="11">
        <v>850000</v>
      </c>
      <c r="AL52" s="11">
        <v>0</v>
      </c>
      <c r="AM52" s="61">
        <f t="shared" si="114"/>
        <v>850000</v>
      </c>
      <c r="AN52" s="11">
        <v>850000</v>
      </c>
      <c r="AO52" s="11">
        <v>0</v>
      </c>
      <c r="AP52" s="61">
        <f t="shared" si="115"/>
        <v>850000</v>
      </c>
      <c r="AQ52" s="11">
        <v>850000</v>
      </c>
      <c r="AR52" s="11">
        <v>0</v>
      </c>
      <c r="AS52" s="61">
        <f t="shared" si="20"/>
        <v>850000</v>
      </c>
      <c r="AT52" s="56">
        <v>650000</v>
      </c>
      <c r="AU52" s="11"/>
      <c r="AV52" s="56">
        <f t="shared" si="18"/>
        <v>650000</v>
      </c>
      <c r="AW52" s="11"/>
      <c r="AX52" s="11"/>
      <c r="AY52" s="56">
        <f t="shared" si="19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104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 t="shared" ref="O53" si="120">M53-N53</f>
        <v>0</v>
      </c>
      <c r="P53" s="11">
        <v>950000</v>
      </c>
      <c r="Q53" s="11">
        <v>950000</v>
      </c>
      <c r="R53" s="225">
        <f t="shared" ref="R53" si="121">P53-Q53</f>
        <v>0</v>
      </c>
      <c r="S53" s="11">
        <v>950000</v>
      </c>
      <c r="T53" s="11">
        <v>550000</v>
      </c>
      <c r="U53" s="225">
        <f t="shared" si="108"/>
        <v>400000</v>
      </c>
      <c r="V53" s="11">
        <v>950000</v>
      </c>
      <c r="W53" s="11"/>
      <c r="X53" s="225">
        <f t="shared" si="109"/>
        <v>950000</v>
      </c>
      <c r="Y53" s="11">
        <v>950000</v>
      </c>
      <c r="Z53" s="11"/>
      <c r="AA53" s="225">
        <f t="shared" si="110"/>
        <v>950000</v>
      </c>
      <c r="AB53" s="11">
        <v>950000</v>
      </c>
      <c r="AC53" s="11"/>
      <c r="AD53" s="225">
        <f t="shared" si="111"/>
        <v>950000</v>
      </c>
      <c r="AE53" s="11">
        <v>950000</v>
      </c>
      <c r="AF53" s="11"/>
      <c r="AG53" s="225">
        <f t="shared" si="112"/>
        <v>950000</v>
      </c>
      <c r="AH53" s="11">
        <v>950000</v>
      </c>
      <c r="AI53" s="11"/>
      <c r="AJ53" s="225">
        <f t="shared" si="113"/>
        <v>950000</v>
      </c>
      <c r="AK53" s="11">
        <v>950000</v>
      </c>
      <c r="AL53" s="11"/>
      <c r="AM53" s="225">
        <f t="shared" si="114"/>
        <v>950000</v>
      </c>
      <c r="AN53" s="11">
        <v>950000</v>
      </c>
      <c r="AO53" s="11"/>
      <c r="AP53" s="225">
        <f t="shared" si="115"/>
        <v>950000</v>
      </c>
      <c r="AQ53" s="11">
        <v>950000</v>
      </c>
      <c r="AR53" s="11"/>
      <c r="AS53" s="225">
        <f t="shared" si="20"/>
        <v>950000</v>
      </c>
      <c r="AT53" s="56">
        <v>650000</v>
      </c>
      <c r="AU53" s="11"/>
      <c r="AV53" s="56">
        <f t="shared" si="18"/>
        <v>650000</v>
      </c>
      <c r="AW53" s="11"/>
      <c r="AX53" s="11"/>
      <c r="AY53" s="56">
        <f t="shared" si="19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9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104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119"/>
        <v>0</v>
      </c>
      <c r="P54" s="11">
        <v>950000</v>
      </c>
      <c r="Q54" s="11">
        <v>950000</v>
      </c>
      <c r="R54" s="225">
        <f t="shared" si="95"/>
        <v>0</v>
      </c>
      <c r="S54" s="11">
        <v>950000</v>
      </c>
      <c r="T54" s="11">
        <v>950000</v>
      </c>
      <c r="U54" s="225">
        <f t="shared" si="108"/>
        <v>0</v>
      </c>
      <c r="V54" s="11">
        <v>950000</v>
      </c>
      <c r="W54" s="11"/>
      <c r="X54" s="225">
        <f t="shared" si="109"/>
        <v>950000</v>
      </c>
      <c r="Y54" s="11">
        <v>950000</v>
      </c>
      <c r="Z54" s="11"/>
      <c r="AA54" s="225">
        <f t="shared" si="110"/>
        <v>950000</v>
      </c>
      <c r="AB54" s="11">
        <v>950000</v>
      </c>
      <c r="AC54" s="11"/>
      <c r="AD54" s="225">
        <f t="shared" si="111"/>
        <v>950000</v>
      </c>
      <c r="AE54" s="11">
        <v>950000</v>
      </c>
      <c r="AF54" s="11"/>
      <c r="AG54" s="225">
        <f t="shared" si="112"/>
        <v>950000</v>
      </c>
      <c r="AH54" s="11">
        <v>950000</v>
      </c>
      <c r="AI54" s="11"/>
      <c r="AJ54" s="225">
        <f t="shared" si="113"/>
        <v>950000</v>
      </c>
      <c r="AK54" s="11">
        <v>950000</v>
      </c>
      <c r="AL54" s="11"/>
      <c r="AM54" s="225">
        <f t="shared" si="114"/>
        <v>950000</v>
      </c>
      <c r="AN54" s="11">
        <v>950000</v>
      </c>
      <c r="AO54" s="11"/>
      <c r="AP54" s="225">
        <f t="shared" si="115"/>
        <v>950000</v>
      </c>
      <c r="AQ54" s="11">
        <v>950000</v>
      </c>
      <c r="AR54" s="11"/>
      <c r="AS54" s="225">
        <f t="shared" si="20"/>
        <v>950000</v>
      </c>
      <c r="AT54" s="56"/>
      <c r="AU54" s="11"/>
      <c r="AV54" s="56">
        <f t="shared" si="18"/>
        <v>0</v>
      </c>
      <c r="AW54" s="11"/>
      <c r="AX54" s="11"/>
      <c r="AY54" s="56">
        <f t="shared" si="19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104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119"/>
        <v>0</v>
      </c>
      <c r="P55" s="11">
        <v>545000</v>
      </c>
      <c r="Q55" s="11"/>
      <c r="R55" s="225">
        <f t="shared" si="95"/>
        <v>545000</v>
      </c>
      <c r="S55" s="11">
        <v>545000</v>
      </c>
      <c r="T55" s="11"/>
      <c r="U55" s="225">
        <f t="shared" si="108"/>
        <v>545000</v>
      </c>
      <c r="V55" s="11">
        <v>545000</v>
      </c>
      <c r="W55" s="11"/>
      <c r="X55" s="225">
        <f t="shared" si="109"/>
        <v>545000</v>
      </c>
      <c r="Y55" s="11">
        <v>545000</v>
      </c>
      <c r="Z55" s="11"/>
      <c r="AA55" s="225">
        <f t="shared" si="110"/>
        <v>545000</v>
      </c>
      <c r="AB55" s="11">
        <v>545000</v>
      </c>
      <c r="AC55" s="11"/>
      <c r="AD55" s="225">
        <f t="shared" si="111"/>
        <v>545000</v>
      </c>
      <c r="AE55" s="11">
        <v>545000</v>
      </c>
      <c r="AF55" s="11"/>
      <c r="AG55" s="225">
        <f t="shared" si="112"/>
        <v>545000</v>
      </c>
      <c r="AH55" s="11">
        <v>545000</v>
      </c>
      <c r="AI55" s="11"/>
      <c r="AJ55" s="225">
        <f t="shared" si="113"/>
        <v>545000</v>
      </c>
      <c r="AK55" s="11">
        <v>545000</v>
      </c>
      <c r="AL55" s="11"/>
      <c r="AM55" s="225">
        <f t="shared" si="114"/>
        <v>545000</v>
      </c>
      <c r="AN55" s="11">
        <v>545000</v>
      </c>
      <c r="AO55" s="11"/>
      <c r="AP55" s="225">
        <f t="shared" si="115"/>
        <v>545000</v>
      </c>
      <c r="AQ55" s="11">
        <v>545000</v>
      </c>
      <c r="AR55" s="11"/>
      <c r="AS55" s="225">
        <f t="shared" si="20"/>
        <v>545000</v>
      </c>
      <c r="AT55" s="56"/>
      <c r="AU55" s="11"/>
      <c r="AV55" s="56">
        <f t="shared" si="18"/>
        <v>0</v>
      </c>
      <c r="AW55" s="11"/>
      <c r="AX55" s="11"/>
      <c r="AY55" s="56">
        <f t="shared" si="19"/>
        <v>0</v>
      </c>
      <c r="AZ55" s="33">
        <f t="shared" si="0"/>
        <v>5450000</v>
      </c>
      <c r="BA55" s="8">
        <f t="shared" ref="BA55:BA61" si="122">+I55</f>
        <v>4000000</v>
      </c>
      <c r="BB55" s="8">
        <f t="shared" ref="BB55:BB61" si="123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9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104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119"/>
        <v>0</v>
      </c>
      <c r="P56" s="11">
        <v>950000</v>
      </c>
      <c r="Q56" s="11">
        <v>950000</v>
      </c>
      <c r="R56" s="225">
        <f t="shared" si="95"/>
        <v>0</v>
      </c>
      <c r="S56" s="11">
        <v>950000</v>
      </c>
      <c r="T56" s="11">
        <v>950000</v>
      </c>
      <c r="U56" s="225">
        <f t="shared" si="108"/>
        <v>0</v>
      </c>
      <c r="V56" s="11">
        <v>950000</v>
      </c>
      <c r="W56" s="11"/>
      <c r="X56" s="225">
        <f t="shared" si="109"/>
        <v>950000</v>
      </c>
      <c r="Y56" s="11">
        <v>950000</v>
      </c>
      <c r="Z56" s="11"/>
      <c r="AA56" s="225">
        <f t="shared" si="110"/>
        <v>950000</v>
      </c>
      <c r="AB56" s="11">
        <v>950000</v>
      </c>
      <c r="AC56" s="11"/>
      <c r="AD56" s="225">
        <f t="shared" si="111"/>
        <v>950000</v>
      </c>
      <c r="AE56" s="11">
        <v>950000</v>
      </c>
      <c r="AF56" s="11"/>
      <c r="AG56" s="225">
        <f t="shared" si="112"/>
        <v>950000</v>
      </c>
      <c r="AH56" s="11">
        <v>950000</v>
      </c>
      <c r="AI56" s="11"/>
      <c r="AJ56" s="225">
        <f t="shared" si="113"/>
        <v>950000</v>
      </c>
      <c r="AK56" s="11">
        <v>950000</v>
      </c>
      <c r="AL56" s="11"/>
      <c r="AM56" s="225">
        <f t="shared" si="114"/>
        <v>950000</v>
      </c>
      <c r="AN56" s="11">
        <v>950000</v>
      </c>
      <c r="AO56" s="11"/>
      <c r="AP56" s="225">
        <f t="shared" si="115"/>
        <v>950000</v>
      </c>
      <c r="AQ56" s="11">
        <v>950000</v>
      </c>
      <c r="AR56" s="11"/>
      <c r="AS56" s="225">
        <f t="shared" si="20"/>
        <v>950000</v>
      </c>
      <c r="AT56" s="56"/>
      <c r="AU56" s="11"/>
      <c r="AV56" s="56">
        <f t="shared" si="18"/>
        <v>0</v>
      </c>
      <c r="AW56" s="11"/>
      <c r="AX56" s="11"/>
      <c r="AY56" s="56">
        <f t="shared" si="19"/>
        <v>0</v>
      </c>
      <c r="AZ56" s="33">
        <f t="shared" si="0"/>
        <v>9500000</v>
      </c>
      <c r="BA56" s="8">
        <f t="shared" si="122"/>
        <v>4000000</v>
      </c>
      <c r="BB56" s="8">
        <f t="shared" si="123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104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 t="shared" ref="O57" si="124">M57-N57</f>
        <v>0</v>
      </c>
      <c r="P57" s="11">
        <v>1050000</v>
      </c>
      <c r="Q57" s="11">
        <v>1050000</v>
      </c>
      <c r="R57" s="225">
        <f t="shared" ref="R57" si="125">P57-Q57</f>
        <v>0</v>
      </c>
      <c r="S57" s="11">
        <v>1050000</v>
      </c>
      <c r="T57" s="11">
        <v>1050000</v>
      </c>
      <c r="U57" s="225">
        <f t="shared" si="108"/>
        <v>0</v>
      </c>
      <c r="V57" s="11">
        <v>1050000</v>
      </c>
      <c r="W57" s="11">
        <v>1050000</v>
      </c>
      <c r="X57" s="225">
        <f t="shared" si="109"/>
        <v>0</v>
      </c>
      <c r="Y57" s="11">
        <v>1050000</v>
      </c>
      <c r="Z57" s="11"/>
      <c r="AA57" s="225">
        <f t="shared" si="110"/>
        <v>1050000</v>
      </c>
      <c r="AB57" s="11">
        <v>1050000</v>
      </c>
      <c r="AC57" s="11"/>
      <c r="AD57" s="225">
        <f t="shared" si="111"/>
        <v>1050000</v>
      </c>
      <c r="AE57" s="11">
        <v>1050000</v>
      </c>
      <c r="AF57" s="11"/>
      <c r="AG57" s="225">
        <f t="shared" si="112"/>
        <v>1050000</v>
      </c>
      <c r="AH57" s="11">
        <v>1050000</v>
      </c>
      <c r="AI57" s="11"/>
      <c r="AJ57" s="225">
        <f t="shared" si="113"/>
        <v>1050000</v>
      </c>
      <c r="AK57" s="11">
        <v>1050000</v>
      </c>
      <c r="AL57" s="11"/>
      <c r="AM57" s="225">
        <f t="shared" si="114"/>
        <v>1050000</v>
      </c>
      <c r="AN57" s="11">
        <v>1050000</v>
      </c>
      <c r="AO57" s="11"/>
      <c r="AP57" s="225">
        <f t="shared" si="115"/>
        <v>1050000</v>
      </c>
      <c r="AQ57" s="11">
        <v>1050000</v>
      </c>
      <c r="AR57" s="11"/>
      <c r="AS57" s="225">
        <f t="shared" si="20"/>
        <v>1050000</v>
      </c>
      <c r="AT57" s="56"/>
      <c r="AU57" s="11"/>
      <c r="AV57" s="56">
        <f t="shared" si="18"/>
        <v>0</v>
      </c>
      <c r="AW57" s="11"/>
      <c r="AX57" s="11"/>
      <c r="AY57" s="56">
        <f t="shared" si="19"/>
        <v>0</v>
      </c>
      <c r="AZ57" s="33">
        <f t="shared" si="0"/>
        <v>10500000</v>
      </c>
      <c r="BA57" s="8">
        <f t="shared" si="122"/>
        <v>3000000</v>
      </c>
      <c r="BB57" s="8">
        <f t="shared" si="123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9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104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 t="shared" ref="O58" si="126">M58-N58</f>
        <v>0</v>
      </c>
      <c r="P58" s="11">
        <v>1150000</v>
      </c>
      <c r="Q58" s="11"/>
      <c r="R58" s="225">
        <f t="shared" ref="R58" si="127">P58-Q58</f>
        <v>1150000</v>
      </c>
      <c r="S58" s="11">
        <v>1150000</v>
      </c>
      <c r="T58" s="11"/>
      <c r="U58" s="225">
        <f t="shared" si="108"/>
        <v>1150000</v>
      </c>
      <c r="V58" s="11">
        <v>1150000</v>
      </c>
      <c r="W58" s="11"/>
      <c r="X58" s="225">
        <f t="shared" si="109"/>
        <v>1150000</v>
      </c>
      <c r="Y58" s="11">
        <v>1150000</v>
      </c>
      <c r="Z58" s="11"/>
      <c r="AA58" s="225">
        <f t="shared" si="110"/>
        <v>1150000</v>
      </c>
      <c r="AB58" s="11">
        <v>1150000</v>
      </c>
      <c r="AC58" s="11"/>
      <c r="AD58" s="225">
        <f t="shared" si="111"/>
        <v>1150000</v>
      </c>
      <c r="AE58" s="11">
        <v>1150000</v>
      </c>
      <c r="AF58" s="11"/>
      <c r="AG58" s="225">
        <f t="shared" si="112"/>
        <v>1150000</v>
      </c>
      <c r="AH58" s="11">
        <v>1150000</v>
      </c>
      <c r="AI58" s="11"/>
      <c r="AJ58" s="225">
        <f t="shared" si="113"/>
        <v>1150000</v>
      </c>
      <c r="AK58" s="11">
        <v>1150000</v>
      </c>
      <c r="AL58" s="11"/>
      <c r="AM58" s="225">
        <f t="shared" si="114"/>
        <v>1150000</v>
      </c>
      <c r="AN58" s="11">
        <v>1150000</v>
      </c>
      <c r="AO58" s="11"/>
      <c r="AP58" s="225">
        <f t="shared" si="115"/>
        <v>1150000</v>
      </c>
      <c r="AQ58" s="11">
        <v>1150000</v>
      </c>
      <c r="AR58" s="11"/>
      <c r="AS58" s="225">
        <f t="shared" si="20"/>
        <v>1150000</v>
      </c>
      <c r="AT58" s="56">
        <v>1000000</v>
      </c>
      <c r="AU58" s="11"/>
      <c r="AV58" s="56">
        <f t="shared" si="18"/>
        <v>1000000</v>
      </c>
      <c r="AW58" s="11"/>
      <c r="AX58" s="11"/>
      <c r="AY58" s="56">
        <f t="shared" si="19"/>
        <v>0</v>
      </c>
      <c r="AZ58" s="33">
        <f t="shared" si="0"/>
        <v>12500000</v>
      </c>
      <c r="BA58" s="8">
        <f t="shared" si="122"/>
        <v>1000000</v>
      </c>
      <c r="BB58" s="8">
        <f t="shared" si="123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104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128">M59-N59</f>
        <v>0</v>
      </c>
      <c r="P59" s="11">
        <v>850000</v>
      </c>
      <c r="Q59" s="11"/>
      <c r="R59" s="225">
        <f t="shared" ref="R59:R65" si="129">P59-Q59</f>
        <v>850000</v>
      </c>
      <c r="S59" s="11">
        <v>850000</v>
      </c>
      <c r="T59" s="11"/>
      <c r="U59" s="225">
        <f t="shared" si="108"/>
        <v>850000</v>
      </c>
      <c r="V59" s="11">
        <v>850000</v>
      </c>
      <c r="W59" s="11"/>
      <c r="X59" s="225">
        <f t="shared" si="109"/>
        <v>850000</v>
      </c>
      <c r="Y59" s="11">
        <v>850000</v>
      </c>
      <c r="Z59" s="11"/>
      <c r="AA59" s="225">
        <f t="shared" si="110"/>
        <v>850000</v>
      </c>
      <c r="AB59" s="11">
        <v>850000</v>
      </c>
      <c r="AC59" s="11"/>
      <c r="AD59" s="225">
        <f t="shared" si="111"/>
        <v>850000</v>
      </c>
      <c r="AE59" s="11">
        <v>850000</v>
      </c>
      <c r="AF59" s="11"/>
      <c r="AG59" s="225">
        <f t="shared" si="112"/>
        <v>850000</v>
      </c>
      <c r="AH59" s="11">
        <v>850000</v>
      </c>
      <c r="AI59" s="11"/>
      <c r="AJ59" s="225">
        <f t="shared" si="113"/>
        <v>850000</v>
      </c>
      <c r="AK59" s="11">
        <v>850000</v>
      </c>
      <c r="AL59" s="11"/>
      <c r="AM59" s="225">
        <f t="shared" si="114"/>
        <v>850000</v>
      </c>
      <c r="AN59" s="11">
        <v>850000</v>
      </c>
      <c r="AO59" s="11"/>
      <c r="AP59" s="225">
        <f t="shared" si="115"/>
        <v>850000</v>
      </c>
      <c r="AQ59" s="11">
        <v>850000</v>
      </c>
      <c r="AR59" s="11"/>
      <c r="AS59" s="225">
        <f t="shared" si="20"/>
        <v>850000</v>
      </c>
      <c r="AT59" s="56"/>
      <c r="AU59" s="11"/>
      <c r="AV59" s="56">
        <f t="shared" si="18"/>
        <v>0</v>
      </c>
      <c r="AW59" s="11"/>
      <c r="AX59" s="11"/>
      <c r="AY59" s="56">
        <f t="shared" si="19"/>
        <v>0</v>
      </c>
      <c r="AZ59" s="33">
        <f t="shared" si="0"/>
        <v>8500000</v>
      </c>
      <c r="BA59" s="8">
        <f t="shared" si="122"/>
        <v>5000000</v>
      </c>
      <c r="BB59" s="8">
        <f t="shared" si="123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104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128"/>
        <v>0</v>
      </c>
      <c r="P60" s="11"/>
      <c r="Q60" s="11"/>
      <c r="R60" s="225">
        <f t="shared" si="129"/>
        <v>0</v>
      </c>
      <c r="S60" s="11">
        <v>700000</v>
      </c>
      <c r="T60" s="11">
        <v>700000</v>
      </c>
      <c r="U60" s="281">
        <f t="shared" si="108"/>
        <v>0</v>
      </c>
      <c r="V60" s="11">
        <v>700000</v>
      </c>
      <c r="W60" s="11"/>
      <c r="X60" s="225">
        <f t="shared" si="109"/>
        <v>700000</v>
      </c>
      <c r="Y60" s="11">
        <v>700000</v>
      </c>
      <c r="Z60" s="11"/>
      <c r="AA60" s="225">
        <f t="shared" si="110"/>
        <v>700000</v>
      </c>
      <c r="AB60" s="11">
        <v>700000</v>
      </c>
      <c r="AC60" s="11"/>
      <c r="AD60" s="225">
        <f t="shared" si="111"/>
        <v>700000</v>
      </c>
      <c r="AE60" s="11">
        <v>700000</v>
      </c>
      <c r="AF60" s="11"/>
      <c r="AG60" s="225">
        <f t="shared" si="112"/>
        <v>700000</v>
      </c>
      <c r="AH60" s="11">
        <v>700000</v>
      </c>
      <c r="AI60" s="11"/>
      <c r="AJ60" s="225">
        <f t="shared" si="113"/>
        <v>700000</v>
      </c>
      <c r="AK60" s="11">
        <v>700000</v>
      </c>
      <c r="AL60" s="11"/>
      <c r="AM60" s="225">
        <f t="shared" si="114"/>
        <v>700000</v>
      </c>
      <c r="AN60" s="11">
        <v>700000</v>
      </c>
      <c r="AO60" s="11"/>
      <c r="AP60" s="225">
        <f t="shared" si="115"/>
        <v>700000</v>
      </c>
      <c r="AQ60" s="11">
        <v>700000</v>
      </c>
      <c r="AR60" s="11"/>
      <c r="AS60" s="225">
        <f t="shared" si="20"/>
        <v>700000</v>
      </c>
      <c r="AT60" s="11">
        <v>700000</v>
      </c>
      <c r="AU60" s="11"/>
      <c r="AV60" s="225">
        <f t="shared" si="18"/>
        <v>700000</v>
      </c>
      <c r="AW60" s="11"/>
      <c r="AX60" s="11"/>
      <c r="AY60" s="56">
        <f t="shared" si="19"/>
        <v>0</v>
      </c>
      <c r="AZ60" s="33">
        <f t="shared" si="0"/>
        <v>7000000</v>
      </c>
      <c r="BA60" s="8">
        <f t="shared" si="122"/>
        <v>2000000</v>
      </c>
      <c r="BB60" s="8">
        <f t="shared" si="123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104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128"/>
        <v>0</v>
      </c>
      <c r="P61" s="11"/>
      <c r="Q61" s="11"/>
      <c r="R61" s="225">
        <f t="shared" si="129"/>
        <v>0</v>
      </c>
      <c r="S61" s="11">
        <v>1200000</v>
      </c>
      <c r="T61" s="11">
        <v>1200000</v>
      </c>
      <c r="U61" s="225">
        <f t="shared" ref="U61:U65" si="130">S61-T61</f>
        <v>0</v>
      </c>
      <c r="V61" s="11">
        <v>1200000</v>
      </c>
      <c r="W61" s="11"/>
      <c r="X61" s="225">
        <f t="shared" si="109"/>
        <v>1200000</v>
      </c>
      <c r="Y61" s="11">
        <v>1200000</v>
      </c>
      <c r="Z61" s="11"/>
      <c r="AA61" s="225">
        <f t="shared" si="110"/>
        <v>1200000</v>
      </c>
      <c r="AB61" s="11">
        <v>1200000</v>
      </c>
      <c r="AC61" s="11"/>
      <c r="AD61" s="225">
        <f t="shared" si="111"/>
        <v>1200000</v>
      </c>
      <c r="AE61" s="11">
        <v>1200000</v>
      </c>
      <c r="AF61" s="11"/>
      <c r="AG61" s="225">
        <f t="shared" si="112"/>
        <v>1200000</v>
      </c>
      <c r="AH61" s="11">
        <v>1200000</v>
      </c>
      <c r="AI61" s="11"/>
      <c r="AJ61" s="225">
        <f t="shared" si="113"/>
        <v>1200000</v>
      </c>
      <c r="AK61" s="11">
        <v>1200000</v>
      </c>
      <c r="AL61" s="11"/>
      <c r="AM61" s="225">
        <f t="shared" si="114"/>
        <v>1200000</v>
      </c>
      <c r="AN61" s="11">
        <v>1200000</v>
      </c>
      <c r="AO61" s="11"/>
      <c r="AP61" s="225">
        <f t="shared" si="115"/>
        <v>1200000</v>
      </c>
      <c r="AQ61" s="11">
        <v>1200000</v>
      </c>
      <c r="AR61" s="11"/>
      <c r="AS61" s="225">
        <f t="shared" si="20"/>
        <v>1200000</v>
      </c>
      <c r="AT61" s="11">
        <v>1200000</v>
      </c>
      <c r="AU61" s="11"/>
      <c r="AV61" s="225">
        <f t="shared" si="18"/>
        <v>1200000</v>
      </c>
      <c r="AW61" s="11"/>
      <c r="AX61" s="11"/>
      <c r="AY61" s="56">
        <f t="shared" si="19"/>
        <v>0</v>
      </c>
      <c r="AZ61" s="33">
        <f t="shared" si="0"/>
        <v>12000000</v>
      </c>
      <c r="BA61" s="8">
        <f t="shared" si="122"/>
        <v>1500000</v>
      </c>
      <c r="BB61" s="8">
        <f t="shared" si="123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104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 t="shared" ref="O62" si="131">M62-N62</f>
        <v>0</v>
      </c>
      <c r="P62" s="11"/>
      <c r="Q62" s="11"/>
      <c r="R62" s="225">
        <f t="shared" ref="R62" si="132">P62-Q62</f>
        <v>0</v>
      </c>
      <c r="S62" s="11"/>
      <c r="T62" s="11"/>
      <c r="U62" s="225">
        <f t="shared" ref="U62" si="133">S62-T62</f>
        <v>0</v>
      </c>
      <c r="V62" s="11"/>
      <c r="W62" s="11"/>
      <c r="X62" s="225">
        <f t="shared" ref="X62" si="134">V62-W62</f>
        <v>0</v>
      </c>
      <c r="Y62" s="11"/>
      <c r="Z62" s="11"/>
      <c r="AA62" s="225">
        <f t="shared" ref="AA62" si="135">Y62-Z62</f>
        <v>0</v>
      </c>
      <c r="AB62" s="11"/>
      <c r="AC62" s="11"/>
      <c r="AD62" s="225">
        <f t="shared" ref="AD62" si="136">AB62-AC62</f>
        <v>0</v>
      </c>
      <c r="AE62" s="11"/>
      <c r="AF62" s="11"/>
      <c r="AG62" s="225">
        <f t="shared" ref="AG62" si="137">AE62-AF62</f>
        <v>0</v>
      </c>
      <c r="AH62" s="11"/>
      <c r="AI62" s="11"/>
      <c r="AJ62" s="225">
        <f t="shared" ref="AJ62" si="138">AH62-AI62</f>
        <v>0</v>
      </c>
      <c r="AK62" s="11"/>
      <c r="AL62" s="11"/>
      <c r="AM62" s="225">
        <f t="shared" ref="AM62" si="139">AK62-AL62</f>
        <v>0</v>
      </c>
      <c r="AN62" s="11"/>
      <c r="AO62" s="11"/>
      <c r="AP62" s="61">
        <f t="shared" ref="AP62" si="140">AN62-AO62</f>
        <v>0</v>
      </c>
      <c r="AQ62" s="11"/>
      <c r="AR62" s="11"/>
      <c r="AS62" s="61">
        <f t="shared" si="20"/>
        <v>0</v>
      </c>
      <c r="AT62" s="56"/>
      <c r="AU62" s="11"/>
      <c r="AV62" s="56">
        <f t="shared" si="18"/>
        <v>0</v>
      </c>
      <c r="AW62" s="11"/>
      <c r="AX62" s="11"/>
      <c r="AY62" s="56">
        <f t="shared" si="19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104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128"/>
        <v>0</v>
      </c>
      <c r="P63" s="11"/>
      <c r="Q63" s="11"/>
      <c r="R63" s="225">
        <f t="shared" si="129"/>
        <v>0</v>
      </c>
      <c r="S63" s="11"/>
      <c r="T63" s="11"/>
      <c r="U63" s="225">
        <f t="shared" si="130"/>
        <v>0</v>
      </c>
      <c r="V63" s="11"/>
      <c r="W63" s="11"/>
      <c r="X63" s="225">
        <f t="shared" si="97"/>
        <v>0</v>
      </c>
      <c r="Y63" s="11"/>
      <c r="Z63" s="11"/>
      <c r="AA63" s="225">
        <f t="shared" ref="AA63:AA65" si="141">Y63-Z63</f>
        <v>0</v>
      </c>
      <c r="AB63" s="11"/>
      <c r="AC63" s="11"/>
      <c r="AD63" s="225">
        <f t="shared" ref="AD63:AD65" si="142">AB63-AC63</f>
        <v>0</v>
      </c>
      <c r="AE63" s="11"/>
      <c r="AF63" s="11"/>
      <c r="AG63" s="225">
        <f t="shared" ref="AG63:AG65" si="143">AE63-AF63</f>
        <v>0</v>
      </c>
      <c r="AH63" s="11"/>
      <c r="AI63" s="11"/>
      <c r="AJ63" s="225">
        <f t="shared" ref="AJ63:AJ65" si="144">AH63-AI63</f>
        <v>0</v>
      </c>
      <c r="AK63" s="11"/>
      <c r="AL63" s="11"/>
      <c r="AM63" s="225">
        <f t="shared" ref="AM63:AM65" si="145">AK63-AL63</f>
        <v>0</v>
      </c>
      <c r="AN63" s="11"/>
      <c r="AO63" s="11"/>
      <c r="AP63" s="61">
        <f t="shared" ref="AP63:AP65" si="146">AN63-AO63</f>
        <v>0</v>
      </c>
      <c r="AQ63" s="11"/>
      <c r="AR63" s="11"/>
      <c r="AS63" s="61">
        <f t="shared" si="20"/>
        <v>0</v>
      </c>
      <c r="AT63" s="56"/>
      <c r="AU63" s="11"/>
      <c r="AV63" s="56">
        <f t="shared" si="18"/>
        <v>0</v>
      </c>
      <c r="AW63" s="11"/>
      <c r="AX63" s="11"/>
      <c r="AY63" s="56">
        <f t="shared" si="19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104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128"/>
        <v>0</v>
      </c>
      <c r="P64" s="11"/>
      <c r="Q64" s="11"/>
      <c r="R64" s="225">
        <f t="shared" si="129"/>
        <v>0</v>
      </c>
      <c r="S64" s="11"/>
      <c r="T64" s="11"/>
      <c r="U64" s="225">
        <f t="shared" si="130"/>
        <v>0</v>
      </c>
      <c r="V64" s="11"/>
      <c r="W64" s="11"/>
      <c r="X64" s="225">
        <f t="shared" si="97"/>
        <v>0</v>
      </c>
      <c r="Y64" s="11"/>
      <c r="Z64" s="11"/>
      <c r="AA64" s="225">
        <f t="shared" si="141"/>
        <v>0</v>
      </c>
      <c r="AB64" s="11"/>
      <c r="AC64" s="11"/>
      <c r="AD64" s="225">
        <f t="shared" si="142"/>
        <v>0</v>
      </c>
      <c r="AE64" s="11"/>
      <c r="AF64" s="11"/>
      <c r="AG64" s="225">
        <f t="shared" si="143"/>
        <v>0</v>
      </c>
      <c r="AH64" s="11"/>
      <c r="AI64" s="11"/>
      <c r="AJ64" s="225">
        <f t="shared" si="144"/>
        <v>0</v>
      </c>
      <c r="AK64" s="11"/>
      <c r="AL64" s="11"/>
      <c r="AM64" s="225">
        <f t="shared" si="145"/>
        <v>0</v>
      </c>
      <c r="AN64" s="11"/>
      <c r="AO64" s="11"/>
      <c r="AP64" s="61">
        <f t="shared" si="146"/>
        <v>0</v>
      </c>
      <c r="AQ64" s="11"/>
      <c r="AR64" s="11"/>
      <c r="AS64" s="61">
        <f t="shared" si="20"/>
        <v>0</v>
      </c>
      <c r="AT64" s="56"/>
      <c r="AU64" s="11"/>
      <c r="AV64" s="56">
        <f t="shared" si="18"/>
        <v>0</v>
      </c>
      <c r="AW64" s="11"/>
      <c r="AX64" s="11"/>
      <c r="AY64" s="56">
        <f t="shared" si="19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104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128"/>
        <v>0</v>
      </c>
      <c r="P65" s="11"/>
      <c r="Q65" s="11"/>
      <c r="R65" s="225">
        <f t="shared" si="129"/>
        <v>0</v>
      </c>
      <c r="S65" s="11"/>
      <c r="T65" s="11"/>
      <c r="U65" s="225">
        <f t="shared" si="130"/>
        <v>0</v>
      </c>
      <c r="V65" s="11"/>
      <c r="W65" s="11"/>
      <c r="X65" s="225">
        <f t="shared" si="97"/>
        <v>0</v>
      </c>
      <c r="Y65" s="11"/>
      <c r="Z65" s="11"/>
      <c r="AA65" s="225">
        <f t="shared" si="141"/>
        <v>0</v>
      </c>
      <c r="AB65" s="11"/>
      <c r="AC65" s="11"/>
      <c r="AD65" s="225">
        <f t="shared" si="142"/>
        <v>0</v>
      </c>
      <c r="AE65" s="11"/>
      <c r="AF65" s="11"/>
      <c r="AG65" s="225">
        <f t="shared" si="143"/>
        <v>0</v>
      </c>
      <c r="AH65" s="11"/>
      <c r="AI65" s="11"/>
      <c r="AJ65" s="225">
        <f t="shared" si="144"/>
        <v>0</v>
      </c>
      <c r="AK65" s="11"/>
      <c r="AL65" s="11"/>
      <c r="AM65" s="225">
        <f t="shared" si="145"/>
        <v>0</v>
      </c>
      <c r="AN65" s="11"/>
      <c r="AO65" s="11"/>
      <c r="AP65" s="61">
        <f t="shared" si="146"/>
        <v>0</v>
      </c>
      <c r="AQ65" s="11"/>
      <c r="AR65" s="11"/>
      <c r="AS65" s="61">
        <f t="shared" si="20"/>
        <v>0</v>
      </c>
      <c r="AT65" s="56"/>
      <c r="AU65" s="11"/>
      <c r="AV65" s="56">
        <f t="shared" si="18"/>
        <v>0</v>
      </c>
      <c r="AW65" s="11"/>
      <c r="AX65" s="11"/>
      <c r="AY65" s="56">
        <f t="shared" si="19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104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 t="shared" ref="O66" si="147">M66-N66</f>
        <v>0</v>
      </c>
      <c r="P66" s="11"/>
      <c r="Q66" s="11"/>
      <c r="R66" s="225">
        <f t="shared" ref="R66" si="148">P66-Q66</f>
        <v>0</v>
      </c>
      <c r="S66" s="11"/>
      <c r="T66" s="11"/>
      <c r="U66" s="225">
        <f t="shared" ref="U66" si="149">S66-T66</f>
        <v>0</v>
      </c>
      <c r="V66" s="11"/>
      <c r="W66" s="11"/>
      <c r="X66" s="225">
        <f t="shared" ref="X66" si="150">V66-W66</f>
        <v>0</v>
      </c>
      <c r="Y66" s="11"/>
      <c r="Z66" s="11"/>
      <c r="AA66" s="225">
        <f t="shared" ref="AA66" si="151">Y66-Z66</f>
        <v>0</v>
      </c>
      <c r="AB66" s="11"/>
      <c r="AC66" s="11"/>
      <c r="AD66" s="225">
        <f t="shared" ref="AD66" si="152">AB66-AC66</f>
        <v>0</v>
      </c>
      <c r="AE66" s="11"/>
      <c r="AF66" s="11"/>
      <c r="AG66" s="225">
        <f t="shared" ref="AG66" si="153">AE66-AF66</f>
        <v>0</v>
      </c>
      <c r="AH66" s="11"/>
      <c r="AI66" s="11"/>
      <c r="AJ66" s="225">
        <f t="shared" ref="AJ66" si="154">AH66-AI66</f>
        <v>0</v>
      </c>
      <c r="AK66" s="11"/>
      <c r="AL66" s="11"/>
      <c r="AM66" s="225">
        <f t="shared" ref="AM66" si="155">AK66-AL66</f>
        <v>0</v>
      </c>
      <c r="AN66" s="11"/>
      <c r="AO66" s="11"/>
      <c r="AP66" s="61">
        <f t="shared" ref="AP66" si="156">AN66-AO66</f>
        <v>0</v>
      </c>
      <c r="AQ66" s="11"/>
      <c r="AR66" s="11"/>
      <c r="AS66" s="61">
        <f t="shared" si="20"/>
        <v>0</v>
      </c>
      <c r="AT66" s="56"/>
      <c r="AU66" s="11"/>
      <c r="AV66" s="56">
        <f t="shared" si="18"/>
        <v>0</v>
      </c>
      <c r="AW66" s="11"/>
      <c r="AX66" s="11"/>
      <c r="AY66" s="56">
        <f t="shared" si="19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104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 t="shared" ref="O67" si="157">M67-N67</f>
        <v>0</v>
      </c>
      <c r="P67" s="11"/>
      <c r="Q67" s="11"/>
      <c r="R67" s="225">
        <f t="shared" ref="R67" si="158">P67-Q67</f>
        <v>0</v>
      </c>
      <c r="S67" s="11"/>
      <c r="T67" s="11"/>
      <c r="U67" s="225">
        <f t="shared" ref="U67" si="159">S67-T67</f>
        <v>0</v>
      </c>
      <c r="V67" s="11"/>
      <c r="W67" s="11"/>
      <c r="X67" s="225">
        <f t="shared" ref="X67" si="160">V67-W67</f>
        <v>0</v>
      </c>
      <c r="Y67" s="11"/>
      <c r="Z67" s="11"/>
      <c r="AA67" s="225">
        <f t="shared" ref="AA67" si="161">Y67-Z67</f>
        <v>0</v>
      </c>
      <c r="AB67" s="11"/>
      <c r="AC67" s="11"/>
      <c r="AD67" s="225">
        <f t="shared" ref="AD67" si="162">AB67-AC67</f>
        <v>0</v>
      </c>
      <c r="AE67" s="11"/>
      <c r="AF67" s="11"/>
      <c r="AG67" s="225">
        <f t="shared" ref="AG67" si="163">AE67-AF67</f>
        <v>0</v>
      </c>
      <c r="AH67" s="11"/>
      <c r="AI67" s="11"/>
      <c r="AJ67" s="225">
        <f t="shared" ref="AJ67" si="164">AH67-AI67</f>
        <v>0</v>
      </c>
      <c r="AK67" s="11"/>
      <c r="AL67" s="11"/>
      <c r="AM67" s="225">
        <f t="shared" ref="AM67" si="165">AK67-AL67</f>
        <v>0</v>
      </c>
      <c r="AN67" s="11"/>
      <c r="AO67" s="11"/>
      <c r="AP67" s="61">
        <f t="shared" ref="AP67" si="166">AN67-AO67</f>
        <v>0</v>
      </c>
      <c r="AQ67" s="53"/>
      <c r="AR67" s="53"/>
      <c r="AS67" s="61">
        <f t="shared" si="20"/>
        <v>0</v>
      </c>
      <c r="AT67" s="56"/>
      <c r="AU67" s="53"/>
      <c r="AV67" s="56">
        <f t="shared" si="18"/>
        <v>0</v>
      </c>
      <c r="AW67" s="53"/>
      <c r="AX67" s="53"/>
      <c r="AY67" s="56">
        <f t="shared" si="19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104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 t="shared" ref="O68" si="167">M68-N68</f>
        <v>0</v>
      </c>
      <c r="P68" s="11"/>
      <c r="Q68" s="11"/>
      <c r="R68" s="225">
        <f t="shared" ref="R68" si="168">P68-Q68</f>
        <v>0</v>
      </c>
      <c r="S68" s="11"/>
      <c r="T68" s="11"/>
      <c r="U68" s="225">
        <f t="shared" ref="U68" si="169">S68-T68</f>
        <v>0</v>
      </c>
      <c r="V68" s="11"/>
      <c r="W68" s="11"/>
      <c r="X68" s="225">
        <f t="shared" ref="X68" si="170">V68-W68</f>
        <v>0</v>
      </c>
      <c r="Y68" s="11"/>
      <c r="Z68" s="11"/>
      <c r="AA68" s="225">
        <f t="shared" ref="AA68" si="171">Y68-Z68</f>
        <v>0</v>
      </c>
      <c r="AB68" s="11"/>
      <c r="AC68" s="11"/>
      <c r="AD68" s="225">
        <f t="shared" ref="AD68" si="172">AB68-AC68</f>
        <v>0</v>
      </c>
      <c r="AE68" s="11"/>
      <c r="AF68" s="11"/>
      <c r="AG68" s="225">
        <f t="shared" ref="AG68" si="173">AE68-AF68</f>
        <v>0</v>
      </c>
      <c r="AH68" s="11"/>
      <c r="AI68" s="11"/>
      <c r="AJ68" s="225">
        <f t="shared" ref="AJ68" si="174">AH68-AI68</f>
        <v>0</v>
      </c>
      <c r="AK68" s="11"/>
      <c r="AL68" s="11"/>
      <c r="AM68" s="225">
        <f t="shared" ref="AM68" si="175">AK68-AL68</f>
        <v>0</v>
      </c>
      <c r="AN68" s="11"/>
      <c r="AO68" s="11"/>
      <c r="AP68" s="61">
        <f t="shared" ref="AP68" si="176">AN68-AO68</f>
        <v>0</v>
      </c>
      <c r="AQ68" s="53"/>
      <c r="AR68" s="53"/>
      <c r="AS68" s="61">
        <f t="shared" si="20"/>
        <v>0</v>
      </c>
      <c r="AT68" s="56"/>
      <c r="AU68" s="53"/>
      <c r="AV68" s="56">
        <f t="shared" si="18"/>
        <v>0</v>
      </c>
      <c r="AW68" s="53"/>
      <c r="AX68" s="53"/>
      <c r="AY68" s="56">
        <f t="shared" si="19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104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177">M69-N69</f>
        <v>0</v>
      </c>
      <c r="P69" s="11"/>
      <c r="Q69" s="11"/>
      <c r="R69" s="225">
        <f t="shared" ref="R69:R87" si="178">P69-Q69</f>
        <v>0</v>
      </c>
      <c r="S69" s="11"/>
      <c r="T69" s="11"/>
      <c r="U69" s="225">
        <f t="shared" ref="U69:U87" si="179">S69-T69</f>
        <v>0</v>
      </c>
      <c r="V69" s="11"/>
      <c r="W69" s="11"/>
      <c r="X69" s="225">
        <f t="shared" ref="X69:X87" si="180">V69-W69</f>
        <v>0</v>
      </c>
      <c r="Y69" s="11"/>
      <c r="Z69" s="11"/>
      <c r="AA69" s="225">
        <f t="shared" ref="AA69:AA87" si="181">Y69-Z69</f>
        <v>0</v>
      </c>
      <c r="AB69" s="11"/>
      <c r="AC69" s="11"/>
      <c r="AD69" s="225">
        <f t="shared" ref="AD69:AD87" si="182">AB69-AC69</f>
        <v>0</v>
      </c>
      <c r="AE69" s="11"/>
      <c r="AF69" s="11"/>
      <c r="AG69" s="225">
        <f t="shared" ref="AG69:AG87" si="183">AE69-AF69</f>
        <v>0</v>
      </c>
      <c r="AH69" s="11"/>
      <c r="AI69" s="11"/>
      <c r="AJ69" s="225">
        <f t="shared" ref="AJ69:AJ87" si="184">AH69-AI69</f>
        <v>0</v>
      </c>
      <c r="AK69" s="11"/>
      <c r="AL69" s="11"/>
      <c r="AM69" s="225">
        <f t="shared" ref="AM69:AM87" si="185">AK69-AL69</f>
        <v>0</v>
      </c>
      <c r="AN69" s="11"/>
      <c r="AO69" s="11"/>
      <c r="AP69" s="61">
        <f t="shared" ref="AP69:AP87" si="186">AN69-AO69</f>
        <v>0</v>
      </c>
      <c r="AQ69" s="53"/>
      <c r="AR69" s="53"/>
      <c r="AS69" s="61">
        <f t="shared" si="20"/>
        <v>0</v>
      </c>
      <c r="AT69" s="56"/>
      <c r="AU69" s="53"/>
      <c r="AV69" s="56">
        <f t="shared" si="18"/>
        <v>0</v>
      </c>
      <c r="AW69" s="53"/>
      <c r="AX69" s="53"/>
      <c r="AY69" s="56">
        <f t="shared" si="19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104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177"/>
        <v>0</v>
      </c>
      <c r="P70" s="53"/>
      <c r="Q70" s="53"/>
      <c r="R70" s="225">
        <f t="shared" si="178"/>
        <v>0</v>
      </c>
      <c r="S70" s="53"/>
      <c r="T70" s="53"/>
      <c r="U70" s="225">
        <f t="shared" si="179"/>
        <v>0</v>
      </c>
      <c r="V70" s="53"/>
      <c r="W70" s="53"/>
      <c r="X70" s="225">
        <f t="shared" si="180"/>
        <v>0</v>
      </c>
      <c r="Y70" s="53"/>
      <c r="Z70" s="53"/>
      <c r="AA70" s="225">
        <f t="shared" si="181"/>
        <v>0</v>
      </c>
      <c r="AB70" s="53"/>
      <c r="AC70" s="53"/>
      <c r="AD70" s="225">
        <f t="shared" si="182"/>
        <v>0</v>
      </c>
      <c r="AE70" s="53"/>
      <c r="AF70" s="53"/>
      <c r="AG70" s="225">
        <f t="shared" si="183"/>
        <v>0</v>
      </c>
      <c r="AH70" s="53"/>
      <c r="AI70" s="53"/>
      <c r="AJ70" s="225">
        <f t="shared" si="184"/>
        <v>0</v>
      </c>
      <c r="AK70" s="53"/>
      <c r="AL70" s="53"/>
      <c r="AM70" s="225">
        <f t="shared" si="185"/>
        <v>0</v>
      </c>
      <c r="AN70" s="53"/>
      <c r="AO70" s="53"/>
      <c r="AP70" s="61">
        <f t="shared" si="186"/>
        <v>0</v>
      </c>
      <c r="AQ70" s="53"/>
      <c r="AR70" s="53"/>
      <c r="AS70" s="61">
        <f t="shared" si="20"/>
        <v>0</v>
      </c>
      <c r="AT70" s="56"/>
      <c r="AU70" s="53"/>
      <c r="AV70" s="56">
        <f t="shared" si="18"/>
        <v>0</v>
      </c>
      <c r="AW70" s="53"/>
      <c r="AX70" s="53"/>
      <c r="AY70" s="56">
        <f t="shared" si="19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104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177"/>
        <v>0</v>
      </c>
      <c r="P71" s="53"/>
      <c r="Q71" s="53"/>
      <c r="R71" s="225">
        <f t="shared" si="178"/>
        <v>0</v>
      </c>
      <c r="S71" s="53"/>
      <c r="T71" s="53"/>
      <c r="U71" s="225">
        <f t="shared" si="179"/>
        <v>0</v>
      </c>
      <c r="V71" s="53"/>
      <c r="W71" s="53"/>
      <c r="X71" s="225">
        <f t="shared" si="180"/>
        <v>0</v>
      </c>
      <c r="Y71" s="53"/>
      <c r="Z71" s="53"/>
      <c r="AA71" s="225">
        <f t="shared" si="181"/>
        <v>0</v>
      </c>
      <c r="AB71" s="53"/>
      <c r="AC71" s="53"/>
      <c r="AD71" s="225">
        <f t="shared" si="182"/>
        <v>0</v>
      </c>
      <c r="AE71" s="53"/>
      <c r="AF71" s="53"/>
      <c r="AG71" s="225">
        <f t="shared" si="183"/>
        <v>0</v>
      </c>
      <c r="AH71" s="53"/>
      <c r="AI71" s="53"/>
      <c r="AJ71" s="225">
        <f t="shared" si="184"/>
        <v>0</v>
      </c>
      <c r="AK71" s="53"/>
      <c r="AL71" s="53"/>
      <c r="AM71" s="225">
        <f t="shared" si="185"/>
        <v>0</v>
      </c>
      <c r="AN71" s="53"/>
      <c r="AO71" s="53"/>
      <c r="AP71" s="61">
        <f t="shared" si="186"/>
        <v>0</v>
      </c>
      <c r="AQ71" s="53"/>
      <c r="AR71" s="53"/>
      <c r="AS71" s="61">
        <f t="shared" si="20"/>
        <v>0</v>
      </c>
      <c r="AT71" s="56"/>
      <c r="AU71" s="53"/>
      <c r="AV71" s="56">
        <f t="shared" si="18"/>
        <v>0</v>
      </c>
      <c r="AW71" s="53"/>
      <c r="AX71" s="53"/>
      <c r="AY71" s="56">
        <f t="shared" si="19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104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 t="shared" ref="O72" si="187">M72-N72</f>
        <v>0</v>
      </c>
      <c r="P72" s="53"/>
      <c r="Q72" s="53"/>
      <c r="R72" s="225">
        <f t="shared" ref="R72" si="188">P72-Q72</f>
        <v>0</v>
      </c>
      <c r="S72" s="53"/>
      <c r="T72" s="53"/>
      <c r="U72" s="225">
        <f t="shared" ref="U72" si="189">S72-T72</f>
        <v>0</v>
      </c>
      <c r="V72" s="53"/>
      <c r="W72" s="53"/>
      <c r="X72" s="225">
        <f t="shared" ref="X72" si="190">V72-W72</f>
        <v>0</v>
      </c>
      <c r="Y72" s="53"/>
      <c r="Z72" s="53"/>
      <c r="AA72" s="225">
        <f t="shared" ref="AA72" si="191">Y72-Z72</f>
        <v>0</v>
      </c>
      <c r="AB72" s="53"/>
      <c r="AC72" s="53"/>
      <c r="AD72" s="225">
        <f t="shared" ref="AD72" si="192">AB72-AC72</f>
        <v>0</v>
      </c>
      <c r="AE72" s="53"/>
      <c r="AF72" s="53"/>
      <c r="AG72" s="225">
        <f t="shared" ref="AG72" si="193">AE72-AF72</f>
        <v>0</v>
      </c>
      <c r="AH72" s="53"/>
      <c r="AI72" s="53"/>
      <c r="AJ72" s="225">
        <f t="shared" ref="AJ72" si="194">AH72-AI72</f>
        <v>0</v>
      </c>
      <c r="AK72" s="53"/>
      <c r="AL72" s="53"/>
      <c r="AM72" s="225">
        <f t="shared" ref="AM72" si="195">AK72-AL72</f>
        <v>0</v>
      </c>
      <c r="AN72" s="53"/>
      <c r="AO72" s="53"/>
      <c r="AP72" s="61">
        <f t="shared" ref="AP72" si="196">AN72-AO72</f>
        <v>0</v>
      </c>
      <c r="AQ72" s="53"/>
      <c r="AR72" s="53"/>
      <c r="AS72" s="61">
        <f t="shared" ref="AS72:AS135" si="197">AQ72-AR72</f>
        <v>0</v>
      </c>
      <c r="AT72" s="56"/>
      <c r="AU72" s="53"/>
      <c r="AV72" s="56">
        <f t="shared" ref="AV72:AV135" si="198">AT72-AU72</f>
        <v>0</v>
      </c>
      <c r="AW72" s="53"/>
      <c r="AX72" s="53"/>
      <c r="AY72" s="56">
        <f t="shared" si="19"/>
        <v>0</v>
      </c>
      <c r="AZ72" s="33">
        <f t="shared" ref="AZ72:AZ120" si="199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104"/>
        <v>0</v>
      </c>
      <c r="I73" s="56"/>
      <c r="J73" s="53"/>
      <c r="K73" s="53"/>
      <c r="L73" s="225">
        <f t="shared" ref="L73:L138" si="200">J73-K73</f>
        <v>0</v>
      </c>
      <c r="M73" s="53"/>
      <c r="N73" s="53"/>
      <c r="O73" s="61">
        <f t="shared" ref="O73" si="201">M73-N73</f>
        <v>0</v>
      </c>
      <c r="P73" s="53"/>
      <c r="Q73" s="53"/>
      <c r="R73" s="225">
        <f t="shared" ref="R73" si="202">P73-Q73</f>
        <v>0</v>
      </c>
      <c r="S73" s="53"/>
      <c r="T73" s="53"/>
      <c r="U73" s="225">
        <f t="shared" ref="U73" si="203">S73-T73</f>
        <v>0</v>
      </c>
      <c r="V73" s="53"/>
      <c r="W73" s="53"/>
      <c r="X73" s="225">
        <f t="shared" ref="X73" si="204">V73-W73</f>
        <v>0</v>
      </c>
      <c r="Y73" s="53"/>
      <c r="Z73" s="53"/>
      <c r="AA73" s="225">
        <f t="shared" ref="AA73" si="205">Y73-Z73</f>
        <v>0</v>
      </c>
      <c r="AB73" s="53"/>
      <c r="AC73" s="53"/>
      <c r="AD73" s="225">
        <f t="shared" ref="AD73" si="206">AB73-AC73</f>
        <v>0</v>
      </c>
      <c r="AE73" s="53"/>
      <c r="AF73" s="53"/>
      <c r="AG73" s="225">
        <f t="shared" ref="AG73" si="207">AE73-AF73</f>
        <v>0</v>
      </c>
      <c r="AH73" s="53"/>
      <c r="AI73" s="53"/>
      <c r="AJ73" s="225">
        <f t="shared" ref="AJ73" si="208">AH73-AI73</f>
        <v>0</v>
      </c>
      <c r="AK73" s="53"/>
      <c r="AL73" s="53"/>
      <c r="AM73" s="225">
        <f t="shared" ref="AM73" si="209">AK73-AL73</f>
        <v>0</v>
      </c>
      <c r="AN73" s="53"/>
      <c r="AO73" s="53"/>
      <c r="AP73" s="61">
        <f t="shared" ref="AP73" si="210">AN73-AO73</f>
        <v>0</v>
      </c>
      <c r="AQ73" s="53"/>
      <c r="AR73" s="53"/>
      <c r="AS73" s="61">
        <f t="shared" si="197"/>
        <v>0</v>
      </c>
      <c r="AT73" s="56"/>
      <c r="AU73" s="53"/>
      <c r="AV73" s="56">
        <f t="shared" si="198"/>
        <v>0</v>
      </c>
      <c r="AW73" s="53"/>
      <c r="AX73" s="53"/>
      <c r="AY73" s="56">
        <f t="shared" ref="AY73:AY139" si="211">AW73-AX73</f>
        <v>0</v>
      </c>
      <c r="AZ73" s="33">
        <f t="shared" si="199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104"/>
        <v>0</v>
      </c>
      <c r="I74" s="56"/>
      <c r="J74" s="53"/>
      <c r="K74" s="53"/>
      <c r="L74" s="225">
        <f t="shared" si="200"/>
        <v>0</v>
      </c>
      <c r="M74" s="53"/>
      <c r="N74" s="53"/>
      <c r="O74" s="61">
        <f t="shared" si="177"/>
        <v>0</v>
      </c>
      <c r="P74" s="53"/>
      <c r="Q74" s="53"/>
      <c r="R74" s="225">
        <f t="shared" si="178"/>
        <v>0</v>
      </c>
      <c r="S74" s="53"/>
      <c r="T74" s="53"/>
      <c r="U74" s="225">
        <f t="shared" si="179"/>
        <v>0</v>
      </c>
      <c r="V74" s="53"/>
      <c r="W74" s="53"/>
      <c r="X74" s="225">
        <f t="shared" si="180"/>
        <v>0</v>
      </c>
      <c r="Y74" s="53"/>
      <c r="Z74" s="53"/>
      <c r="AA74" s="225">
        <f t="shared" si="181"/>
        <v>0</v>
      </c>
      <c r="AB74" s="53"/>
      <c r="AC74" s="53"/>
      <c r="AD74" s="225">
        <f t="shared" si="182"/>
        <v>0</v>
      </c>
      <c r="AE74" s="53"/>
      <c r="AF74" s="53"/>
      <c r="AG74" s="225">
        <f t="shared" si="183"/>
        <v>0</v>
      </c>
      <c r="AH74" s="53"/>
      <c r="AI74" s="53"/>
      <c r="AJ74" s="225">
        <f t="shared" si="184"/>
        <v>0</v>
      </c>
      <c r="AK74" s="53"/>
      <c r="AL74" s="53"/>
      <c r="AM74" s="225">
        <f t="shared" si="185"/>
        <v>0</v>
      </c>
      <c r="AN74" s="53"/>
      <c r="AO74" s="53"/>
      <c r="AP74" s="61">
        <f t="shared" si="186"/>
        <v>0</v>
      </c>
      <c r="AQ74" s="53"/>
      <c r="AR74" s="53"/>
      <c r="AS74" s="61">
        <f t="shared" si="197"/>
        <v>0</v>
      </c>
      <c r="AT74" s="56"/>
      <c r="AU74" s="53"/>
      <c r="AV74" s="56">
        <f t="shared" si="198"/>
        <v>0</v>
      </c>
      <c r="AW74" s="53"/>
      <c r="AX74" s="53"/>
      <c r="AY74" s="56">
        <f t="shared" si="211"/>
        <v>0</v>
      </c>
      <c r="AZ74" s="33">
        <f t="shared" si="199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104"/>
        <v>0</v>
      </c>
      <c r="I75" s="56"/>
      <c r="J75" s="53"/>
      <c r="K75" s="53"/>
      <c r="L75" s="225">
        <f t="shared" si="200"/>
        <v>0</v>
      </c>
      <c r="M75" s="53"/>
      <c r="N75" s="53"/>
      <c r="O75" s="61">
        <f t="shared" si="177"/>
        <v>0</v>
      </c>
      <c r="P75" s="53"/>
      <c r="Q75" s="53"/>
      <c r="R75" s="225">
        <f t="shared" si="178"/>
        <v>0</v>
      </c>
      <c r="S75" s="53"/>
      <c r="T75" s="53"/>
      <c r="U75" s="225">
        <f t="shared" si="179"/>
        <v>0</v>
      </c>
      <c r="V75" s="53"/>
      <c r="W75" s="53"/>
      <c r="X75" s="225">
        <f t="shared" si="180"/>
        <v>0</v>
      </c>
      <c r="Y75" s="53"/>
      <c r="Z75" s="53"/>
      <c r="AA75" s="225">
        <f t="shared" si="181"/>
        <v>0</v>
      </c>
      <c r="AB75" s="53"/>
      <c r="AC75" s="53"/>
      <c r="AD75" s="225">
        <f t="shared" si="182"/>
        <v>0</v>
      </c>
      <c r="AE75" s="53"/>
      <c r="AF75" s="53"/>
      <c r="AG75" s="225">
        <f t="shared" si="183"/>
        <v>0</v>
      </c>
      <c r="AH75" s="53"/>
      <c r="AI75" s="53"/>
      <c r="AJ75" s="225">
        <f t="shared" si="184"/>
        <v>0</v>
      </c>
      <c r="AK75" s="53"/>
      <c r="AL75" s="53"/>
      <c r="AM75" s="225">
        <f t="shared" si="185"/>
        <v>0</v>
      </c>
      <c r="AN75" s="53"/>
      <c r="AO75" s="53"/>
      <c r="AP75" s="61">
        <f t="shared" si="186"/>
        <v>0</v>
      </c>
      <c r="AQ75" s="53"/>
      <c r="AR75" s="53"/>
      <c r="AS75" s="61">
        <f t="shared" si="197"/>
        <v>0</v>
      </c>
      <c r="AT75" s="56"/>
      <c r="AU75" s="53"/>
      <c r="AV75" s="56">
        <f t="shared" si="198"/>
        <v>0</v>
      </c>
      <c r="AW75" s="53"/>
      <c r="AX75" s="53"/>
      <c r="AY75" s="56">
        <f t="shared" si="211"/>
        <v>0</v>
      </c>
      <c r="AZ75" s="33">
        <f t="shared" si="199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104"/>
        <v>0</v>
      </c>
      <c r="I76" s="56"/>
      <c r="J76" s="53"/>
      <c r="K76" s="53"/>
      <c r="L76" s="225">
        <f t="shared" si="200"/>
        <v>0</v>
      </c>
      <c r="M76" s="53"/>
      <c r="N76" s="53"/>
      <c r="O76" s="61">
        <f t="shared" si="177"/>
        <v>0</v>
      </c>
      <c r="P76" s="53"/>
      <c r="Q76" s="53"/>
      <c r="R76" s="225">
        <f t="shared" si="178"/>
        <v>0</v>
      </c>
      <c r="S76" s="53"/>
      <c r="T76" s="53"/>
      <c r="U76" s="225">
        <f t="shared" si="179"/>
        <v>0</v>
      </c>
      <c r="V76" s="53"/>
      <c r="W76" s="53"/>
      <c r="X76" s="225">
        <f t="shared" si="180"/>
        <v>0</v>
      </c>
      <c r="Y76" s="53"/>
      <c r="Z76" s="53"/>
      <c r="AA76" s="225">
        <f t="shared" si="181"/>
        <v>0</v>
      </c>
      <c r="AB76" s="53"/>
      <c r="AC76" s="53"/>
      <c r="AD76" s="225">
        <f t="shared" si="182"/>
        <v>0</v>
      </c>
      <c r="AE76" s="53"/>
      <c r="AF76" s="53"/>
      <c r="AG76" s="225">
        <f t="shared" si="183"/>
        <v>0</v>
      </c>
      <c r="AH76" s="53"/>
      <c r="AI76" s="53"/>
      <c r="AJ76" s="225">
        <f t="shared" si="184"/>
        <v>0</v>
      </c>
      <c r="AK76" s="53"/>
      <c r="AL76" s="53"/>
      <c r="AM76" s="225">
        <f t="shared" si="185"/>
        <v>0</v>
      </c>
      <c r="AN76" s="53"/>
      <c r="AO76" s="53"/>
      <c r="AP76" s="61">
        <f t="shared" si="186"/>
        <v>0</v>
      </c>
      <c r="AQ76" s="53"/>
      <c r="AR76" s="53"/>
      <c r="AS76" s="61">
        <f t="shared" si="197"/>
        <v>0</v>
      </c>
      <c r="AT76" s="56"/>
      <c r="AU76" s="53"/>
      <c r="AV76" s="56">
        <f t="shared" si="198"/>
        <v>0</v>
      </c>
      <c r="AW76" s="53"/>
      <c r="AX76" s="53"/>
      <c r="AY76" s="56">
        <f t="shared" si="211"/>
        <v>0</v>
      </c>
      <c r="AZ76" s="33">
        <f t="shared" si="199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104"/>
        <v>0</v>
      </c>
      <c r="I77" s="56"/>
      <c r="J77" s="53"/>
      <c r="K77" s="53"/>
      <c r="L77" s="225">
        <f t="shared" si="200"/>
        <v>0</v>
      </c>
      <c r="M77" s="53"/>
      <c r="N77" s="53"/>
      <c r="O77" s="61">
        <f t="shared" si="177"/>
        <v>0</v>
      </c>
      <c r="P77" s="53"/>
      <c r="Q77" s="53"/>
      <c r="R77" s="225">
        <f t="shared" si="178"/>
        <v>0</v>
      </c>
      <c r="S77" s="53"/>
      <c r="T77" s="53"/>
      <c r="U77" s="225">
        <f t="shared" si="179"/>
        <v>0</v>
      </c>
      <c r="V77" s="53"/>
      <c r="W77" s="53"/>
      <c r="X77" s="225">
        <f t="shared" si="180"/>
        <v>0</v>
      </c>
      <c r="Y77" s="53"/>
      <c r="Z77" s="53"/>
      <c r="AA77" s="225">
        <f t="shared" si="181"/>
        <v>0</v>
      </c>
      <c r="AB77" s="53"/>
      <c r="AC77" s="53"/>
      <c r="AD77" s="225">
        <f t="shared" si="182"/>
        <v>0</v>
      </c>
      <c r="AE77" s="53"/>
      <c r="AF77" s="53"/>
      <c r="AG77" s="225">
        <f t="shared" si="183"/>
        <v>0</v>
      </c>
      <c r="AH77" s="53"/>
      <c r="AI77" s="53"/>
      <c r="AJ77" s="225">
        <f t="shared" si="184"/>
        <v>0</v>
      </c>
      <c r="AK77" s="53"/>
      <c r="AL77" s="53"/>
      <c r="AM77" s="225">
        <f t="shared" si="185"/>
        <v>0</v>
      </c>
      <c r="AN77" s="53"/>
      <c r="AO77" s="53"/>
      <c r="AP77" s="61">
        <f t="shared" si="186"/>
        <v>0</v>
      </c>
      <c r="AQ77" s="53"/>
      <c r="AR77" s="53"/>
      <c r="AS77" s="61">
        <f t="shared" si="197"/>
        <v>0</v>
      </c>
      <c r="AT77" s="56"/>
      <c r="AU77" s="53"/>
      <c r="AV77" s="56">
        <f t="shared" si="198"/>
        <v>0</v>
      </c>
      <c r="AW77" s="53"/>
      <c r="AX77" s="53"/>
      <c r="AY77" s="56">
        <f t="shared" si="211"/>
        <v>0</v>
      </c>
      <c r="AZ77" s="33">
        <f t="shared" si="199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104"/>
        <v>0</v>
      </c>
      <c r="I78" s="56"/>
      <c r="J78" s="53"/>
      <c r="K78" s="53"/>
      <c r="L78" s="225">
        <f t="shared" si="200"/>
        <v>0</v>
      </c>
      <c r="M78" s="53"/>
      <c r="N78" s="53"/>
      <c r="O78" s="61">
        <f t="shared" si="177"/>
        <v>0</v>
      </c>
      <c r="P78" s="53"/>
      <c r="Q78" s="53"/>
      <c r="R78" s="225">
        <f t="shared" si="178"/>
        <v>0</v>
      </c>
      <c r="S78" s="53"/>
      <c r="T78" s="53"/>
      <c r="U78" s="225">
        <f t="shared" si="179"/>
        <v>0</v>
      </c>
      <c r="V78" s="53"/>
      <c r="W78" s="53"/>
      <c r="X78" s="225">
        <f t="shared" si="180"/>
        <v>0</v>
      </c>
      <c r="Y78" s="53"/>
      <c r="Z78" s="53"/>
      <c r="AA78" s="225">
        <f t="shared" si="181"/>
        <v>0</v>
      </c>
      <c r="AB78" s="53"/>
      <c r="AC78" s="53"/>
      <c r="AD78" s="225">
        <f t="shared" si="182"/>
        <v>0</v>
      </c>
      <c r="AE78" s="53"/>
      <c r="AF78" s="53"/>
      <c r="AG78" s="225">
        <f t="shared" si="183"/>
        <v>0</v>
      </c>
      <c r="AH78" s="53"/>
      <c r="AI78" s="53"/>
      <c r="AJ78" s="225">
        <f t="shared" si="184"/>
        <v>0</v>
      </c>
      <c r="AK78" s="53"/>
      <c r="AL78" s="53"/>
      <c r="AM78" s="225">
        <f t="shared" si="185"/>
        <v>0</v>
      </c>
      <c r="AN78" s="53"/>
      <c r="AO78" s="53"/>
      <c r="AP78" s="61">
        <f t="shared" si="186"/>
        <v>0</v>
      </c>
      <c r="AQ78" s="53"/>
      <c r="AR78" s="53"/>
      <c r="AS78" s="61">
        <f t="shared" si="197"/>
        <v>0</v>
      </c>
      <c r="AT78" s="56"/>
      <c r="AU78" s="53"/>
      <c r="AV78" s="56">
        <f t="shared" si="198"/>
        <v>0</v>
      </c>
      <c r="AW78" s="53"/>
      <c r="AX78" s="53"/>
      <c r="AY78" s="56">
        <f t="shared" si="211"/>
        <v>0</v>
      </c>
      <c r="AZ78" s="33">
        <f t="shared" si="199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104"/>
        <v>0</v>
      </c>
      <c r="I79" s="56"/>
      <c r="J79" s="53"/>
      <c r="K79" s="53"/>
      <c r="L79" s="225">
        <f t="shared" si="200"/>
        <v>0</v>
      </c>
      <c r="M79" s="53"/>
      <c r="N79" s="53"/>
      <c r="O79" s="61">
        <f t="shared" si="177"/>
        <v>0</v>
      </c>
      <c r="P79" s="53"/>
      <c r="Q79" s="53"/>
      <c r="R79" s="225">
        <f t="shared" si="178"/>
        <v>0</v>
      </c>
      <c r="S79" s="53"/>
      <c r="T79" s="53"/>
      <c r="U79" s="225">
        <f t="shared" si="179"/>
        <v>0</v>
      </c>
      <c r="V79" s="53"/>
      <c r="W79" s="53"/>
      <c r="X79" s="225">
        <f t="shared" si="180"/>
        <v>0</v>
      </c>
      <c r="Y79" s="53"/>
      <c r="Z79" s="53"/>
      <c r="AA79" s="225">
        <f t="shared" si="181"/>
        <v>0</v>
      </c>
      <c r="AB79" s="53"/>
      <c r="AC79" s="53"/>
      <c r="AD79" s="225">
        <f t="shared" si="182"/>
        <v>0</v>
      </c>
      <c r="AE79" s="53"/>
      <c r="AF79" s="53"/>
      <c r="AG79" s="225">
        <f t="shared" si="183"/>
        <v>0</v>
      </c>
      <c r="AH79" s="53"/>
      <c r="AI79" s="53"/>
      <c r="AJ79" s="225">
        <f t="shared" si="184"/>
        <v>0</v>
      </c>
      <c r="AK79" s="53"/>
      <c r="AL79" s="53"/>
      <c r="AM79" s="225">
        <f t="shared" si="185"/>
        <v>0</v>
      </c>
      <c r="AN79" s="53"/>
      <c r="AO79" s="53"/>
      <c r="AP79" s="61">
        <f t="shared" si="186"/>
        <v>0</v>
      </c>
      <c r="AQ79" s="53"/>
      <c r="AR79" s="53"/>
      <c r="AS79" s="61">
        <f t="shared" si="197"/>
        <v>0</v>
      </c>
      <c r="AT79" s="56"/>
      <c r="AU79" s="53"/>
      <c r="AV79" s="56">
        <f t="shared" si="198"/>
        <v>0</v>
      </c>
      <c r="AW79" s="53"/>
      <c r="AX79" s="53"/>
      <c r="AY79" s="56">
        <f t="shared" si="211"/>
        <v>0</v>
      </c>
      <c r="AZ79" s="33">
        <f t="shared" si="199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104"/>
        <v>0</v>
      </c>
      <c r="I80" s="56"/>
      <c r="J80" s="53"/>
      <c r="K80" s="53"/>
      <c r="L80" s="225">
        <f t="shared" si="200"/>
        <v>0</v>
      </c>
      <c r="M80" s="53"/>
      <c r="N80" s="53"/>
      <c r="O80" s="61">
        <f t="shared" si="177"/>
        <v>0</v>
      </c>
      <c r="P80" s="53"/>
      <c r="Q80" s="53"/>
      <c r="R80" s="225">
        <f t="shared" si="178"/>
        <v>0</v>
      </c>
      <c r="S80" s="53"/>
      <c r="T80" s="53"/>
      <c r="U80" s="225">
        <f t="shared" si="179"/>
        <v>0</v>
      </c>
      <c r="V80" s="53"/>
      <c r="W80" s="53"/>
      <c r="X80" s="225">
        <f t="shared" si="180"/>
        <v>0</v>
      </c>
      <c r="Y80" s="53"/>
      <c r="Z80" s="53"/>
      <c r="AA80" s="225">
        <f t="shared" si="181"/>
        <v>0</v>
      </c>
      <c r="AB80" s="53"/>
      <c r="AC80" s="53"/>
      <c r="AD80" s="225">
        <f t="shared" si="182"/>
        <v>0</v>
      </c>
      <c r="AE80" s="53"/>
      <c r="AF80" s="53"/>
      <c r="AG80" s="225">
        <f t="shared" si="183"/>
        <v>0</v>
      </c>
      <c r="AH80" s="53"/>
      <c r="AI80" s="53"/>
      <c r="AJ80" s="225">
        <f t="shared" si="184"/>
        <v>0</v>
      </c>
      <c r="AK80" s="53"/>
      <c r="AL80" s="53"/>
      <c r="AM80" s="225">
        <f t="shared" si="185"/>
        <v>0</v>
      </c>
      <c r="AN80" s="53"/>
      <c r="AO80" s="53"/>
      <c r="AP80" s="61">
        <f t="shared" si="186"/>
        <v>0</v>
      </c>
      <c r="AQ80" s="53"/>
      <c r="AR80" s="53"/>
      <c r="AS80" s="61">
        <f t="shared" si="197"/>
        <v>0</v>
      </c>
      <c r="AT80" s="56"/>
      <c r="AU80" s="53"/>
      <c r="AV80" s="56">
        <f t="shared" si="198"/>
        <v>0</v>
      </c>
      <c r="AW80" s="53"/>
      <c r="AX80" s="53"/>
      <c r="AY80" s="56"/>
      <c r="AZ80" s="33">
        <f t="shared" si="199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104"/>
        <v>0</v>
      </c>
      <c r="I81" s="56"/>
      <c r="J81" s="53"/>
      <c r="K81" s="53"/>
      <c r="L81" s="225">
        <f t="shared" si="200"/>
        <v>0</v>
      </c>
      <c r="M81" s="53"/>
      <c r="N81" s="53"/>
      <c r="O81" s="61">
        <f t="shared" si="177"/>
        <v>0</v>
      </c>
      <c r="P81" s="53"/>
      <c r="Q81" s="53"/>
      <c r="R81" s="225">
        <f t="shared" si="178"/>
        <v>0</v>
      </c>
      <c r="S81" s="53"/>
      <c r="T81" s="53"/>
      <c r="U81" s="225">
        <f t="shared" si="179"/>
        <v>0</v>
      </c>
      <c r="V81" s="53"/>
      <c r="W81" s="53"/>
      <c r="X81" s="225">
        <f t="shared" si="180"/>
        <v>0</v>
      </c>
      <c r="Y81" s="53"/>
      <c r="Z81" s="53"/>
      <c r="AA81" s="225">
        <f t="shared" si="181"/>
        <v>0</v>
      </c>
      <c r="AB81" s="53"/>
      <c r="AC81" s="53"/>
      <c r="AD81" s="225">
        <f t="shared" si="182"/>
        <v>0</v>
      </c>
      <c r="AE81" s="53"/>
      <c r="AF81" s="53"/>
      <c r="AG81" s="225">
        <f t="shared" si="183"/>
        <v>0</v>
      </c>
      <c r="AH81" s="53"/>
      <c r="AI81" s="53"/>
      <c r="AJ81" s="225">
        <f t="shared" si="184"/>
        <v>0</v>
      </c>
      <c r="AK81" s="53"/>
      <c r="AL81" s="53"/>
      <c r="AM81" s="225">
        <f t="shared" si="185"/>
        <v>0</v>
      </c>
      <c r="AN81" s="53"/>
      <c r="AO81" s="53"/>
      <c r="AP81" s="61">
        <f t="shared" si="186"/>
        <v>0</v>
      </c>
      <c r="AQ81" s="53"/>
      <c r="AR81" s="53"/>
      <c r="AS81" s="61">
        <f t="shared" si="197"/>
        <v>0</v>
      </c>
      <c r="AT81" s="56"/>
      <c r="AU81" s="53"/>
      <c r="AV81" s="56">
        <f t="shared" si="198"/>
        <v>0</v>
      </c>
      <c r="AW81" s="53"/>
      <c r="AX81" s="53"/>
      <c r="AY81" s="56">
        <f t="shared" si="211"/>
        <v>0</v>
      </c>
      <c r="AZ81" s="33">
        <f t="shared" si="199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104"/>
        <v>0</v>
      </c>
      <c r="I82" s="56"/>
      <c r="J82" s="53"/>
      <c r="K82" s="53"/>
      <c r="L82" s="225">
        <f t="shared" si="200"/>
        <v>0</v>
      </c>
      <c r="M82" s="53"/>
      <c r="N82" s="53"/>
      <c r="O82" s="61">
        <f t="shared" si="177"/>
        <v>0</v>
      </c>
      <c r="P82" s="53"/>
      <c r="Q82" s="53"/>
      <c r="R82" s="225">
        <f t="shared" si="178"/>
        <v>0</v>
      </c>
      <c r="S82" s="53"/>
      <c r="T82" s="53"/>
      <c r="U82" s="225">
        <f t="shared" si="179"/>
        <v>0</v>
      </c>
      <c r="V82" s="53"/>
      <c r="W82" s="53"/>
      <c r="X82" s="225">
        <f t="shared" si="180"/>
        <v>0</v>
      </c>
      <c r="Y82" s="53"/>
      <c r="Z82" s="53"/>
      <c r="AA82" s="225">
        <f t="shared" si="181"/>
        <v>0</v>
      </c>
      <c r="AB82" s="53"/>
      <c r="AC82" s="53"/>
      <c r="AD82" s="225">
        <f t="shared" si="182"/>
        <v>0</v>
      </c>
      <c r="AE82" s="53"/>
      <c r="AF82" s="53"/>
      <c r="AG82" s="225">
        <f t="shared" si="183"/>
        <v>0</v>
      </c>
      <c r="AH82" s="53"/>
      <c r="AI82" s="53"/>
      <c r="AJ82" s="225">
        <f t="shared" si="184"/>
        <v>0</v>
      </c>
      <c r="AK82" s="53"/>
      <c r="AL82" s="53"/>
      <c r="AM82" s="225">
        <f t="shared" si="185"/>
        <v>0</v>
      </c>
      <c r="AN82" s="53"/>
      <c r="AO82" s="53"/>
      <c r="AP82" s="61">
        <f t="shared" si="186"/>
        <v>0</v>
      </c>
      <c r="AQ82" s="53"/>
      <c r="AR82" s="53"/>
      <c r="AS82" s="61">
        <f t="shared" si="197"/>
        <v>0</v>
      </c>
      <c r="AT82" s="56"/>
      <c r="AU82" s="53"/>
      <c r="AV82" s="56">
        <f t="shared" si="198"/>
        <v>0</v>
      </c>
      <c r="AW82" s="53"/>
      <c r="AX82" s="53"/>
      <c r="AY82" s="56">
        <f t="shared" si="211"/>
        <v>0</v>
      </c>
      <c r="AZ82" s="33">
        <f t="shared" si="199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104"/>
        <v>0</v>
      </c>
      <c r="I83" s="56"/>
      <c r="J83" s="53"/>
      <c r="K83" s="53"/>
      <c r="L83" s="225">
        <f t="shared" si="200"/>
        <v>0</v>
      </c>
      <c r="M83" s="53"/>
      <c r="N83" s="53"/>
      <c r="O83" s="61">
        <f t="shared" si="177"/>
        <v>0</v>
      </c>
      <c r="P83" s="53"/>
      <c r="Q83" s="53"/>
      <c r="R83" s="225">
        <f t="shared" si="178"/>
        <v>0</v>
      </c>
      <c r="S83" s="53"/>
      <c r="T83" s="53"/>
      <c r="U83" s="225">
        <f t="shared" si="179"/>
        <v>0</v>
      </c>
      <c r="V83" s="53"/>
      <c r="W83" s="53"/>
      <c r="X83" s="225">
        <f t="shared" si="180"/>
        <v>0</v>
      </c>
      <c r="Y83" s="53"/>
      <c r="Z83" s="53"/>
      <c r="AA83" s="225">
        <f t="shared" si="181"/>
        <v>0</v>
      </c>
      <c r="AB83" s="53"/>
      <c r="AC83" s="53"/>
      <c r="AD83" s="225">
        <f t="shared" si="182"/>
        <v>0</v>
      </c>
      <c r="AE83" s="53"/>
      <c r="AF83" s="53"/>
      <c r="AG83" s="225">
        <f t="shared" si="183"/>
        <v>0</v>
      </c>
      <c r="AH83" s="53"/>
      <c r="AI83" s="53"/>
      <c r="AJ83" s="225">
        <f t="shared" si="184"/>
        <v>0</v>
      </c>
      <c r="AK83" s="53"/>
      <c r="AL83" s="53"/>
      <c r="AM83" s="225">
        <f t="shared" si="185"/>
        <v>0</v>
      </c>
      <c r="AN83" s="53"/>
      <c r="AO83" s="53"/>
      <c r="AP83" s="61">
        <f t="shared" si="186"/>
        <v>0</v>
      </c>
      <c r="AQ83" s="53"/>
      <c r="AR83" s="53"/>
      <c r="AS83" s="61">
        <f t="shared" si="197"/>
        <v>0</v>
      </c>
      <c r="AT83" s="56"/>
      <c r="AU83" s="53"/>
      <c r="AV83" s="56">
        <f t="shared" si="198"/>
        <v>0</v>
      </c>
      <c r="AW83" s="53"/>
      <c r="AX83" s="53"/>
      <c r="AY83" s="56">
        <f t="shared" si="211"/>
        <v>0</v>
      </c>
      <c r="AZ83" s="33">
        <f t="shared" si="199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104"/>
        <v>0</v>
      </c>
      <c r="I84" s="56"/>
      <c r="J84" s="53"/>
      <c r="K84" s="53"/>
      <c r="L84" s="225">
        <f t="shared" si="200"/>
        <v>0</v>
      </c>
      <c r="M84" s="53"/>
      <c r="N84" s="53"/>
      <c r="O84" s="61">
        <f t="shared" si="177"/>
        <v>0</v>
      </c>
      <c r="P84" s="53"/>
      <c r="Q84" s="53"/>
      <c r="R84" s="225">
        <f t="shared" si="178"/>
        <v>0</v>
      </c>
      <c r="S84" s="53"/>
      <c r="T84" s="53"/>
      <c r="U84" s="225">
        <f t="shared" si="179"/>
        <v>0</v>
      </c>
      <c r="V84" s="53"/>
      <c r="W84" s="53"/>
      <c r="X84" s="225">
        <f t="shared" si="180"/>
        <v>0</v>
      </c>
      <c r="Y84" s="53"/>
      <c r="Z84" s="53"/>
      <c r="AA84" s="225">
        <f t="shared" si="181"/>
        <v>0</v>
      </c>
      <c r="AB84" s="53"/>
      <c r="AC84" s="53"/>
      <c r="AD84" s="225">
        <f t="shared" si="182"/>
        <v>0</v>
      </c>
      <c r="AE84" s="53"/>
      <c r="AF84" s="53"/>
      <c r="AG84" s="225">
        <f t="shared" si="183"/>
        <v>0</v>
      </c>
      <c r="AH84" s="53"/>
      <c r="AI84" s="53"/>
      <c r="AJ84" s="225">
        <f t="shared" si="184"/>
        <v>0</v>
      </c>
      <c r="AK84" s="53"/>
      <c r="AL84" s="53"/>
      <c r="AM84" s="225">
        <f t="shared" si="185"/>
        <v>0</v>
      </c>
      <c r="AN84" s="53"/>
      <c r="AO84" s="53"/>
      <c r="AP84" s="61">
        <f t="shared" si="186"/>
        <v>0</v>
      </c>
      <c r="AQ84" s="53"/>
      <c r="AR84" s="53"/>
      <c r="AS84" s="61">
        <f t="shared" si="197"/>
        <v>0</v>
      </c>
      <c r="AT84" s="56"/>
      <c r="AU84" s="53"/>
      <c r="AV84" s="56">
        <f t="shared" si="198"/>
        <v>0</v>
      </c>
      <c r="AW84" s="53"/>
      <c r="AX84" s="53"/>
      <c r="AY84" s="56">
        <f t="shared" si="211"/>
        <v>0</v>
      </c>
      <c r="AZ84" s="33">
        <f t="shared" si="199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104"/>
        <v>0</v>
      </c>
      <c r="I85" s="56"/>
      <c r="J85" s="53"/>
      <c r="K85" s="53"/>
      <c r="L85" s="225">
        <f t="shared" si="200"/>
        <v>0</v>
      </c>
      <c r="M85" s="53"/>
      <c r="N85" s="53"/>
      <c r="O85" s="61">
        <f t="shared" ref="O85" si="212">M85-N85</f>
        <v>0</v>
      </c>
      <c r="P85" s="53"/>
      <c r="Q85" s="53"/>
      <c r="R85" s="225">
        <f t="shared" ref="R85" si="213">P85-Q85</f>
        <v>0</v>
      </c>
      <c r="S85" s="53"/>
      <c r="T85" s="53"/>
      <c r="U85" s="225">
        <f t="shared" ref="U85" si="214">S85-T85</f>
        <v>0</v>
      </c>
      <c r="V85" s="53"/>
      <c r="W85" s="53"/>
      <c r="X85" s="225">
        <f t="shared" ref="X85" si="215">V85-W85</f>
        <v>0</v>
      </c>
      <c r="Y85" s="53"/>
      <c r="Z85" s="53"/>
      <c r="AA85" s="225">
        <f t="shared" ref="AA85" si="216">Y85-Z85</f>
        <v>0</v>
      </c>
      <c r="AB85" s="53"/>
      <c r="AC85" s="53"/>
      <c r="AD85" s="225">
        <f t="shared" ref="AD85" si="217">AB85-AC85</f>
        <v>0</v>
      </c>
      <c r="AE85" s="53"/>
      <c r="AF85" s="53"/>
      <c r="AG85" s="225">
        <f t="shared" ref="AG85" si="218">AE85-AF85</f>
        <v>0</v>
      </c>
      <c r="AH85" s="53"/>
      <c r="AI85" s="53"/>
      <c r="AJ85" s="225">
        <f t="shared" ref="AJ85" si="219">AH85-AI85</f>
        <v>0</v>
      </c>
      <c r="AK85" s="53"/>
      <c r="AL85" s="53"/>
      <c r="AM85" s="225">
        <f t="shared" ref="AM85" si="220">AK85-AL85</f>
        <v>0</v>
      </c>
      <c r="AN85" s="53"/>
      <c r="AO85" s="53"/>
      <c r="AP85" s="61">
        <f t="shared" ref="AP85" si="221">AN85-AO85</f>
        <v>0</v>
      </c>
      <c r="AQ85" s="53"/>
      <c r="AR85" s="53"/>
      <c r="AS85" s="61">
        <f t="shared" si="197"/>
        <v>0</v>
      </c>
      <c r="AT85" s="56"/>
      <c r="AU85" s="53"/>
      <c r="AV85" s="56">
        <f t="shared" si="198"/>
        <v>0</v>
      </c>
      <c r="AW85" s="53"/>
      <c r="AX85" s="53"/>
      <c r="AY85" s="56">
        <f t="shared" si="211"/>
        <v>0</v>
      </c>
      <c r="AZ85" s="33">
        <f t="shared" si="199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104"/>
        <v>0</v>
      </c>
      <c r="I86" s="56"/>
      <c r="J86" s="53"/>
      <c r="K86" s="53"/>
      <c r="L86" s="225">
        <f t="shared" si="200"/>
        <v>0</v>
      </c>
      <c r="M86" s="53"/>
      <c r="N86" s="53"/>
      <c r="O86" s="61">
        <f t="shared" si="177"/>
        <v>0</v>
      </c>
      <c r="P86" s="53"/>
      <c r="Q86" s="53"/>
      <c r="R86" s="225">
        <f t="shared" si="178"/>
        <v>0</v>
      </c>
      <c r="S86" s="53"/>
      <c r="T86" s="53"/>
      <c r="U86" s="225">
        <f t="shared" si="179"/>
        <v>0</v>
      </c>
      <c r="V86" s="53"/>
      <c r="W86" s="53"/>
      <c r="X86" s="225">
        <f t="shared" si="180"/>
        <v>0</v>
      </c>
      <c r="Y86" s="53"/>
      <c r="Z86" s="53"/>
      <c r="AA86" s="225">
        <f t="shared" si="181"/>
        <v>0</v>
      </c>
      <c r="AB86" s="53"/>
      <c r="AC86" s="53"/>
      <c r="AD86" s="225">
        <f t="shared" si="182"/>
        <v>0</v>
      </c>
      <c r="AE86" s="53"/>
      <c r="AF86" s="53"/>
      <c r="AG86" s="225">
        <f t="shared" si="183"/>
        <v>0</v>
      </c>
      <c r="AH86" s="53"/>
      <c r="AI86" s="53"/>
      <c r="AJ86" s="225">
        <f t="shared" si="184"/>
        <v>0</v>
      </c>
      <c r="AK86" s="53"/>
      <c r="AL86" s="53"/>
      <c r="AM86" s="225">
        <f t="shared" si="185"/>
        <v>0</v>
      </c>
      <c r="AN86" s="53"/>
      <c r="AO86" s="53"/>
      <c r="AP86" s="61">
        <f t="shared" si="186"/>
        <v>0</v>
      </c>
      <c r="AQ86" s="53"/>
      <c r="AR86" s="53"/>
      <c r="AS86" s="61">
        <f t="shared" si="197"/>
        <v>0</v>
      </c>
      <c r="AT86" s="56"/>
      <c r="AU86" s="53"/>
      <c r="AV86" s="56">
        <f t="shared" si="198"/>
        <v>0</v>
      </c>
      <c r="AW86" s="53"/>
      <c r="AX86" s="53"/>
      <c r="AY86" s="56">
        <f t="shared" si="211"/>
        <v>0</v>
      </c>
      <c r="AZ86" s="33">
        <f t="shared" si="199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104"/>
        <v>0</v>
      </c>
      <c r="I87" s="56"/>
      <c r="J87" s="53"/>
      <c r="K87" s="53"/>
      <c r="L87" s="225">
        <f t="shared" si="200"/>
        <v>0</v>
      </c>
      <c r="M87" s="53"/>
      <c r="N87" s="53"/>
      <c r="O87" s="61">
        <f t="shared" si="177"/>
        <v>0</v>
      </c>
      <c r="P87" s="53"/>
      <c r="Q87" s="53"/>
      <c r="R87" s="225">
        <f t="shared" si="178"/>
        <v>0</v>
      </c>
      <c r="S87" s="53"/>
      <c r="T87" s="53"/>
      <c r="U87" s="225">
        <f t="shared" si="179"/>
        <v>0</v>
      </c>
      <c r="V87" s="53"/>
      <c r="W87" s="53"/>
      <c r="X87" s="225">
        <f t="shared" si="180"/>
        <v>0</v>
      </c>
      <c r="Y87" s="53"/>
      <c r="Z87" s="53"/>
      <c r="AA87" s="225">
        <f t="shared" si="181"/>
        <v>0</v>
      </c>
      <c r="AB87" s="53"/>
      <c r="AC87" s="53"/>
      <c r="AD87" s="225">
        <f t="shared" si="182"/>
        <v>0</v>
      </c>
      <c r="AE87" s="53"/>
      <c r="AF87" s="53"/>
      <c r="AG87" s="225">
        <f t="shared" si="183"/>
        <v>0</v>
      </c>
      <c r="AH87" s="53"/>
      <c r="AI87" s="53"/>
      <c r="AJ87" s="225">
        <f t="shared" si="184"/>
        <v>0</v>
      </c>
      <c r="AK87" s="53"/>
      <c r="AL87" s="53"/>
      <c r="AM87" s="225">
        <f t="shared" si="185"/>
        <v>0</v>
      </c>
      <c r="AN87" s="53"/>
      <c r="AO87" s="53"/>
      <c r="AP87" s="61">
        <f t="shared" si="186"/>
        <v>0</v>
      </c>
      <c r="AQ87" s="53"/>
      <c r="AR87" s="53"/>
      <c r="AS87" s="61">
        <f t="shared" si="197"/>
        <v>0</v>
      </c>
      <c r="AT87" s="56"/>
      <c r="AU87" s="53"/>
      <c r="AV87" s="56">
        <f t="shared" si="198"/>
        <v>0</v>
      </c>
      <c r="AW87" s="53"/>
      <c r="AX87" s="53"/>
      <c r="AY87" s="56">
        <f t="shared" si="211"/>
        <v>0</v>
      </c>
      <c r="AZ87" s="33">
        <f t="shared" si="199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104"/>
        <v>0</v>
      </c>
      <c r="I88" s="56"/>
      <c r="J88" s="53"/>
      <c r="K88" s="53"/>
      <c r="L88" s="225">
        <f t="shared" si="200"/>
        <v>0</v>
      </c>
      <c r="M88" s="53"/>
      <c r="N88" s="53"/>
      <c r="O88" s="61">
        <f t="shared" ref="O88" si="222">M88-N88</f>
        <v>0</v>
      </c>
      <c r="P88" s="53"/>
      <c r="Q88" s="53"/>
      <c r="R88" s="225">
        <f t="shared" ref="R88" si="223">P88-Q88</f>
        <v>0</v>
      </c>
      <c r="S88" s="53"/>
      <c r="T88" s="53"/>
      <c r="U88" s="225">
        <f t="shared" ref="U88" si="224">S88-T88</f>
        <v>0</v>
      </c>
      <c r="V88" s="53"/>
      <c r="W88" s="53"/>
      <c r="X88" s="225">
        <f t="shared" ref="X88" si="225">V88-W88</f>
        <v>0</v>
      </c>
      <c r="Y88" s="53"/>
      <c r="Z88" s="53"/>
      <c r="AA88" s="225">
        <f t="shared" ref="AA88" si="226">Y88-Z88</f>
        <v>0</v>
      </c>
      <c r="AB88" s="53"/>
      <c r="AC88" s="53"/>
      <c r="AD88" s="225">
        <f t="shared" ref="AD88" si="227">AB88-AC88</f>
        <v>0</v>
      </c>
      <c r="AE88" s="53"/>
      <c r="AF88" s="53"/>
      <c r="AG88" s="225">
        <f t="shared" ref="AG88" si="228">AE88-AF88</f>
        <v>0</v>
      </c>
      <c r="AH88" s="53"/>
      <c r="AI88" s="53"/>
      <c r="AJ88" s="225">
        <f t="shared" ref="AJ88" si="229">AH88-AI88</f>
        <v>0</v>
      </c>
      <c r="AK88" s="53"/>
      <c r="AL88" s="53"/>
      <c r="AM88" s="225">
        <f t="shared" ref="AM88" si="230">AK88-AL88</f>
        <v>0</v>
      </c>
      <c r="AN88" s="53"/>
      <c r="AO88" s="53"/>
      <c r="AP88" s="61">
        <f t="shared" ref="AP88" si="231">AN88-AO88</f>
        <v>0</v>
      </c>
      <c r="AQ88" s="53"/>
      <c r="AR88" s="53"/>
      <c r="AS88" s="61">
        <f t="shared" si="197"/>
        <v>0</v>
      </c>
      <c r="AT88" s="56"/>
      <c r="AU88" s="53"/>
      <c r="AV88" s="56">
        <f t="shared" si="198"/>
        <v>0</v>
      </c>
      <c r="AW88" s="53"/>
      <c r="AX88" s="53"/>
      <c r="AY88" s="56">
        <f t="shared" si="211"/>
        <v>0</v>
      </c>
      <c r="AZ88" s="33">
        <f t="shared" si="199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104"/>
        <v>0</v>
      </c>
      <c r="I89" s="56"/>
      <c r="J89" s="53"/>
      <c r="K89" s="53"/>
      <c r="L89" s="225">
        <f t="shared" si="200"/>
        <v>0</v>
      </c>
      <c r="M89" s="53"/>
      <c r="N89" s="53"/>
      <c r="O89" s="61">
        <f t="shared" ref="O89" si="232">M89-N89</f>
        <v>0</v>
      </c>
      <c r="P89" s="53"/>
      <c r="Q89" s="53"/>
      <c r="R89" s="225">
        <f t="shared" ref="R89" si="233">P89-Q89</f>
        <v>0</v>
      </c>
      <c r="S89" s="53"/>
      <c r="T89" s="53"/>
      <c r="U89" s="225">
        <f t="shared" ref="U89" si="234">S89-T89</f>
        <v>0</v>
      </c>
      <c r="V89" s="53"/>
      <c r="W89" s="53"/>
      <c r="X89" s="225">
        <f t="shared" ref="X89" si="235">V89-W89</f>
        <v>0</v>
      </c>
      <c r="Y89" s="53"/>
      <c r="Z89" s="53"/>
      <c r="AA89" s="225">
        <f t="shared" ref="AA89" si="236">Y89-Z89</f>
        <v>0</v>
      </c>
      <c r="AB89" s="53"/>
      <c r="AC89" s="53"/>
      <c r="AD89" s="225">
        <f t="shared" ref="AD89" si="237">AB89-AC89</f>
        <v>0</v>
      </c>
      <c r="AE89" s="53"/>
      <c r="AF89" s="53"/>
      <c r="AG89" s="225">
        <f t="shared" ref="AG89" si="238">AE89-AF89</f>
        <v>0</v>
      </c>
      <c r="AH89" s="53"/>
      <c r="AI89" s="53"/>
      <c r="AJ89" s="225">
        <f t="shared" ref="AJ89" si="239">AH89-AI89</f>
        <v>0</v>
      </c>
      <c r="AK89" s="53"/>
      <c r="AL89" s="53"/>
      <c r="AM89" s="225">
        <f t="shared" ref="AM89" si="240">AK89-AL89</f>
        <v>0</v>
      </c>
      <c r="AN89" s="53"/>
      <c r="AO89" s="53"/>
      <c r="AP89" s="61">
        <f t="shared" ref="AP89" si="241">AN89-AO89</f>
        <v>0</v>
      </c>
      <c r="AQ89" s="53"/>
      <c r="AR89" s="53"/>
      <c r="AS89" s="61">
        <f t="shared" si="197"/>
        <v>0</v>
      </c>
      <c r="AT89" s="56"/>
      <c r="AU89" s="53"/>
      <c r="AV89" s="56">
        <f t="shared" si="198"/>
        <v>0</v>
      </c>
      <c r="AW89" s="53"/>
      <c r="AX89" s="53"/>
      <c r="AY89" s="56">
        <f t="shared" si="211"/>
        <v>0</v>
      </c>
      <c r="AZ89" s="33">
        <f t="shared" si="199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104"/>
        <v>0</v>
      </c>
      <c r="I90" s="56"/>
      <c r="J90" s="53"/>
      <c r="K90" s="53"/>
      <c r="L90" s="225">
        <f t="shared" si="200"/>
        <v>0</v>
      </c>
      <c r="M90" s="53"/>
      <c r="N90" s="53"/>
      <c r="O90" s="61">
        <f t="shared" ref="O90" si="242">M90-N90</f>
        <v>0</v>
      </c>
      <c r="P90" s="53"/>
      <c r="Q90" s="53"/>
      <c r="R90" s="225">
        <f t="shared" ref="R90" si="243">P90-Q90</f>
        <v>0</v>
      </c>
      <c r="S90" s="53"/>
      <c r="T90" s="53"/>
      <c r="U90" s="225">
        <f t="shared" ref="U90" si="244">S90-T90</f>
        <v>0</v>
      </c>
      <c r="V90" s="53"/>
      <c r="W90" s="53"/>
      <c r="X90" s="225">
        <f t="shared" ref="X90" si="245">V90-W90</f>
        <v>0</v>
      </c>
      <c r="Y90" s="53"/>
      <c r="Z90" s="53"/>
      <c r="AA90" s="225">
        <f t="shared" ref="AA90" si="246">Y90-Z90</f>
        <v>0</v>
      </c>
      <c r="AB90" s="53"/>
      <c r="AC90" s="53"/>
      <c r="AD90" s="225">
        <f t="shared" ref="AD90" si="247">AB90-AC90</f>
        <v>0</v>
      </c>
      <c r="AE90" s="53"/>
      <c r="AF90" s="53"/>
      <c r="AG90" s="225">
        <f t="shared" ref="AG90" si="248">AE90-AF90</f>
        <v>0</v>
      </c>
      <c r="AH90" s="53"/>
      <c r="AI90" s="53"/>
      <c r="AJ90" s="225">
        <f t="shared" ref="AJ90" si="249">AH90-AI90</f>
        <v>0</v>
      </c>
      <c r="AK90" s="53"/>
      <c r="AL90" s="53"/>
      <c r="AM90" s="225">
        <f t="shared" ref="AM90" si="250">AK90-AL90</f>
        <v>0</v>
      </c>
      <c r="AN90" s="53"/>
      <c r="AO90" s="53"/>
      <c r="AP90" s="61">
        <f t="shared" ref="AP90" si="251">AN90-AO90</f>
        <v>0</v>
      </c>
      <c r="AQ90" s="53"/>
      <c r="AR90" s="53"/>
      <c r="AS90" s="61">
        <f t="shared" si="197"/>
        <v>0</v>
      </c>
      <c r="AT90" s="56"/>
      <c r="AU90" s="53"/>
      <c r="AV90" s="56">
        <f t="shared" si="198"/>
        <v>0</v>
      </c>
      <c r="AW90" s="53"/>
      <c r="AX90" s="53"/>
      <c r="AY90" s="56">
        <f t="shared" si="211"/>
        <v>0</v>
      </c>
      <c r="AZ90" s="33">
        <f t="shared" si="199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104"/>
        <v>0</v>
      </c>
      <c r="I91" s="56"/>
      <c r="J91" s="53"/>
      <c r="K91" s="53"/>
      <c r="L91" s="225">
        <f t="shared" si="200"/>
        <v>0</v>
      </c>
      <c r="M91" s="53"/>
      <c r="N91" s="53"/>
      <c r="O91" s="61">
        <f t="shared" ref="O91" si="252">M91-N91</f>
        <v>0</v>
      </c>
      <c r="P91" s="53"/>
      <c r="Q91" s="53"/>
      <c r="R91" s="225">
        <f t="shared" ref="R91" si="253">P91-Q91</f>
        <v>0</v>
      </c>
      <c r="S91" s="53"/>
      <c r="T91" s="53"/>
      <c r="U91" s="225">
        <f t="shared" ref="U91" si="254">S91-T91</f>
        <v>0</v>
      </c>
      <c r="V91" s="53"/>
      <c r="W91" s="53"/>
      <c r="X91" s="225">
        <f t="shared" ref="X91" si="255">V91-W91</f>
        <v>0</v>
      </c>
      <c r="Y91" s="53"/>
      <c r="Z91" s="53"/>
      <c r="AA91" s="225">
        <f t="shared" ref="AA91" si="256">Y91-Z91</f>
        <v>0</v>
      </c>
      <c r="AB91" s="53"/>
      <c r="AC91" s="53"/>
      <c r="AD91" s="225">
        <f t="shared" ref="AD91" si="257">AB91-AC91</f>
        <v>0</v>
      </c>
      <c r="AE91" s="53"/>
      <c r="AF91" s="53"/>
      <c r="AG91" s="225">
        <f t="shared" ref="AG91" si="258">AE91-AF91</f>
        <v>0</v>
      </c>
      <c r="AH91" s="53"/>
      <c r="AI91" s="53"/>
      <c r="AJ91" s="225">
        <f t="shared" ref="AJ91" si="259">AH91-AI91</f>
        <v>0</v>
      </c>
      <c r="AK91" s="53"/>
      <c r="AL91" s="53"/>
      <c r="AM91" s="225">
        <f t="shared" ref="AM91" si="260">AK91-AL91</f>
        <v>0</v>
      </c>
      <c r="AN91" s="53"/>
      <c r="AO91" s="53"/>
      <c r="AP91" s="61">
        <f t="shared" ref="AP91" si="261">AN91-AO91</f>
        <v>0</v>
      </c>
      <c r="AQ91" s="53"/>
      <c r="AR91" s="53"/>
      <c r="AS91" s="61">
        <f t="shared" si="197"/>
        <v>0</v>
      </c>
      <c r="AT91" s="56"/>
      <c r="AU91" s="53"/>
      <c r="AV91" s="56">
        <f t="shared" si="198"/>
        <v>0</v>
      </c>
      <c r="AW91" s="53"/>
      <c r="AX91" s="53"/>
      <c r="AY91" s="56">
        <f t="shared" si="211"/>
        <v>0</v>
      </c>
      <c r="AZ91" s="33">
        <f t="shared" si="199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104"/>
        <v>0</v>
      </c>
      <c r="I92" s="56"/>
      <c r="J92" s="53"/>
      <c r="K92" s="53"/>
      <c r="L92" s="225">
        <f t="shared" si="200"/>
        <v>0</v>
      </c>
      <c r="M92" s="53"/>
      <c r="N92" s="53"/>
      <c r="O92" s="61">
        <f t="shared" ref="O92:O97" si="262">M92-N92</f>
        <v>0</v>
      </c>
      <c r="P92" s="53"/>
      <c r="Q92" s="53"/>
      <c r="R92" s="225">
        <f t="shared" ref="R92:R97" si="263">P92-Q92</f>
        <v>0</v>
      </c>
      <c r="S92" s="53"/>
      <c r="T92" s="53"/>
      <c r="U92" s="225">
        <f t="shared" ref="U92:U97" si="264">S92-T92</f>
        <v>0</v>
      </c>
      <c r="V92" s="53"/>
      <c r="W92" s="53"/>
      <c r="X92" s="225">
        <f t="shared" ref="X92:X97" si="265">V92-W92</f>
        <v>0</v>
      </c>
      <c r="Y92" s="53"/>
      <c r="Z92" s="53"/>
      <c r="AA92" s="225">
        <f t="shared" ref="AA92:AA97" si="266">Y92-Z92</f>
        <v>0</v>
      </c>
      <c r="AB92" s="53"/>
      <c r="AC92" s="53"/>
      <c r="AD92" s="225">
        <f t="shared" ref="AD92:AD97" si="267">AB92-AC92</f>
        <v>0</v>
      </c>
      <c r="AE92" s="53"/>
      <c r="AF92" s="53"/>
      <c r="AG92" s="225">
        <f t="shared" ref="AG92:AG97" si="268">AE92-AF92</f>
        <v>0</v>
      </c>
      <c r="AH92" s="53"/>
      <c r="AI92" s="53"/>
      <c r="AJ92" s="225">
        <f t="shared" ref="AJ92:AJ97" si="269">AH92-AI92</f>
        <v>0</v>
      </c>
      <c r="AK92" s="53"/>
      <c r="AL92" s="53"/>
      <c r="AM92" s="225">
        <f t="shared" ref="AM92:AM97" si="270">AK92-AL92</f>
        <v>0</v>
      </c>
      <c r="AN92" s="53"/>
      <c r="AO92" s="53"/>
      <c r="AP92" s="61">
        <f t="shared" ref="AP92:AP97" si="271">AN92-AO92</f>
        <v>0</v>
      </c>
      <c r="AQ92" s="53"/>
      <c r="AR92" s="53"/>
      <c r="AS92" s="61">
        <f t="shared" si="197"/>
        <v>0</v>
      </c>
      <c r="AT92" s="56"/>
      <c r="AU92" s="53"/>
      <c r="AV92" s="56">
        <f t="shared" si="198"/>
        <v>0</v>
      </c>
      <c r="AW92" s="53"/>
      <c r="AX92" s="53"/>
      <c r="AY92" s="56">
        <f t="shared" si="211"/>
        <v>0</v>
      </c>
      <c r="AZ92" s="33">
        <f t="shared" si="199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104"/>
        <v>0</v>
      </c>
      <c r="I93" s="56"/>
      <c r="J93" s="53"/>
      <c r="K93" s="53"/>
      <c r="L93" s="225">
        <f t="shared" si="200"/>
        <v>0</v>
      </c>
      <c r="M93" s="53"/>
      <c r="N93" s="53"/>
      <c r="O93" s="61">
        <f t="shared" si="262"/>
        <v>0</v>
      </c>
      <c r="P93" s="53"/>
      <c r="Q93" s="53"/>
      <c r="R93" s="225">
        <f t="shared" si="263"/>
        <v>0</v>
      </c>
      <c r="S93" s="53"/>
      <c r="T93" s="53"/>
      <c r="U93" s="225">
        <f t="shared" si="264"/>
        <v>0</v>
      </c>
      <c r="V93" s="53"/>
      <c r="W93" s="53"/>
      <c r="X93" s="225">
        <f t="shared" si="265"/>
        <v>0</v>
      </c>
      <c r="Y93" s="53"/>
      <c r="Z93" s="53"/>
      <c r="AA93" s="225">
        <f t="shared" si="266"/>
        <v>0</v>
      </c>
      <c r="AB93" s="53"/>
      <c r="AC93" s="53"/>
      <c r="AD93" s="225">
        <f t="shared" si="267"/>
        <v>0</v>
      </c>
      <c r="AE93" s="53"/>
      <c r="AF93" s="53"/>
      <c r="AG93" s="225">
        <f t="shared" si="268"/>
        <v>0</v>
      </c>
      <c r="AH93" s="53"/>
      <c r="AI93" s="53"/>
      <c r="AJ93" s="225">
        <f t="shared" si="269"/>
        <v>0</v>
      </c>
      <c r="AK93" s="53"/>
      <c r="AL93" s="53"/>
      <c r="AM93" s="225">
        <f t="shared" si="270"/>
        <v>0</v>
      </c>
      <c r="AN93" s="53"/>
      <c r="AO93" s="53"/>
      <c r="AP93" s="61">
        <f t="shared" si="271"/>
        <v>0</v>
      </c>
      <c r="AQ93" s="53"/>
      <c r="AR93" s="53"/>
      <c r="AS93" s="61">
        <f t="shared" si="197"/>
        <v>0</v>
      </c>
      <c r="AT93" s="56"/>
      <c r="AU93" s="53"/>
      <c r="AV93" s="56">
        <f t="shared" si="198"/>
        <v>0</v>
      </c>
      <c r="AW93" s="53"/>
      <c r="AX93" s="53"/>
      <c r="AY93" s="56">
        <f t="shared" si="211"/>
        <v>0</v>
      </c>
      <c r="AZ93" s="33">
        <f t="shared" si="199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104"/>
        <v>0</v>
      </c>
      <c r="I94" s="56"/>
      <c r="J94" s="53"/>
      <c r="K94" s="53"/>
      <c r="L94" s="225">
        <f t="shared" si="200"/>
        <v>0</v>
      </c>
      <c r="M94" s="53"/>
      <c r="N94" s="53"/>
      <c r="O94" s="61">
        <f t="shared" si="262"/>
        <v>0</v>
      </c>
      <c r="P94" s="53"/>
      <c r="Q94" s="53"/>
      <c r="R94" s="225">
        <f t="shared" si="263"/>
        <v>0</v>
      </c>
      <c r="S94" s="53"/>
      <c r="T94" s="53"/>
      <c r="U94" s="225">
        <f t="shared" si="264"/>
        <v>0</v>
      </c>
      <c r="V94" s="53"/>
      <c r="W94" s="53"/>
      <c r="X94" s="225">
        <f t="shared" si="265"/>
        <v>0</v>
      </c>
      <c r="Y94" s="53"/>
      <c r="Z94" s="53"/>
      <c r="AA94" s="225">
        <f t="shared" si="266"/>
        <v>0</v>
      </c>
      <c r="AB94" s="53"/>
      <c r="AC94" s="53"/>
      <c r="AD94" s="225">
        <f t="shared" si="267"/>
        <v>0</v>
      </c>
      <c r="AE94" s="53"/>
      <c r="AF94" s="53"/>
      <c r="AG94" s="225">
        <f t="shared" si="268"/>
        <v>0</v>
      </c>
      <c r="AH94" s="53"/>
      <c r="AI94" s="53"/>
      <c r="AJ94" s="225">
        <f t="shared" si="269"/>
        <v>0</v>
      </c>
      <c r="AK94" s="53"/>
      <c r="AL94" s="53"/>
      <c r="AM94" s="225">
        <f t="shared" si="270"/>
        <v>0</v>
      </c>
      <c r="AN94" s="53"/>
      <c r="AO94" s="53"/>
      <c r="AP94" s="61">
        <f t="shared" si="271"/>
        <v>0</v>
      </c>
      <c r="AQ94" s="53"/>
      <c r="AR94" s="53"/>
      <c r="AS94" s="61">
        <f t="shared" si="197"/>
        <v>0</v>
      </c>
      <c r="AT94" s="56"/>
      <c r="AU94" s="53"/>
      <c r="AV94" s="56">
        <f t="shared" si="198"/>
        <v>0</v>
      </c>
      <c r="AW94" s="53"/>
      <c r="AX94" s="53"/>
      <c r="AY94" s="56">
        <f t="shared" si="211"/>
        <v>0</v>
      </c>
      <c r="AZ94" s="33">
        <f t="shared" si="199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104"/>
        <v>0</v>
      </c>
      <c r="I95" s="56"/>
      <c r="J95" s="53"/>
      <c r="K95" s="53"/>
      <c r="L95" s="225">
        <f t="shared" si="200"/>
        <v>0</v>
      </c>
      <c r="M95" s="53"/>
      <c r="N95" s="53"/>
      <c r="O95" s="61">
        <f t="shared" ref="O95" si="272">M95-N95</f>
        <v>0</v>
      </c>
      <c r="P95" s="53"/>
      <c r="Q95" s="53"/>
      <c r="R95" s="225">
        <f t="shared" ref="R95" si="273">P95-Q95</f>
        <v>0</v>
      </c>
      <c r="S95" s="53"/>
      <c r="T95" s="53"/>
      <c r="U95" s="225">
        <f t="shared" ref="U95" si="274">S95-T95</f>
        <v>0</v>
      </c>
      <c r="V95" s="53"/>
      <c r="W95" s="53"/>
      <c r="X95" s="225">
        <f t="shared" ref="X95" si="275">V95-W95</f>
        <v>0</v>
      </c>
      <c r="Y95" s="53"/>
      <c r="Z95" s="53"/>
      <c r="AA95" s="225">
        <f t="shared" ref="AA95" si="276">Y95-Z95</f>
        <v>0</v>
      </c>
      <c r="AB95" s="53"/>
      <c r="AC95" s="53"/>
      <c r="AD95" s="225">
        <f t="shared" ref="AD95" si="277">AB95-AC95</f>
        <v>0</v>
      </c>
      <c r="AE95" s="53"/>
      <c r="AF95" s="53"/>
      <c r="AG95" s="225">
        <f t="shared" ref="AG95" si="278">AE95-AF95</f>
        <v>0</v>
      </c>
      <c r="AH95" s="53"/>
      <c r="AI95" s="53"/>
      <c r="AJ95" s="225">
        <f t="shared" ref="AJ95" si="279">AH95-AI95</f>
        <v>0</v>
      </c>
      <c r="AK95" s="53"/>
      <c r="AL95" s="53"/>
      <c r="AM95" s="225">
        <f t="shared" ref="AM95" si="280">AK95-AL95</f>
        <v>0</v>
      </c>
      <c r="AN95" s="53"/>
      <c r="AO95" s="53"/>
      <c r="AP95" s="61">
        <f t="shared" ref="AP95" si="281">AN95-AO95</f>
        <v>0</v>
      </c>
      <c r="AQ95" s="53"/>
      <c r="AR95" s="53"/>
      <c r="AS95" s="61">
        <f t="shared" si="197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199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104"/>
        <v>0</v>
      </c>
      <c r="I96" s="56"/>
      <c r="J96" s="53"/>
      <c r="K96" s="53"/>
      <c r="L96" s="225">
        <f t="shared" si="200"/>
        <v>0</v>
      </c>
      <c r="M96" s="53"/>
      <c r="N96" s="53"/>
      <c r="O96" s="61">
        <f t="shared" si="262"/>
        <v>0</v>
      </c>
      <c r="P96" s="53"/>
      <c r="Q96" s="53"/>
      <c r="R96" s="225">
        <f t="shared" si="263"/>
        <v>0</v>
      </c>
      <c r="S96" s="53"/>
      <c r="T96" s="53"/>
      <c r="U96" s="225">
        <f t="shared" si="264"/>
        <v>0</v>
      </c>
      <c r="V96" s="53"/>
      <c r="W96" s="53"/>
      <c r="X96" s="225">
        <f t="shared" si="265"/>
        <v>0</v>
      </c>
      <c r="Y96" s="53"/>
      <c r="Z96" s="53"/>
      <c r="AA96" s="225">
        <f t="shared" si="266"/>
        <v>0</v>
      </c>
      <c r="AB96" s="53"/>
      <c r="AC96" s="53"/>
      <c r="AD96" s="225">
        <f t="shared" si="267"/>
        <v>0</v>
      </c>
      <c r="AE96" s="53"/>
      <c r="AF96" s="53"/>
      <c r="AG96" s="225">
        <f t="shared" si="268"/>
        <v>0</v>
      </c>
      <c r="AH96" s="53"/>
      <c r="AI96" s="53"/>
      <c r="AJ96" s="225">
        <f t="shared" si="269"/>
        <v>0</v>
      </c>
      <c r="AK96" s="53"/>
      <c r="AL96" s="53"/>
      <c r="AM96" s="225">
        <f t="shared" si="270"/>
        <v>0</v>
      </c>
      <c r="AN96" s="53"/>
      <c r="AO96" s="53"/>
      <c r="AP96" s="61">
        <f t="shared" si="271"/>
        <v>0</v>
      </c>
      <c r="AQ96" s="53"/>
      <c r="AR96" s="53"/>
      <c r="AS96" s="61">
        <f t="shared" si="197"/>
        <v>0</v>
      </c>
      <c r="AT96" s="56"/>
      <c r="AU96" s="53"/>
      <c r="AV96" s="56">
        <f t="shared" si="198"/>
        <v>0</v>
      </c>
      <c r="AW96" s="53"/>
      <c r="AX96" s="53"/>
      <c r="AY96" s="56"/>
      <c r="AZ96" s="33">
        <f t="shared" si="199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104"/>
        <v>0</v>
      </c>
      <c r="I97" s="56"/>
      <c r="J97" s="53"/>
      <c r="K97" s="53"/>
      <c r="L97" s="225">
        <f t="shared" si="200"/>
        <v>0</v>
      </c>
      <c r="M97" s="53"/>
      <c r="N97" s="53"/>
      <c r="O97" s="61">
        <f t="shared" si="262"/>
        <v>0</v>
      </c>
      <c r="P97" s="53"/>
      <c r="Q97" s="53"/>
      <c r="R97" s="225">
        <f t="shared" si="263"/>
        <v>0</v>
      </c>
      <c r="S97" s="53"/>
      <c r="T97" s="53"/>
      <c r="U97" s="225">
        <f t="shared" si="264"/>
        <v>0</v>
      </c>
      <c r="V97" s="53"/>
      <c r="W97" s="53"/>
      <c r="X97" s="225">
        <f t="shared" si="265"/>
        <v>0</v>
      </c>
      <c r="Y97" s="53"/>
      <c r="Z97" s="53"/>
      <c r="AA97" s="225">
        <f t="shared" si="266"/>
        <v>0</v>
      </c>
      <c r="AB97" s="53"/>
      <c r="AC97" s="53"/>
      <c r="AD97" s="225">
        <f t="shared" si="267"/>
        <v>0</v>
      </c>
      <c r="AE97" s="53"/>
      <c r="AF97" s="53"/>
      <c r="AG97" s="225">
        <f t="shared" si="268"/>
        <v>0</v>
      </c>
      <c r="AH97" s="53"/>
      <c r="AI97" s="53"/>
      <c r="AJ97" s="225">
        <f t="shared" si="269"/>
        <v>0</v>
      </c>
      <c r="AK97" s="53"/>
      <c r="AL97" s="53"/>
      <c r="AM97" s="225">
        <f t="shared" si="270"/>
        <v>0</v>
      </c>
      <c r="AN97" s="53"/>
      <c r="AO97" s="53"/>
      <c r="AP97" s="61">
        <f t="shared" si="271"/>
        <v>0</v>
      </c>
      <c r="AQ97" s="53"/>
      <c r="AR97" s="53"/>
      <c r="AS97" s="61">
        <f t="shared" si="197"/>
        <v>0</v>
      </c>
      <c r="AT97" s="56"/>
      <c r="AU97" s="53"/>
      <c r="AV97" s="56">
        <f t="shared" si="198"/>
        <v>0</v>
      </c>
      <c r="AW97" s="53"/>
      <c r="AX97" s="53"/>
      <c r="AY97" s="56"/>
      <c r="AZ97" s="33">
        <f t="shared" si="199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104"/>
        <v>0</v>
      </c>
      <c r="I98" s="56"/>
      <c r="J98" s="53"/>
      <c r="K98" s="53"/>
      <c r="L98" s="225">
        <f t="shared" si="200"/>
        <v>0</v>
      </c>
      <c r="M98" s="53"/>
      <c r="N98" s="53"/>
      <c r="O98" s="61">
        <f t="shared" ref="O98" si="282">M98-N98</f>
        <v>0</v>
      </c>
      <c r="P98" s="53"/>
      <c r="Q98" s="53"/>
      <c r="R98" s="225">
        <f t="shared" ref="R98" si="283">P98-Q98</f>
        <v>0</v>
      </c>
      <c r="S98" s="53"/>
      <c r="T98" s="53"/>
      <c r="U98" s="225">
        <f t="shared" ref="U98" si="284">S98-T98</f>
        <v>0</v>
      </c>
      <c r="V98" s="53"/>
      <c r="W98" s="53"/>
      <c r="X98" s="225">
        <f t="shared" ref="X98" si="285">V98-W98</f>
        <v>0</v>
      </c>
      <c r="Y98" s="53"/>
      <c r="Z98" s="53"/>
      <c r="AA98" s="225">
        <f t="shared" ref="AA98" si="286">Y98-Z98</f>
        <v>0</v>
      </c>
      <c r="AB98" s="53"/>
      <c r="AC98" s="53"/>
      <c r="AD98" s="225">
        <f t="shared" ref="AD98" si="287">AB98-AC98</f>
        <v>0</v>
      </c>
      <c r="AE98" s="53"/>
      <c r="AF98" s="53"/>
      <c r="AG98" s="225">
        <f t="shared" ref="AG98" si="288">AE98-AF98</f>
        <v>0</v>
      </c>
      <c r="AH98" s="53"/>
      <c r="AI98" s="53"/>
      <c r="AJ98" s="225">
        <f t="shared" ref="AJ98" si="289">AH98-AI98</f>
        <v>0</v>
      </c>
      <c r="AK98" s="53"/>
      <c r="AL98" s="53"/>
      <c r="AM98" s="225">
        <f t="shared" ref="AM98" si="290">AK98-AL98</f>
        <v>0</v>
      </c>
      <c r="AN98" s="53"/>
      <c r="AO98" s="53"/>
      <c r="AP98" s="61">
        <f t="shared" ref="AP98" si="291">AN98-AO98</f>
        <v>0</v>
      </c>
      <c r="AQ98" s="53"/>
      <c r="AR98" s="53"/>
      <c r="AS98" s="61">
        <f t="shared" si="197"/>
        <v>0</v>
      </c>
      <c r="AT98" s="56"/>
      <c r="AU98" s="53"/>
      <c r="AV98" s="56">
        <f t="shared" si="198"/>
        <v>0</v>
      </c>
      <c r="AW98" s="53"/>
      <c r="AX98" s="53"/>
      <c r="AY98" s="56"/>
      <c r="AZ98" s="33">
        <f t="shared" si="199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104"/>
        <v>0</v>
      </c>
      <c r="I99" s="56"/>
      <c r="J99" s="53"/>
      <c r="K99" s="53"/>
      <c r="L99" s="225">
        <f t="shared" si="200"/>
        <v>0</v>
      </c>
      <c r="M99" s="53"/>
      <c r="N99" s="53"/>
      <c r="O99" s="61">
        <f t="shared" ref="O99" si="292">M99-N99</f>
        <v>0</v>
      </c>
      <c r="P99" s="53"/>
      <c r="Q99" s="53"/>
      <c r="R99" s="225">
        <f t="shared" ref="R99" si="293">P99-Q99</f>
        <v>0</v>
      </c>
      <c r="S99" s="53"/>
      <c r="T99" s="53"/>
      <c r="U99" s="225">
        <f t="shared" ref="U99" si="294">S99-T99</f>
        <v>0</v>
      </c>
      <c r="V99" s="53"/>
      <c r="W99" s="53"/>
      <c r="X99" s="225">
        <f t="shared" ref="X99" si="295">V99-W99</f>
        <v>0</v>
      </c>
      <c r="Y99" s="53"/>
      <c r="Z99" s="53"/>
      <c r="AA99" s="225">
        <f t="shared" ref="AA99" si="296">Y99-Z99</f>
        <v>0</v>
      </c>
      <c r="AB99" s="53"/>
      <c r="AC99" s="53"/>
      <c r="AD99" s="225">
        <f t="shared" ref="AD99" si="297">AB99-AC99</f>
        <v>0</v>
      </c>
      <c r="AE99" s="53"/>
      <c r="AF99" s="53"/>
      <c r="AG99" s="225">
        <f t="shared" ref="AG99" si="298">AE99-AF99</f>
        <v>0</v>
      </c>
      <c r="AH99" s="53"/>
      <c r="AI99" s="53"/>
      <c r="AJ99" s="225">
        <f t="shared" ref="AJ99" si="299">AH99-AI99</f>
        <v>0</v>
      </c>
      <c r="AK99" s="53"/>
      <c r="AL99" s="53"/>
      <c r="AM99" s="225">
        <f t="shared" ref="AM99" si="300">AK99-AL99</f>
        <v>0</v>
      </c>
      <c r="AN99" s="53"/>
      <c r="AO99" s="53"/>
      <c r="AP99" s="61">
        <f t="shared" ref="AP99" si="301">AN99-AO99</f>
        <v>0</v>
      </c>
      <c r="AQ99" s="53"/>
      <c r="AR99" s="53"/>
      <c r="AS99" s="61">
        <f t="shared" si="197"/>
        <v>0</v>
      </c>
      <c r="AT99" s="56"/>
      <c r="AU99" s="53"/>
      <c r="AV99" s="56">
        <f t="shared" si="198"/>
        <v>0</v>
      </c>
      <c r="AW99" s="53"/>
      <c r="AX99" s="53"/>
      <c r="AY99" s="56"/>
      <c r="AZ99" s="33">
        <f t="shared" si="199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104"/>
        <v>0</v>
      </c>
      <c r="I100" s="56"/>
      <c r="J100" s="53"/>
      <c r="K100" s="53"/>
      <c r="L100" s="225">
        <f t="shared" si="200"/>
        <v>0</v>
      </c>
      <c r="M100" s="53"/>
      <c r="N100" s="53"/>
      <c r="O100" s="61">
        <f t="shared" ref="O100:O138" si="302">M100-N100</f>
        <v>0</v>
      </c>
      <c r="P100" s="53"/>
      <c r="Q100" s="53"/>
      <c r="R100" s="225">
        <f t="shared" ref="R100:R138" si="303">P100-Q100</f>
        <v>0</v>
      </c>
      <c r="S100" s="53"/>
      <c r="T100" s="53"/>
      <c r="U100" s="225">
        <f t="shared" ref="U100:U138" si="304">S100-T100</f>
        <v>0</v>
      </c>
      <c r="V100" s="53"/>
      <c r="W100" s="53"/>
      <c r="X100" s="225">
        <f t="shared" ref="X100:X138" si="305">V100-W100</f>
        <v>0</v>
      </c>
      <c r="Y100" s="53"/>
      <c r="Z100" s="53"/>
      <c r="AA100" s="225">
        <f t="shared" ref="AA100:AA139" si="306">Y100-Z100</f>
        <v>0</v>
      </c>
      <c r="AB100" s="53"/>
      <c r="AC100" s="53"/>
      <c r="AD100" s="225">
        <f t="shared" ref="AD100:AD139" si="307">AB100-AC100</f>
        <v>0</v>
      </c>
      <c r="AE100" s="53"/>
      <c r="AF100" s="53"/>
      <c r="AG100" s="225">
        <f t="shared" ref="AG100:AG138" si="308">AE100-AF100</f>
        <v>0</v>
      </c>
      <c r="AH100" s="53"/>
      <c r="AI100" s="53"/>
      <c r="AJ100" s="225">
        <f t="shared" ref="AJ100:AJ138" si="309">AH100-AI100</f>
        <v>0</v>
      </c>
      <c r="AK100" s="53"/>
      <c r="AL100" s="53"/>
      <c r="AM100" s="225">
        <f t="shared" ref="AM100:AM138" si="310">AK100-AL100</f>
        <v>0</v>
      </c>
      <c r="AN100" s="53"/>
      <c r="AO100" s="53"/>
      <c r="AP100" s="61">
        <f t="shared" ref="AP100:AP138" si="311">AN100-AO100</f>
        <v>0</v>
      </c>
      <c r="AQ100" s="53"/>
      <c r="AR100" s="53"/>
      <c r="AS100" s="61">
        <f t="shared" si="197"/>
        <v>0</v>
      </c>
      <c r="AT100" s="56"/>
      <c r="AU100" s="53"/>
      <c r="AV100" s="56">
        <f t="shared" si="198"/>
        <v>0</v>
      </c>
      <c r="AW100" s="53"/>
      <c r="AX100" s="53"/>
      <c r="AY100" s="56"/>
      <c r="AZ100" s="33">
        <f t="shared" si="199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104"/>
        <v>0</v>
      </c>
      <c r="I101" s="56"/>
      <c r="J101" s="53"/>
      <c r="K101" s="53"/>
      <c r="L101" s="225">
        <f t="shared" si="200"/>
        <v>0</v>
      </c>
      <c r="M101" s="53"/>
      <c r="N101" s="53"/>
      <c r="O101" s="61">
        <f t="shared" si="302"/>
        <v>0</v>
      </c>
      <c r="P101" s="53"/>
      <c r="Q101" s="53"/>
      <c r="R101" s="225">
        <f t="shared" si="303"/>
        <v>0</v>
      </c>
      <c r="S101" s="53"/>
      <c r="T101" s="53"/>
      <c r="U101" s="225">
        <f t="shared" si="304"/>
        <v>0</v>
      </c>
      <c r="V101" s="53"/>
      <c r="W101" s="53"/>
      <c r="X101" s="225">
        <f t="shared" si="305"/>
        <v>0</v>
      </c>
      <c r="Y101" s="53"/>
      <c r="Z101" s="53"/>
      <c r="AA101" s="225">
        <f t="shared" si="306"/>
        <v>0</v>
      </c>
      <c r="AB101" s="53"/>
      <c r="AC101" s="53"/>
      <c r="AD101" s="225">
        <f t="shared" si="307"/>
        <v>0</v>
      </c>
      <c r="AE101" s="53"/>
      <c r="AF101" s="53"/>
      <c r="AG101" s="225">
        <f t="shared" si="308"/>
        <v>0</v>
      </c>
      <c r="AH101" s="53"/>
      <c r="AI101" s="53"/>
      <c r="AJ101" s="225">
        <f t="shared" si="309"/>
        <v>0</v>
      </c>
      <c r="AK101" s="53"/>
      <c r="AL101" s="53"/>
      <c r="AM101" s="225">
        <f t="shared" si="310"/>
        <v>0</v>
      </c>
      <c r="AN101" s="53"/>
      <c r="AO101" s="53"/>
      <c r="AP101" s="61">
        <f t="shared" si="311"/>
        <v>0</v>
      </c>
      <c r="AQ101" s="53"/>
      <c r="AR101" s="53"/>
      <c r="AS101" s="61">
        <f t="shared" si="197"/>
        <v>0</v>
      </c>
      <c r="AT101" s="56"/>
      <c r="AU101" s="53"/>
      <c r="AV101" s="56">
        <f t="shared" si="198"/>
        <v>0</v>
      </c>
      <c r="AW101" s="53"/>
      <c r="AX101" s="53"/>
      <c r="AY101" s="56"/>
      <c r="AZ101" s="33">
        <f t="shared" si="199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104"/>
        <v>0</v>
      </c>
      <c r="I102" s="56"/>
      <c r="J102" s="53"/>
      <c r="K102" s="53"/>
      <c r="L102" s="225">
        <f t="shared" si="200"/>
        <v>0</v>
      </c>
      <c r="M102" s="53"/>
      <c r="N102" s="53"/>
      <c r="O102" s="61">
        <f t="shared" si="302"/>
        <v>0</v>
      </c>
      <c r="P102" s="53"/>
      <c r="Q102" s="53"/>
      <c r="R102" s="225">
        <f t="shared" si="303"/>
        <v>0</v>
      </c>
      <c r="S102" s="53"/>
      <c r="T102" s="53"/>
      <c r="U102" s="225">
        <f t="shared" si="304"/>
        <v>0</v>
      </c>
      <c r="V102" s="53"/>
      <c r="W102" s="53"/>
      <c r="X102" s="225">
        <f t="shared" si="305"/>
        <v>0</v>
      </c>
      <c r="Y102" s="53"/>
      <c r="Z102" s="53"/>
      <c r="AA102" s="225">
        <f t="shared" si="306"/>
        <v>0</v>
      </c>
      <c r="AB102" s="53"/>
      <c r="AC102" s="53"/>
      <c r="AD102" s="225">
        <f t="shared" si="307"/>
        <v>0</v>
      </c>
      <c r="AE102" s="53"/>
      <c r="AF102" s="53"/>
      <c r="AG102" s="225">
        <f t="shared" si="308"/>
        <v>0</v>
      </c>
      <c r="AH102" s="53"/>
      <c r="AI102" s="53"/>
      <c r="AJ102" s="225">
        <f t="shared" si="309"/>
        <v>0</v>
      </c>
      <c r="AK102" s="53"/>
      <c r="AL102" s="53"/>
      <c r="AM102" s="225">
        <f t="shared" si="310"/>
        <v>0</v>
      </c>
      <c r="AN102" s="53"/>
      <c r="AO102" s="53"/>
      <c r="AP102" s="61">
        <f t="shared" si="311"/>
        <v>0</v>
      </c>
      <c r="AQ102" s="53"/>
      <c r="AR102" s="53"/>
      <c r="AS102" s="61">
        <f t="shared" si="197"/>
        <v>0</v>
      </c>
      <c r="AT102" s="56"/>
      <c r="AU102" s="53"/>
      <c r="AV102" s="56">
        <f t="shared" si="198"/>
        <v>0</v>
      </c>
      <c r="AW102" s="53"/>
      <c r="AX102" s="53"/>
      <c r="AY102" s="56"/>
      <c r="AZ102" s="33">
        <f t="shared" si="199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104"/>
        <v>0</v>
      </c>
      <c r="I103" s="56"/>
      <c r="J103" s="53"/>
      <c r="K103" s="53"/>
      <c r="L103" s="225">
        <f t="shared" si="200"/>
        <v>0</v>
      </c>
      <c r="M103" s="53"/>
      <c r="N103" s="53"/>
      <c r="O103" s="61">
        <f t="shared" ref="O103" si="312">M103-N103</f>
        <v>0</v>
      </c>
      <c r="P103" s="53"/>
      <c r="Q103" s="53"/>
      <c r="R103" s="225">
        <f t="shared" ref="R103" si="313">P103-Q103</f>
        <v>0</v>
      </c>
      <c r="S103" s="53"/>
      <c r="T103" s="53"/>
      <c r="U103" s="225">
        <f t="shared" ref="U103" si="314">S103-T103</f>
        <v>0</v>
      </c>
      <c r="V103" s="53"/>
      <c r="W103" s="53"/>
      <c r="X103" s="225">
        <f t="shared" ref="X103" si="315">V103-W103</f>
        <v>0</v>
      </c>
      <c r="Y103" s="53"/>
      <c r="Z103" s="53"/>
      <c r="AA103" s="225">
        <f t="shared" ref="AA103" si="316">Y103-Z103</f>
        <v>0</v>
      </c>
      <c r="AB103" s="53"/>
      <c r="AC103" s="53"/>
      <c r="AD103" s="225">
        <f t="shared" ref="AD103" si="317">AB103-AC103</f>
        <v>0</v>
      </c>
      <c r="AE103" s="53"/>
      <c r="AF103" s="53"/>
      <c r="AG103" s="225">
        <f t="shared" ref="AG103" si="318">AE103-AF103</f>
        <v>0</v>
      </c>
      <c r="AH103" s="53"/>
      <c r="AI103" s="53"/>
      <c r="AJ103" s="225">
        <f t="shared" ref="AJ103" si="319">AH103-AI103</f>
        <v>0</v>
      </c>
      <c r="AK103" s="53"/>
      <c r="AL103" s="53"/>
      <c r="AM103" s="225">
        <f t="shared" ref="AM103" si="320">AK103-AL103</f>
        <v>0</v>
      </c>
      <c r="AN103" s="53"/>
      <c r="AO103" s="53"/>
      <c r="AP103" s="61">
        <f t="shared" ref="AP103" si="321">AN103-AO103</f>
        <v>0</v>
      </c>
      <c r="AQ103" s="53"/>
      <c r="AR103" s="53"/>
      <c r="AS103" s="61">
        <f t="shared" si="197"/>
        <v>0</v>
      </c>
      <c r="AT103" s="56"/>
      <c r="AU103" s="53"/>
      <c r="AV103" s="56">
        <f t="shared" si="198"/>
        <v>0</v>
      </c>
      <c r="AW103" s="53"/>
      <c r="AX103" s="53"/>
      <c r="AY103" s="56"/>
      <c r="AZ103" s="33">
        <f t="shared" si="199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104"/>
        <v>0</v>
      </c>
      <c r="I104" s="56"/>
      <c r="J104" s="53"/>
      <c r="K104" s="53"/>
      <c r="L104" s="225">
        <f t="shared" si="200"/>
        <v>0</v>
      </c>
      <c r="M104" s="53"/>
      <c r="N104" s="53"/>
      <c r="O104" s="61">
        <f t="shared" si="302"/>
        <v>0</v>
      </c>
      <c r="P104" s="53"/>
      <c r="Q104" s="53"/>
      <c r="R104" s="225">
        <f t="shared" si="303"/>
        <v>0</v>
      </c>
      <c r="S104" s="53"/>
      <c r="T104" s="53"/>
      <c r="U104" s="225">
        <f t="shared" si="304"/>
        <v>0</v>
      </c>
      <c r="V104" s="53"/>
      <c r="W104" s="53"/>
      <c r="X104" s="225">
        <f t="shared" si="305"/>
        <v>0</v>
      </c>
      <c r="Y104" s="53"/>
      <c r="Z104" s="53"/>
      <c r="AA104" s="225">
        <f t="shared" si="306"/>
        <v>0</v>
      </c>
      <c r="AB104" s="53"/>
      <c r="AC104" s="53"/>
      <c r="AD104" s="225">
        <f t="shared" si="307"/>
        <v>0</v>
      </c>
      <c r="AE104" s="53"/>
      <c r="AF104" s="53"/>
      <c r="AG104" s="225">
        <f t="shared" si="308"/>
        <v>0</v>
      </c>
      <c r="AH104" s="53"/>
      <c r="AI104" s="53"/>
      <c r="AJ104" s="225">
        <f t="shared" si="309"/>
        <v>0</v>
      </c>
      <c r="AK104" s="53"/>
      <c r="AL104" s="53"/>
      <c r="AM104" s="225">
        <f t="shared" si="310"/>
        <v>0</v>
      </c>
      <c r="AN104" s="53"/>
      <c r="AO104" s="53"/>
      <c r="AP104" s="61">
        <f t="shared" si="311"/>
        <v>0</v>
      </c>
      <c r="AQ104" s="53"/>
      <c r="AR104" s="53"/>
      <c r="AS104" s="61">
        <f t="shared" si="197"/>
        <v>0</v>
      </c>
      <c r="AT104" s="56"/>
      <c r="AU104" s="53"/>
      <c r="AV104" s="56">
        <f t="shared" si="198"/>
        <v>0</v>
      </c>
      <c r="AW104" s="53"/>
      <c r="AX104" s="53"/>
      <c r="AY104" s="56"/>
      <c r="AZ104" s="33">
        <f t="shared" si="199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104"/>
        <v>0</v>
      </c>
      <c r="I105" s="56"/>
      <c r="J105" s="53"/>
      <c r="K105" s="53"/>
      <c r="L105" s="225">
        <f t="shared" si="200"/>
        <v>0</v>
      </c>
      <c r="M105" s="53"/>
      <c r="N105" s="53"/>
      <c r="O105" s="61">
        <f t="shared" ref="O105" si="322">M105-N105</f>
        <v>0</v>
      </c>
      <c r="P105" s="53"/>
      <c r="Q105" s="53"/>
      <c r="R105" s="225">
        <f t="shared" ref="R105" si="323">P105-Q105</f>
        <v>0</v>
      </c>
      <c r="S105" s="53"/>
      <c r="T105" s="53"/>
      <c r="U105" s="225">
        <f t="shared" ref="U105" si="324">S105-T105</f>
        <v>0</v>
      </c>
      <c r="V105" s="53"/>
      <c r="W105" s="53"/>
      <c r="X105" s="225">
        <f t="shared" ref="X105" si="325">V105-W105</f>
        <v>0</v>
      </c>
      <c r="Y105" s="53"/>
      <c r="Z105" s="53"/>
      <c r="AA105" s="225">
        <f t="shared" ref="AA105" si="326">Y105-Z105</f>
        <v>0</v>
      </c>
      <c r="AB105" s="53"/>
      <c r="AC105" s="53"/>
      <c r="AD105" s="225">
        <f t="shared" ref="AD105" si="327">AB105-AC105</f>
        <v>0</v>
      </c>
      <c r="AE105" s="53"/>
      <c r="AF105" s="53"/>
      <c r="AG105" s="225">
        <f t="shared" ref="AG105" si="328">AE105-AF105</f>
        <v>0</v>
      </c>
      <c r="AH105" s="53"/>
      <c r="AI105" s="53"/>
      <c r="AJ105" s="225">
        <f t="shared" ref="AJ105" si="329">AH105-AI105</f>
        <v>0</v>
      </c>
      <c r="AK105" s="53"/>
      <c r="AL105" s="53"/>
      <c r="AM105" s="225">
        <f t="shared" ref="AM105" si="330">AK105-AL105</f>
        <v>0</v>
      </c>
      <c r="AN105" s="53"/>
      <c r="AO105" s="53"/>
      <c r="AP105" s="61">
        <f t="shared" ref="AP105" si="331">AN105-AO105</f>
        <v>0</v>
      </c>
      <c r="AQ105" s="53"/>
      <c r="AR105" s="53"/>
      <c r="AS105" s="61">
        <f t="shared" si="197"/>
        <v>0</v>
      </c>
      <c r="AT105" s="56"/>
      <c r="AU105" s="53"/>
      <c r="AV105" s="56">
        <f t="shared" si="198"/>
        <v>0</v>
      </c>
      <c r="AW105" s="53"/>
      <c r="AX105" s="53"/>
      <c r="AY105" s="56"/>
      <c r="AZ105" s="33">
        <f t="shared" si="199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104"/>
        <v>0</v>
      </c>
      <c r="I106" s="56"/>
      <c r="J106" s="53"/>
      <c r="K106" s="53"/>
      <c r="L106" s="225">
        <f t="shared" si="200"/>
        <v>0</v>
      </c>
      <c r="M106" s="53"/>
      <c r="N106" s="53"/>
      <c r="O106" s="61">
        <f t="shared" si="302"/>
        <v>0</v>
      </c>
      <c r="P106" s="53"/>
      <c r="Q106" s="53"/>
      <c r="R106" s="225">
        <f t="shared" si="303"/>
        <v>0</v>
      </c>
      <c r="S106" s="53"/>
      <c r="T106" s="53"/>
      <c r="U106" s="225">
        <f t="shared" si="304"/>
        <v>0</v>
      </c>
      <c r="V106" s="53"/>
      <c r="W106" s="53"/>
      <c r="X106" s="225">
        <f t="shared" si="305"/>
        <v>0</v>
      </c>
      <c r="Y106" s="53"/>
      <c r="Z106" s="53"/>
      <c r="AA106" s="225">
        <f t="shared" si="306"/>
        <v>0</v>
      </c>
      <c r="AB106" s="53"/>
      <c r="AC106" s="53"/>
      <c r="AD106" s="225">
        <f t="shared" si="307"/>
        <v>0</v>
      </c>
      <c r="AE106" s="53"/>
      <c r="AF106" s="53"/>
      <c r="AG106" s="225">
        <f t="shared" si="308"/>
        <v>0</v>
      </c>
      <c r="AH106" s="53"/>
      <c r="AI106" s="53"/>
      <c r="AJ106" s="225">
        <f t="shared" si="309"/>
        <v>0</v>
      </c>
      <c r="AK106" s="53"/>
      <c r="AL106" s="53"/>
      <c r="AM106" s="225">
        <f t="shared" si="310"/>
        <v>0</v>
      </c>
      <c r="AN106" s="53"/>
      <c r="AO106" s="53"/>
      <c r="AP106" s="61">
        <f t="shared" si="311"/>
        <v>0</v>
      </c>
      <c r="AQ106" s="53"/>
      <c r="AR106" s="53"/>
      <c r="AS106" s="61">
        <f t="shared" si="197"/>
        <v>0</v>
      </c>
      <c r="AT106" s="56"/>
      <c r="AU106" s="53"/>
      <c r="AV106" s="56">
        <f t="shared" si="198"/>
        <v>0</v>
      </c>
      <c r="AW106" s="53"/>
      <c r="AX106" s="53"/>
      <c r="AY106" s="56"/>
      <c r="AZ106" s="33">
        <f t="shared" si="199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104"/>
        <v>0</v>
      </c>
      <c r="I107" s="56"/>
      <c r="J107" s="53"/>
      <c r="K107" s="53"/>
      <c r="L107" s="225">
        <f t="shared" si="200"/>
        <v>0</v>
      </c>
      <c r="M107" s="53"/>
      <c r="N107" s="53"/>
      <c r="O107" s="61">
        <f t="shared" ref="O107" si="332">M107-N107</f>
        <v>0</v>
      </c>
      <c r="P107" s="53"/>
      <c r="Q107" s="53"/>
      <c r="R107" s="225">
        <f t="shared" ref="R107" si="333">P107-Q107</f>
        <v>0</v>
      </c>
      <c r="S107" s="53"/>
      <c r="T107" s="53"/>
      <c r="U107" s="225">
        <f t="shared" ref="U107" si="334">S107-T107</f>
        <v>0</v>
      </c>
      <c r="V107" s="53"/>
      <c r="W107" s="53"/>
      <c r="X107" s="225">
        <f t="shared" ref="X107" si="335">V107-W107</f>
        <v>0</v>
      </c>
      <c r="Y107" s="53"/>
      <c r="Z107" s="53"/>
      <c r="AA107" s="225">
        <f t="shared" ref="AA107" si="336">Y107-Z107</f>
        <v>0</v>
      </c>
      <c r="AB107" s="53"/>
      <c r="AC107" s="53"/>
      <c r="AD107" s="225">
        <f t="shared" ref="AD107" si="337">AB107-AC107</f>
        <v>0</v>
      </c>
      <c r="AE107" s="53"/>
      <c r="AF107" s="53"/>
      <c r="AG107" s="225">
        <f t="shared" ref="AG107" si="338">AE107-AF107</f>
        <v>0</v>
      </c>
      <c r="AH107" s="53"/>
      <c r="AI107" s="53"/>
      <c r="AJ107" s="225">
        <f t="shared" ref="AJ107" si="339">AH107-AI107</f>
        <v>0</v>
      </c>
      <c r="AK107" s="53"/>
      <c r="AL107" s="53"/>
      <c r="AM107" s="225">
        <f t="shared" ref="AM107" si="340">AK107-AL107</f>
        <v>0</v>
      </c>
      <c r="AN107" s="53"/>
      <c r="AO107" s="53"/>
      <c r="AP107" s="61">
        <f t="shared" ref="AP107" si="341">AN107-AO107</f>
        <v>0</v>
      </c>
      <c r="AQ107" s="53"/>
      <c r="AR107" s="53"/>
      <c r="AS107" s="61">
        <f t="shared" si="197"/>
        <v>0</v>
      </c>
      <c r="AT107" s="56"/>
      <c r="AU107" s="53"/>
      <c r="AV107" s="56">
        <f t="shared" si="198"/>
        <v>0</v>
      </c>
      <c r="AW107" s="53"/>
      <c r="AX107" s="53"/>
      <c r="AY107" s="56"/>
      <c r="AZ107" s="33">
        <f t="shared" si="199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104"/>
        <v>0</v>
      </c>
      <c r="I108" s="56"/>
      <c r="J108" s="53"/>
      <c r="K108" s="53"/>
      <c r="L108" s="225">
        <f t="shared" si="200"/>
        <v>0</v>
      </c>
      <c r="M108" s="53"/>
      <c r="N108" s="53"/>
      <c r="O108" s="61">
        <f t="shared" ref="O108" si="342">M108-N108</f>
        <v>0</v>
      </c>
      <c r="P108" s="53"/>
      <c r="Q108" s="53"/>
      <c r="R108" s="225">
        <f t="shared" ref="R108" si="343">P108-Q108</f>
        <v>0</v>
      </c>
      <c r="S108" s="53"/>
      <c r="T108" s="53"/>
      <c r="U108" s="225">
        <f t="shared" ref="U108" si="344">S108-T108</f>
        <v>0</v>
      </c>
      <c r="V108" s="53"/>
      <c r="W108" s="53"/>
      <c r="X108" s="225">
        <f t="shared" ref="X108" si="345">V108-W108</f>
        <v>0</v>
      </c>
      <c r="Y108" s="53"/>
      <c r="Z108" s="53"/>
      <c r="AA108" s="225">
        <f t="shared" ref="AA108" si="346">Y108-Z108</f>
        <v>0</v>
      </c>
      <c r="AB108" s="53"/>
      <c r="AC108" s="53"/>
      <c r="AD108" s="225">
        <f t="shared" ref="AD108" si="347">AB108-AC108</f>
        <v>0</v>
      </c>
      <c r="AE108" s="53"/>
      <c r="AF108" s="53"/>
      <c r="AG108" s="225">
        <f t="shared" ref="AG108" si="348">AE108-AF108</f>
        <v>0</v>
      </c>
      <c r="AH108" s="53"/>
      <c r="AI108" s="53"/>
      <c r="AJ108" s="225">
        <f t="shared" ref="AJ108" si="349">AH108-AI108</f>
        <v>0</v>
      </c>
      <c r="AK108" s="53"/>
      <c r="AL108" s="53"/>
      <c r="AM108" s="225">
        <f t="shared" ref="AM108" si="350">AK108-AL108</f>
        <v>0</v>
      </c>
      <c r="AN108" s="53"/>
      <c r="AO108" s="53"/>
      <c r="AP108" s="61">
        <f t="shared" ref="AP108" si="351">AN108-AO108</f>
        <v>0</v>
      </c>
      <c r="AQ108" s="53"/>
      <c r="AR108" s="53"/>
      <c r="AS108" s="61">
        <f t="shared" si="197"/>
        <v>0</v>
      </c>
      <c r="AT108" s="56"/>
      <c r="AU108" s="53"/>
      <c r="AV108" s="56">
        <f t="shared" si="198"/>
        <v>0</v>
      </c>
      <c r="AW108" s="53"/>
      <c r="AX108" s="53"/>
      <c r="AY108" s="56"/>
      <c r="AZ108" s="33">
        <f t="shared" si="199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104"/>
        <v>0</v>
      </c>
      <c r="I109" s="56"/>
      <c r="J109" s="53"/>
      <c r="K109" s="53"/>
      <c r="L109" s="225">
        <f t="shared" si="200"/>
        <v>0</v>
      </c>
      <c r="M109" s="53"/>
      <c r="N109" s="53"/>
      <c r="O109" s="61">
        <f t="shared" si="302"/>
        <v>0</v>
      </c>
      <c r="P109" s="53"/>
      <c r="Q109" s="53"/>
      <c r="R109" s="225">
        <f t="shared" si="303"/>
        <v>0</v>
      </c>
      <c r="S109" s="53"/>
      <c r="T109" s="53"/>
      <c r="U109" s="225">
        <f t="shared" si="304"/>
        <v>0</v>
      </c>
      <c r="V109" s="53"/>
      <c r="W109" s="53"/>
      <c r="X109" s="225">
        <f t="shared" si="305"/>
        <v>0</v>
      </c>
      <c r="Y109" s="53"/>
      <c r="Z109" s="53"/>
      <c r="AA109" s="225">
        <f t="shared" si="306"/>
        <v>0</v>
      </c>
      <c r="AB109" s="53"/>
      <c r="AC109" s="53"/>
      <c r="AD109" s="225">
        <f t="shared" si="307"/>
        <v>0</v>
      </c>
      <c r="AE109" s="53"/>
      <c r="AF109" s="53"/>
      <c r="AG109" s="225">
        <f t="shared" si="308"/>
        <v>0</v>
      </c>
      <c r="AH109" s="53"/>
      <c r="AI109" s="53"/>
      <c r="AJ109" s="225">
        <f t="shared" si="309"/>
        <v>0</v>
      </c>
      <c r="AK109" s="53"/>
      <c r="AL109" s="53"/>
      <c r="AM109" s="225">
        <f t="shared" si="310"/>
        <v>0</v>
      </c>
      <c r="AN109" s="53"/>
      <c r="AO109" s="53"/>
      <c r="AP109" s="61">
        <f t="shared" si="311"/>
        <v>0</v>
      </c>
      <c r="AQ109" s="53"/>
      <c r="AR109" s="53"/>
      <c r="AS109" s="61">
        <f t="shared" si="197"/>
        <v>0</v>
      </c>
      <c r="AT109" s="56"/>
      <c r="AU109" s="53"/>
      <c r="AV109" s="56">
        <f t="shared" si="198"/>
        <v>0</v>
      </c>
      <c r="AW109" s="53"/>
      <c r="AX109" s="53"/>
      <c r="AY109" s="56"/>
      <c r="AZ109" s="33">
        <f t="shared" si="199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104"/>
        <v>0</v>
      </c>
      <c r="I110" s="56"/>
      <c r="J110" s="53"/>
      <c r="K110" s="53"/>
      <c r="L110" s="225">
        <f t="shared" si="200"/>
        <v>0</v>
      </c>
      <c r="M110" s="53"/>
      <c r="N110" s="53"/>
      <c r="O110" s="61">
        <f t="shared" si="302"/>
        <v>0</v>
      </c>
      <c r="P110" s="53"/>
      <c r="Q110" s="53"/>
      <c r="R110" s="225">
        <f t="shared" si="303"/>
        <v>0</v>
      </c>
      <c r="S110" s="53"/>
      <c r="T110" s="53"/>
      <c r="U110" s="225">
        <f t="shared" si="304"/>
        <v>0</v>
      </c>
      <c r="V110" s="53"/>
      <c r="W110" s="53"/>
      <c r="X110" s="225">
        <f t="shared" si="305"/>
        <v>0</v>
      </c>
      <c r="Y110" s="53"/>
      <c r="Z110" s="53"/>
      <c r="AA110" s="225">
        <f t="shared" si="306"/>
        <v>0</v>
      </c>
      <c r="AB110" s="53"/>
      <c r="AC110" s="53"/>
      <c r="AD110" s="225">
        <f t="shared" si="307"/>
        <v>0</v>
      </c>
      <c r="AE110" s="53"/>
      <c r="AF110" s="53"/>
      <c r="AG110" s="225">
        <f t="shared" si="308"/>
        <v>0</v>
      </c>
      <c r="AH110" s="53"/>
      <c r="AI110" s="53"/>
      <c r="AJ110" s="225">
        <f t="shared" si="309"/>
        <v>0</v>
      </c>
      <c r="AK110" s="53"/>
      <c r="AL110" s="53"/>
      <c r="AM110" s="225">
        <f t="shared" si="310"/>
        <v>0</v>
      </c>
      <c r="AN110" s="53"/>
      <c r="AO110" s="53"/>
      <c r="AP110" s="61">
        <f t="shared" si="311"/>
        <v>0</v>
      </c>
      <c r="AQ110" s="53"/>
      <c r="AR110" s="53"/>
      <c r="AS110" s="61">
        <f t="shared" si="197"/>
        <v>0</v>
      </c>
      <c r="AT110" s="56"/>
      <c r="AU110" s="53"/>
      <c r="AV110" s="56">
        <f t="shared" si="198"/>
        <v>0</v>
      </c>
      <c r="AW110" s="53"/>
      <c r="AX110" s="53"/>
      <c r="AY110" s="56"/>
      <c r="AZ110" s="33">
        <f t="shared" si="199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104"/>
        <v>0</v>
      </c>
      <c r="I111" s="56"/>
      <c r="J111" s="53"/>
      <c r="K111" s="53"/>
      <c r="L111" s="225">
        <f t="shared" si="200"/>
        <v>0</v>
      </c>
      <c r="M111" s="53"/>
      <c r="N111" s="53"/>
      <c r="O111" s="61">
        <f t="shared" si="302"/>
        <v>0</v>
      </c>
      <c r="P111" s="53"/>
      <c r="Q111" s="53"/>
      <c r="R111" s="225">
        <f t="shared" si="303"/>
        <v>0</v>
      </c>
      <c r="S111" s="53"/>
      <c r="T111" s="53"/>
      <c r="U111" s="225">
        <f t="shared" si="304"/>
        <v>0</v>
      </c>
      <c r="V111" s="53"/>
      <c r="W111" s="53"/>
      <c r="X111" s="225">
        <f t="shared" si="305"/>
        <v>0</v>
      </c>
      <c r="Y111" s="53"/>
      <c r="Z111" s="53"/>
      <c r="AA111" s="225">
        <f t="shared" si="306"/>
        <v>0</v>
      </c>
      <c r="AB111" s="53"/>
      <c r="AC111" s="53"/>
      <c r="AD111" s="225">
        <f t="shared" si="307"/>
        <v>0</v>
      </c>
      <c r="AE111" s="53"/>
      <c r="AF111" s="53"/>
      <c r="AG111" s="225">
        <f t="shared" si="308"/>
        <v>0</v>
      </c>
      <c r="AH111" s="53"/>
      <c r="AI111" s="53"/>
      <c r="AJ111" s="225">
        <f t="shared" si="309"/>
        <v>0</v>
      </c>
      <c r="AK111" s="53"/>
      <c r="AL111" s="53"/>
      <c r="AM111" s="225">
        <f t="shared" si="310"/>
        <v>0</v>
      </c>
      <c r="AN111" s="53"/>
      <c r="AO111" s="53"/>
      <c r="AP111" s="61">
        <f t="shared" si="311"/>
        <v>0</v>
      </c>
      <c r="AQ111" s="53"/>
      <c r="AR111" s="53"/>
      <c r="AS111" s="61">
        <f t="shared" si="197"/>
        <v>0</v>
      </c>
      <c r="AT111" s="56"/>
      <c r="AU111" s="53"/>
      <c r="AV111" s="56">
        <f t="shared" si="198"/>
        <v>0</v>
      </c>
      <c r="AW111" s="53"/>
      <c r="AX111" s="53"/>
      <c r="AY111" s="56">
        <f t="shared" si="211"/>
        <v>0</v>
      </c>
      <c r="AZ111" s="33">
        <f t="shared" si="199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104"/>
        <v>0</v>
      </c>
      <c r="I112" s="56"/>
      <c r="J112" s="53"/>
      <c r="K112" s="53"/>
      <c r="L112" s="225">
        <f t="shared" si="200"/>
        <v>0</v>
      </c>
      <c r="M112" s="53"/>
      <c r="N112" s="53"/>
      <c r="O112" s="61">
        <f t="shared" si="302"/>
        <v>0</v>
      </c>
      <c r="P112" s="53"/>
      <c r="Q112" s="53"/>
      <c r="R112" s="225">
        <f t="shared" si="303"/>
        <v>0</v>
      </c>
      <c r="S112" s="53"/>
      <c r="T112" s="53"/>
      <c r="U112" s="225">
        <f t="shared" si="304"/>
        <v>0</v>
      </c>
      <c r="V112" s="53"/>
      <c r="W112" s="53"/>
      <c r="X112" s="225">
        <f t="shared" si="305"/>
        <v>0</v>
      </c>
      <c r="Y112" s="53"/>
      <c r="Z112" s="53"/>
      <c r="AA112" s="225">
        <f t="shared" si="306"/>
        <v>0</v>
      </c>
      <c r="AB112" s="53"/>
      <c r="AC112" s="53"/>
      <c r="AD112" s="225">
        <f t="shared" si="307"/>
        <v>0</v>
      </c>
      <c r="AE112" s="53"/>
      <c r="AF112" s="53"/>
      <c r="AG112" s="225">
        <f t="shared" si="308"/>
        <v>0</v>
      </c>
      <c r="AH112" s="53"/>
      <c r="AI112" s="53"/>
      <c r="AJ112" s="225">
        <f t="shared" si="309"/>
        <v>0</v>
      </c>
      <c r="AK112" s="53"/>
      <c r="AL112" s="53"/>
      <c r="AM112" s="225">
        <f t="shared" si="310"/>
        <v>0</v>
      </c>
      <c r="AN112" s="53"/>
      <c r="AO112" s="53"/>
      <c r="AP112" s="61">
        <f t="shared" si="311"/>
        <v>0</v>
      </c>
      <c r="AQ112" s="53"/>
      <c r="AR112" s="53"/>
      <c r="AS112" s="61">
        <f t="shared" si="197"/>
        <v>0</v>
      </c>
      <c r="AT112" s="56"/>
      <c r="AU112" s="53"/>
      <c r="AV112" s="56">
        <f t="shared" si="198"/>
        <v>0</v>
      </c>
      <c r="AW112" s="53"/>
      <c r="AX112" s="53"/>
      <c r="AY112" s="56"/>
      <c r="AZ112" s="33">
        <f t="shared" si="199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104"/>
        <v>0</v>
      </c>
      <c r="I113" s="56"/>
      <c r="J113" s="53"/>
      <c r="K113" s="53"/>
      <c r="L113" s="225">
        <f t="shared" si="200"/>
        <v>0</v>
      </c>
      <c r="M113" s="53"/>
      <c r="N113" s="53"/>
      <c r="O113" s="61">
        <f t="shared" si="302"/>
        <v>0</v>
      </c>
      <c r="P113" s="53"/>
      <c r="Q113" s="53"/>
      <c r="R113" s="225">
        <f t="shared" ref="R113" si="352">P113-Q113</f>
        <v>0</v>
      </c>
      <c r="S113" s="53"/>
      <c r="T113" s="53"/>
      <c r="U113" s="225">
        <f t="shared" ref="U113" si="353">S113-T113</f>
        <v>0</v>
      </c>
      <c r="V113" s="53"/>
      <c r="W113" s="53"/>
      <c r="X113" s="225">
        <f t="shared" ref="X113" si="354">V113-W113</f>
        <v>0</v>
      </c>
      <c r="Y113" s="53"/>
      <c r="Z113" s="53"/>
      <c r="AA113" s="225">
        <f t="shared" ref="AA113" si="355">Y113-Z113</f>
        <v>0</v>
      </c>
      <c r="AB113" s="53"/>
      <c r="AC113" s="53"/>
      <c r="AD113" s="225">
        <f t="shared" ref="AD113" si="356">AB113-AC113</f>
        <v>0</v>
      </c>
      <c r="AE113" s="53"/>
      <c r="AF113" s="53"/>
      <c r="AG113" s="225">
        <f t="shared" ref="AG113" si="357">AE113-AF113</f>
        <v>0</v>
      </c>
      <c r="AH113" s="53"/>
      <c r="AI113" s="53"/>
      <c r="AJ113" s="225">
        <f t="shared" ref="AJ113" si="358">AH113-AI113</f>
        <v>0</v>
      </c>
      <c r="AK113" s="53"/>
      <c r="AL113" s="53"/>
      <c r="AM113" s="225">
        <f t="shared" ref="AM113" si="359">AK113-AL113</f>
        <v>0</v>
      </c>
      <c r="AN113" s="53"/>
      <c r="AO113" s="53"/>
      <c r="AP113" s="61">
        <f t="shared" ref="AP113" si="360">AN113-AO113</f>
        <v>0</v>
      </c>
      <c r="AQ113" s="53"/>
      <c r="AR113" s="53"/>
      <c r="AS113" s="61">
        <f t="shared" si="197"/>
        <v>0</v>
      </c>
      <c r="AT113" s="56"/>
      <c r="AU113" s="53"/>
      <c r="AV113" s="56">
        <f t="shared" si="198"/>
        <v>0</v>
      </c>
      <c r="AW113" s="53"/>
      <c r="AX113" s="53"/>
      <c r="AY113" s="56"/>
      <c r="AZ113" s="33">
        <f t="shared" si="199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104"/>
        <v>0</v>
      </c>
      <c r="I114" s="56"/>
      <c r="J114" s="53"/>
      <c r="K114" s="53"/>
      <c r="L114" s="225">
        <f t="shared" si="200"/>
        <v>0</v>
      </c>
      <c r="M114" s="53"/>
      <c r="N114" s="53"/>
      <c r="O114" s="61">
        <f t="shared" si="302"/>
        <v>0</v>
      </c>
      <c r="P114" s="53"/>
      <c r="Q114" s="53"/>
      <c r="R114" s="225">
        <f t="shared" si="303"/>
        <v>0</v>
      </c>
      <c r="S114" s="53"/>
      <c r="T114" s="53"/>
      <c r="U114" s="225">
        <f t="shared" si="304"/>
        <v>0</v>
      </c>
      <c r="V114" s="53"/>
      <c r="W114" s="53"/>
      <c r="X114" s="225">
        <f t="shared" si="305"/>
        <v>0</v>
      </c>
      <c r="Y114" s="53"/>
      <c r="Z114" s="53"/>
      <c r="AA114" s="225">
        <f t="shared" si="306"/>
        <v>0</v>
      </c>
      <c r="AB114" s="53"/>
      <c r="AC114" s="53"/>
      <c r="AD114" s="225">
        <f t="shared" si="307"/>
        <v>0</v>
      </c>
      <c r="AE114" s="53"/>
      <c r="AF114" s="53"/>
      <c r="AG114" s="225">
        <f t="shared" si="308"/>
        <v>0</v>
      </c>
      <c r="AH114" s="53"/>
      <c r="AI114" s="53"/>
      <c r="AJ114" s="225">
        <f t="shared" si="309"/>
        <v>0</v>
      </c>
      <c r="AK114" s="53"/>
      <c r="AL114" s="53"/>
      <c r="AM114" s="225">
        <f t="shared" si="310"/>
        <v>0</v>
      </c>
      <c r="AN114" s="53"/>
      <c r="AO114" s="53"/>
      <c r="AP114" s="61">
        <f t="shared" si="311"/>
        <v>0</v>
      </c>
      <c r="AQ114" s="53"/>
      <c r="AR114" s="53"/>
      <c r="AS114" s="61">
        <f t="shared" si="197"/>
        <v>0</v>
      </c>
      <c r="AT114" s="56"/>
      <c r="AU114" s="53"/>
      <c r="AV114" s="56">
        <f t="shared" si="198"/>
        <v>0</v>
      </c>
      <c r="AW114" s="53"/>
      <c r="AX114" s="53"/>
      <c r="AY114" s="56"/>
      <c r="AZ114" s="33">
        <f t="shared" si="199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104"/>
        <v>0</v>
      </c>
      <c r="I115" s="56"/>
      <c r="J115" s="53"/>
      <c r="K115" s="53"/>
      <c r="L115" s="225">
        <f t="shared" si="200"/>
        <v>0</v>
      </c>
      <c r="M115" s="53"/>
      <c r="N115" s="53"/>
      <c r="O115" s="61">
        <f t="shared" si="302"/>
        <v>0</v>
      </c>
      <c r="P115" s="53"/>
      <c r="Q115" s="53"/>
      <c r="R115" s="225">
        <f t="shared" si="303"/>
        <v>0</v>
      </c>
      <c r="S115" s="53"/>
      <c r="T115" s="53"/>
      <c r="U115" s="225">
        <f t="shared" si="304"/>
        <v>0</v>
      </c>
      <c r="V115" s="53"/>
      <c r="W115" s="53"/>
      <c r="X115" s="225">
        <f t="shared" si="305"/>
        <v>0</v>
      </c>
      <c r="Y115" s="53"/>
      <c r="Z115" s="53"/>
      <c r="AA115" s="225">
        <f t="shared" si="306"/>
        <v>0</v>
      </c>
      <c r="AB115" s="53"/>
      <c r="AC115" s="53"/>
      <c r="AD115" s="225">
        <f t="shared" si="307"/>
        <v>0</v>
      </c>
      <c r="AE115" s="53"/>
      <c r="AF115" s="53"/>
      <c r="AG115" s="225">
        <f t="shared" si="308"/>
        <v>0</v>
      </c>
      <c r="AH115" s="53"/>
      <c r="AI115" s="53"/>
      <c r="AJ115" s="225">
        <f t="shared" si="309"/>
        <v>0</v>
      </c>
      <c r="AK115" s="53"/>
      <c r="AL115" s="53"/>
      <c r="AM115" s="225">
        <f t="shared" si="310"/>
        <v>0</v>
      </c>
      <c r="AN115" s="53"/>
      <c r="AO115" s="53"/>
      <c r="AP115" s="61">
        <f t="shared" si="311"/>
        <v>0</v>
      </c>
      <c r="AQ115" s="53"/>
      <c r="AR115" s="53"/>
      <c r="AS115" s="61">
        <f t="shared" si="197"/>
        <v>0</v>
      </c>
      <c r="AT115" s="56"/>
      <c r="AU115" s="53"/>
      <c r="AV115" s="56">
        <f t="shared" si="198"/>
        <v>0</v>
      </c>
      <c r="AW115" s="53"/>
      <c r="AX115" s="53"/>
      <c r="AY115" s="56"/>
      <c r="AZ115" s="33">
        <f t="shared" si="199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104"/>
        <v>0</v>
      </c>
      <c r="I116" s="56"/>
      <c r="J116" s="53"/>
      <c r="K116" s="53"/>
      <c r="L116" s="225">
        <f t="shared" si="200"/>
        <v>0</v>
      </c>
      <c r="M116" s="53"/>
      <c r="N116" s="53"/>
      <c r="O116" s="61">
        <f t="shared" si="302"/>
        <v>0</v>
      </c>
      <c r="P116" s="53"/>
      <c r="Q116" s="53"/>
      <c r="R116" s="225">
        <f t="shared" si="303"/>
        <v>0</v>
      </c>
      <c r="S116" s="53"/>
      <c r="T116" s="53"/>
      <c r="U116" s="225">
        <f t="shared" si="304"/>
        <v>0</v>
      </c>
      <c r="V116" s="53"/>
      <c r="W116" s="53"/>
      <c r="X116" s="225">
        <f t="shared" si="305"/>
        <v>0</v>
      </c>
      <c r="Y116" s="53"/>
      <c r="Z116" s="53"/>
      <c r="AA116" s="225">
        <f t="shared" si="306"/>
        <v>0</v>
      </c>
      <c r="AB116" s="53"/>
      <c r="AC116" s="53"/>
      <c r="AD116" s="225">
        <f t="shared" si="307"/>
        <v>0</v>
      </c>
      <c r="AE116" s="53"/>
      <c r="AF116" s="53"/>
      <c r="AG116" s="225">
        <f t="shared" si="308"/>
        <v>0</v>
      </c>
      <c r="AH116" s="53"/>
      <c r="AI116" s="53"/>
      <c r="AJ116" s="225">
        <f t="shared" si="309"/>
        <v>0</v>
      </c>
      <c r="AK116" s="53"/>
      <c r="AL116" s="53"/>
      <c r="AM116" s="225">
        <f t="shared" si="310"/>
        <v>0</v>
      </c>
      <c r="AN116" s="53"/>
      <c r="AO116" s="53"/>
      <c r="AP116" s="61">
        <f t="shared" si="311"/>
        <v>0</v>
      </c>
      <c r="AQ116" s="53"/>
      <c r="AR116" s="53"/>
      <c r="AS116" s="61">
        <f t="shared" si="197"/>
        <v>0</v>
      </c>
      <c r="AT116" s="56"/>
      <c r="AU116" s="53"/>
      <c r="AV116" s="56">
        <f t="shared" si="198"/>
        <v>0</v>
      </c>
      <c r="AW116" s="53"/>
      <c r="AX116" s="53"/>
      <c r="AY116" s="56"/>
      <c r="AZ116" s="33">
        <f t="shared" si="199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104"/>
        <v>0</v>
      </c>
      <c r="I117" s="56"/>
      <c r="J117" s="53"/>
      <c r="K117" s="53"/>
      <c r="L117" s="225">
        <f t="shared" si="200"/>
        <v>0</v>
      </c>
      <c r="M117" s="53"/>
      <c r="N117" s="53"/>
      <c r="O117" s="61">
        <f t="shared" si="302"/>
        <v>0</v>
      </c>
      <c r="P117" s="53"/>
      <c r="Q117" s="53"/>
      <c r="R117" s="225">
        <f t="shared" ref="R117" si="361">P117-Q117</f>
        <v>0</v>
      </c>
      <c r="S117" s="53"/>
      <c r="T117" s="53"/>
      <c r="U117" s="225">
        <f t="shared" ref="U117" si="362">S117-T117</f>
        <v>0</v>
      </c>
      <c r="V117" s="53"/>
      <c r="W117" s="53"/>
      <c r="X117" s="225">
        <f t="shared" ref="X117" si="363">V117-W117</f>
        <v>0</v>
      </c>
      <c r="Y117" s="53"/>
      <c r="Z117" s="53"/>
      <c r="AA117" s="225">
        <f t="shared" ref="AA117" si="364">Y117-Z117</f>
        <v>0</v>
      </c>
      <c r="AB117" s="53"/>
      <c r="AC117" s="53"/>
      <c r="AD117" s="225">
        <f t="shared" ref="AD117" si="365">AB117-AC117</f>
        <v>0</v>
      </c>
      <c r="AE117" s="53"/>
      <c r="AF117" s="53"/>
      <c r="AG117" s="225">
        <f t="shared" ref="AG117" si="366">AE117-AF117</f>
        <v>0</v>
      </c>
      <c r="AH117" s="53"/>
      <c r="AI117" s="53"/>
      <c r="AJ117" s="225">
        <f t="shared" ref="AJ117" si="367">AH117-AI117</f>
        <v>0</v>
      </c>
      <c r="AK117" s="53"/>
      <c r="AL117" s="53"/>
      <c r="AM117" s="225">
        <f t="shared" ref="AM117" si="368">AK117-AL117</f>
        <v>0</v>
      </c>
      <c r="AN117" s="53"/>
      <c r="AO117" s="53"/>
      <c r="AP117" s="61">
        <f t="shared" ref="AP117" si="369">AN117-AO117</f>
        <v>0</v>
      </c>
      <c r="AQ117" s="53"/>
      <c r="AR117" s="53"/>
      <c r="AS117" s="61">
        <f t="shared" si="197"/>
        <v>0</v>
      </c>
      <c r="AT117" s="56"/>
      <c r="AU117" s="53"/>
      <c r="AV117" s="56">
        <f t="shared" si="198"/>
        <v>0</v>
      </c>
      <c r="AW117" s="53"/>
      <c r="AX117" s="53"/>
      <c r="AY117" s="56"/>
      <c r="AZ117" s="33">
        <f t="shared" si="199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104"/>
        <v>0</v>
      </c>
      <c r="I118" s="56"/>
      <c r="J118" s="53"/>
      <c r="K118" s="53"/>
      <c r="L118" s="225">
        <f t="shared" si="200"/>
        <v>0</v>
      </c>
      <c r="M118" s="53"/>
      <c r="N118" s="53"/>
      <c r="O118" s="61">
        <f t="shared" si="302"/>
        <v>0</v>
      </c>
      <c r="P118" s="53"/>
      <c r="Q118" s="53"/>
      <c r="R118" s="225">
        <f t="shared" ref="R118" si="370">P118-Q118</f>
        <v>0</v>
      </c>
      <c r="S118" s="53"/>
      <c r="T118" s="53"/>
      <c r="U118" s="225">
        <f t="shared" ref="U118" si="371">S118-T118</f>
        <v>0</v>
      </c>
      <c r="V118" s="53"/>
      <c r="W118" s="53"/>
      <c r="X118" s="225">
        <f t="shared" ref="X118" si="372">V118-W118</f>
        <v>0</v>
      </c>
      <c r="Y118" s="53"/>
      <c r="Z118" s="53"/>
      <c r="AA118" s="225">
        <f t="shared" ref="AA118" si="373">Y118-Z118</f>
        <v>0</v>
      </c>
      <c r="AB118" s="53"/>
      <c r="AC118" s="53"/>
      <c r="AD118" s="225">
        <f t="shared" ref="AD118" si="374">AB118-AC118</f>
        <v>0</v>
      </c>
      <c r="AE118" s="53"/>
      <c r="AF118" s="53"/>
      <c r="AG118" s="225">
        <f t="shared" ref="AG118" si="375">AE118-AF118</f>
        <v>0</v>
      </c>
      <c r="AH118" s="53"/>
      <c r="AI118" s="53"/>
      <c r="AJ118" s="225">
        <f t="shared" ref="AJ118" si="376">AH118-AI118</f>
        <v>0</v>
      </c>
      <c r="AK118" s="53"/>
      <c r="AL118" s="53"/>
      <c r="AM118" s="225">
        <f t="shared" ref="AM118" si="377">AK118-AL118</f>
        <v>0</v>
      </c>
      <c r="AN118" s="53"/>
      <c r="AO118" s="53"/>
      <c r="AP118" s="61">
        <f t="shared" ref="AP118" si="378">AN118-AO118</f>
        <v>0</v>
      </c>
      <c r="AQ118" s="53"/>
      <c r="AR118" s="53"/>
      <c r="AS118" s="61">
        <f t="shared" si="197"/>
        <v>0</v>
      </c>
      <c r="AT118" s="56"/>
      <c r="AU118" s="53"/>
      <c r="AV118" s="56">
        <f t="shared" si="198"/>
        <v>0</v>
      </c>
      <c r="AW118" s="53"/>
      <c r="AX118" s="53"/>
      <c r="AY118" s="56"/>
      <c r="AZ118" s="33">
        <f t="shared" si="199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104"/>
        <v>0</v>
      </c>
      <c r="I119" s="56"/>
      <c r="J119" s="53"/>
      <c r="K119" s="53"/>
      <c r="L119" s="225">
        <f t="shared" si="200"/>
        <v>0</v>
      </c>
      <c r="M119" s="53"/>
      <c r="N119" s="53"/>
      <c r="O119" s="61">
        <f t="shared" si="302"/>
        <v>0</v>
      </c>
      <c r="P119" s="53"/>
      <c r="Q119" s="53"/>
      <c r="R119" s="225">
        <f t="shared" si="303"/>
        <v>0</v>
      </c>
      <c r="S119" s="53"/>
      <c r="T119" s="53"/>
      <c r="U119" s="225">
        <f t="shared" si="304"/>
        <v>0</v>
      </c>
      <c r="V119" s="53"/>
      <c r="W119" s="53"/>
      <c r="X119" s="225">
        <f t="shared" si="305"/>
        <v>0</v>
      </c>
      <c r="Y119" s="53"/>
      <c r="Z119" s="53"/>
      <c r="AA119" s="225">
        <f t="shared" si="306"/>
        <v>0</v>
      </c>
      <c r="AB119" s="53"/>
      <c r="AC119" s="53"/>
      <c r="AD119" s="225">
        <f t="shared" si="307"/>
        <v>0</v>
      </c>
      <c r="AE119" s="53"/>
      <c r="AF119" s="53"/>
      <c r="AG119" s="225">
        <f t="shared" si="308"/>
        <v>0</v>
      </c>
      <c r="AH119" s="53"/>
      <c r="AI119" s="53"/>
      <c r="AJ119" s="225">
        <f t="shared" si="309"/>
        <v>0</v>
      </c>
      <c r="AK119" s="53"/>
      <c r="AL119" s="53"/>
      <c r="AM119" s="225">
        <f t="shared" si="310"/>
        <v>0</v>
      </c>
      <c r="AN119" s="53"/>
      <c r="AO119" s="53"/>
      <c r="AP119" s="61">
        <f t="shared" si="311"/>
        <v>0</v>
      </c>
      <c r="AQ119" s="53"/>
      <c r="AR119" s="53"/>
      <c r="AS119" s="61">
        <f t="shared" si="197"/>
        <v>0</v>
      </c>
      <c r="AT119" s="56"/>
      <c r="AU119" s="53"/>
      <c r="AV119" s="56">
        <f t="shared" si="198"/>
        <v>0</v>
      </c>
      <c r="AW119" s="53"/>
      <c r="AX119" s="53"/>
      <c r="AY119" s="56"/>
      <c r="AZ119" s="33">
        <f t="shared" si="199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104"/>
        <v>0</v>
      </c>
      <c r="I120" s="56"/>
      <c r="J120" s="53"/>
      <c r="K120" s="53"/>
      <c r="L120" s="225">
        <f t="shared" si="200"/>
        <v>0</v>
      </c>
      <c r="M120" s="53"/>
      <c r="N120" s="53"/>
      <c r="O120" s="61">
        <f t="shared" ref="O120" si="379">M120-N120</f>
        <v>0</v>
      </c>
      <c r="P120" s="53"/>
      <c r="Q120" s="53"/>
      <c r="R120" s="225">
        <f t="shared" ref="R120" si="380">P120-Q120</f>
        <v>0</v>
      </c>
      <c r="S120" s="53"/>
      <c r="T120" s="53"/>
      <c r="U120" s="225">
        <f t="shared" ref="U120" si="381">S120-T120</f>
        <v>0</v>
      </c>
      <c r="V120" s="53"/>
      <c r="W120" s="53"/>
      <c r="X120" s="225">
        <f t="shared" ref="X120" si="382">V120-W120</f>
        <v>0</v>
      </c>
      <c r="Y120" s="53"/>
      <c r="Z120" s="53"/>
      <c r="AA120" s="225">
        <f t="shared" ref="AA120" si="383">Y120-Z120</f>
        <v>0</v>
      </c>
      <c r="AB120" s="53"/>
      <c r="AC120" s="53"/>
      <c r="AD120" s="225">
        <f t="shared" ref="AD120" si="384">AB120-AC120</f>
        <v>0</v>
      </c>
      <c r="AE120" s="53"/>
      <c r="AF120" s="53"/>
      <c r="AG120" s="225">
        <f t="shared" ref="AG120" si="385">AE120-AF120</f>
        <v>0</v>
      </c>
      <c r="AH120" s="53"/>
      <c r="AI120" s="53"/>
      <c r="AJ120" s="225">
        <f t="shared" ref="AJ120" si="386">AH120-AI120</f>
        <v>0</v>
      </c>
      <c r="AK120" s="53"/>
      <c r="AL120" s="53"/>
      <c r="AM120" s="225">
        <f t="shared" ref="AM120" si="387">AK120-AL120</f>
        <v>0</v>
      </c>
      <c r="AN120" s="53"/>
      <c r="AO120" s="53"/>
      <c r="AP120" s="61">
        <f t="shared" ref="AP120" si="388">AN120-AO120</f>
        <v>0</v>
      </c>
      <c r="AQ120" s="53"/>
      <c r="AR120" s="53"/>
      <c r="AS120" s="61">
        <f t="shared" si="197"/>
        <v>0</v>
      </c>
      <c r="AT120" s="56"/>
      <c r="AU120" s="53"/>
      <c r="AV120" s="56">
        <f t="shared" si="198"/>
        <v>0</v>
      </c>
      <c r="AW120" s="53"/>
      <c r="AX120" s="53"/>
      <c r="AY120" s="56"/>
      <c r="AZ120" s="33">
        <f t="shared" si="199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104"/>
        <v>0</v>
      </c>
      <c r="I121" s="56"/>
      <c r="J121" s="53"/>
      <c r="K121" s="53"/>
      <c r="L121" s="225">
        <f t="shared" si="200"/>
        <v>0</v>
      </c>
      <c r="M121" s="53"/>
      <c r="N121" s="53"/>
      <c r="O121" s="61">
        <f t="shared" ref="O121" si="389">M121-N121</f>
        <v>0</v>
      </c>
      <c r="P121" s="53"/>
      <c r="Q121" s="53"/>
      <c r="R121" s="225">
        <f t="shared" ref="R121" si="390">P121-Q121</f>
        <v>0</v>
      </c>
      <c r="S121" s="53"/>
      <c r="T121" s="53"/>
      <c r="U121" s="225">
        <f t="shared" ref="U121" si="391">S121-T121</f>
        <v>0</v>
      </c>
      <c r="V121" s="53"/>
      <c r="W121" s="53"/>
      <c r="X121" s="225">
        <f t="shared" ref="X121" si="392">V121-W121</f>
        <v>0</v>
      </c>
      <c r="Y121" s="53"/>
      <c r="Z121" s="53"/>
      <c r="AA121" s="225">
        <f t="shared" ref="AA121" si="393">Y121-Z121</f>
        <v>0</v>
      </c>
      <c r="AB121" s="53"/>
      <c r="AC121" s="53"/>
      <c r="AD121" s="225">
        <f t="shared" ref="AD121" si="394">AB121-AC121</f>
        <v>0</v>
      </c>
      <c r="AE121" s="53"/>
      <c r="AF121" s="53"/>
      <c r="AG121" s="225">
        <f t="shared" ref="AG121" si="395">AE121-AF121</f>
        <v>0</v>
      </c>
      <c r="AH121" s="53"/>
      <c r="AI121" s="53"/>
      <c r="AJ121" s="225">
        <f t="shared" ref="AJ121" si="396">AH121-AI121</f>
        <v>0</v>
      </c>
      <c r="AK121" s="53"/>
      <c r="AL121" s="53"/>
      <c r="AM121" s="225">
        <f t="shared" ref="AM121" si="397">AK121-AL121</f>
        <v>0</v>
      </c>
      <c r="AN121" s="53"/>
      <c r="AO121" s="53"/>
      <c r="AP121" s="61">
        <f t="shared" ref="AP121" si="398">AN121-AO121</f>
        <v>0</v>
      </c>
      <c r="AQ121" s="53"/>
      <c r="AR121" s="53"/>
      <c r="AS121" s="61">
        <f t="shared" si="197"/>
        <v>0</v>
      </c>
      <c r="AT121" s="56"/>
      <c r="AU121" s="53"/>
      <c r="AV121" s="56">
        <f t="shared" si="198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104"/>
        <v>0</v>
      </c>
      <c r="I122" s="56"/>
      <c r="J122" s="53"/>
      <c r="K122" s="53"/>
      <c r="L122" s="225">
        <f t="shared" si="200"/>
        <v>0</v>
      </c>
      <c r="M122" s="53"/>
      <c r="N122" s="53"/>
      <c r="O122" s="61">
        <f t="shared" ref="O122" si="399">M122-N122</f>
        <v>0</v>
      </c>
      <c r="P122" s="53"/>
      <c r="Q122" s="53"/>
      <c r="R122" s="225">
        <f t="shared" ref="R122" si="400">P122-Q122</f>
        <v>0</v>
      </c>
      <c r="S122" s="53"/>
      <c r="T122" s="53"/>
      <c r="U122" s="225">
        <f t="shared" ref="U122" si="401">S122-T122</f>
        <v>0</v>
      </c>
      <c r="V122" s="53"/>
      <c r="W122" s="53"/>
      <c r="X122" s="225">
        <f t="shared" ref="X122" si="402">V122-W122</f>
        <v>0</v>
      </c>
      <c r="Y122" s="53"/>
      <c r="Z122" s="53"/>
      <c r="AA122" s="225">
        <f t="shared" ref="AA122" si="403">Y122-Z122</f>
        <v>0</v>
      </c>
      <c r="AB122" s="53"/>
      <c r="AC122" s="53"/>
      <c r="AD122" s="225">
        <f t="shared" ref="AD122" si="404">AB122-AC122</f>
        <v>0</v>
      </c>
      <c r="AE122" s="53"/>
      <c r="AF122" s="53"/>
      <c r="AG122" s="225">
        <f t="shared" ref="AG122" si="405">AE122-AF122</f>
        <v>0</v>
      </c>
      <c r="AH122" s="53"/>
      <c r="AI122" s="53"/>
      <c r="AJ122" s="225">
        <f t="shared" ref="AJ122" si="406">AH122-AI122</f>
        <v>0</v>
      </c>
      <c r="AK122" s="53"/>
      <c r="AL122" s="53"/>
      <c r="AM122" s="225">
        <f t="shared" ref="AM122" si="407">AK122-AL122</f>
        <v>0</v>
      </c>
      <c r="AN122" s="53"/>
      <c r="AO122" s="53"/>
      <c r="AP122" s="61">
        <f t="shared" ref="AP122" si="408">AN122-AO122</f>
        <v>0</v>
      </c>
      <c r="AQ122" s="53"/>
      <c r="AR122" s="53"/>
      <c r="AS122" s="61">
        <f t="shared" si="197"/>
        <v>0</v>
      </c>
      <c r="AT122" s="56"/>
      <c r="AU122" s="53"/>
      <c r="AV122" s="56">
        <f t="shared" si="198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104"/>
        <v>0</v>
      </c>
      <c r="I123" s="56"/>
      <c r="J123" s="53"/>
      <c r="K123" s="53"/>
      <c r="L123" s="225">
        <f t="shared" si="200"/>
        <v>0</v>
      </c>
      <c r="M123" s="53"/>
      <c r="N123" s="53"/>
      <c r="O123" s="61">
        <f t="shared" si="302"/>
        <v>0</v>
      </c>
      <c r="P123" s="53"/>
      <c r="Q123" s="53"/>
      <c r="R123" s="225">
        <f t="shared" si="303"/>
        <v>0</v>
      </c>
      <c r="S123" s="53"/>
      <c r="T123" s="53"/>
      <c r="U123" s="225">
        <f t="shared" si="304"/>
        <v>0</v>
      </c>
      <c r="V123" s="53"/>
      <c r="W123" s="53"/>
      <c r="X123" s="225">
        <f t="shared" si="305"/>
        <v>0</v>
      </c>
      <c r="Y123" s="53"/>
      <c r="Z123" s="53"/>
      <c r="AA123" s="225">
        <f t="shared" si="306"/>
        <v>0</v>
      </c>
      <c r="AB123" s="53"/>
      <c r="AC123" s="53"/>
      <c r="AD123" s="225">
        <f t="shared" si="307"/>
        <v>0</v>
      </c>
      <c r="AE123" s="53"/>
      <c r="AF123" s="53"/>
      <c r="AG123" s="225">
        <f t="shared" si="308"/>
        <v>0</v>
      </c>
      <c r="AH123" s="53"/>
      <c r="AI123" s="53"/>
      <c r="AJ123" s="225">
        <f t="shared" si="309"/>
        <v>0</v>
      </c>
      <c r="AK123" s="53"/>
      <c r="AL123" s="53"/>
      <c r="AM123" s="225">
        <f t="shared" si="310"/>
        <v>0</v>
      </c>
      <c r="AN123" s="53"/>
      <c r="AO123" s="53"/>
      <c r="AP123" s="61">
        <f t="shared" si="311"/>
        <v>0</v>
      </c>
      <c r="AQ123" s="53"/>
      <c r="AR123" s="53"/>
      <c r="AS123" s="61">
        <f t="shared" si="197"/>
        <v>0</v>
      </c>
      <c r="AT123" s="56"/>
      <c r="AU123" s="53"/>
      <c r="AV123" s="56">
        <f t="shared" si="198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104"/>
        <v>0</v>
      </c>
      <c r="I124" s="56"/>
      <c r="J124" s="53"/>
      <c r="K124" s="53"/>
      <c r="L124" s="225">
        <f t="shared" si="200"/>
        <v>0</v>
      </c>
      <c r="M124" s="53"/>
      <c r="N124" s="53"/>
      <c r="O124" s="61">
        <f t="shared" si="302"/>
        <v>0</v>
      </c>
      <c r="P124" s="53"/>
      <c r="Q124" s="53"/>
      <c r="R124" s="225">
        <f t="shared" ref="R124" si="409">P124-Q124</f>
        <v>0</v>
      </c>
      <c r="S124" s="53"/>
      <c r="T124" s="53"/>
      <c r="U124" s="225">
        <f t="shared" ref="U124" si="410">S124-T124</f>
        <v>0</v>
      </c>
      <c r="V124" s="53"/>
      <c r="W124" s="53"/>
      <c r="X124" s="225">
        <f t="shared" ref="X124" si="411">V124-W124</f>
        <v>0</v>
      </c>
      <c r="Y124" s="53"/>
      <c r="Z124" s="53"/>
      <c r="AA124" s="225">
        <f t="shared" ref="AA124" si="412">Y124-Z124</f>
        <v>0</v>
      </c>
      <c r="AB124" s="53"/>
      <c r="AC124" s="53"/>
      <c r="AD124" s="225">
        <f t="shared" ref="AD124" si="413">AB124-AC124</f>
        <v>0</v>
      </c>
      <c r="AE124" s="53"/>
      <c r="AF124" s="53"/>
      <c r="AG124" s="225">
        <f t="shared" ref="AG124" si="414">AE124-AF124</f>
        <v>0</v>
      </c>
      <c r="AH124" s="53"/>
      <c r="AI124" s="53"/>
      <c r="AJ124" s="225">
        <f t="shared" ref="AJ124" si="415">AH124-AI124</f>
        <v>0</v>
      </c>
      <c r="AK124" s="53"/>
      <c r="AL124" s="53"/>
      <c r="AM124" s="225">
        <f t="shared" ref="AM124" si="416">AK124-AL124</f>
        <v>0</v>
      </c>
      <c r="AN124" s="53"/>
      <c r="AO124" s="53"/>
      <c r="AP124" s="61">
        <f t="shared" ref="AP124" si="417">AN124-AO124</f>
        <v>0</v>
      </c>
      <c r="AQ124" s="53"/>
      <c r="AR124" s="53"/>
      <c r="AS124" s="61">
        <f t="shared" si="197"/>
        <v>0</v>
      </c>
      <c r="AT124" s="56"/>
      <c r="AU124" s="53"/>
      <c r="AV124" s="56">
        <f t="shared" si="198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104"/>
        <v>0</v>
      </c>
      <c r="I125" s="56"/>
      <c r="J125" s="53"/>
      <c r="K125" s="53"/>
      <c r="L125" s="225">
        <f t="shared" si="200"/>
        <v>0</v>
      </c>
      <c r="M125" s="53"/>
      <c r="N125" s="53"/>
      <c r="O125" s="61">
        <f t="shared" si="302"/>
        <v>0</v>
      </c>
      <c r="P125" s="53"/>
      <c r="Q125" s="53"/>
      <c r="R125" s="225">
        <f t="shared" ref="R125" si="418">P125-Q125</f>
        <v>0</v>
      </c>
      <c r="S125" s="53"/>
      <c r="T125" s="53"/>
      <c r="U125" s="225">
        <f t="shared" ref="U125" si="419">S125-T125</f>
        <v>0</v>
      </c>
      <c r="V125" s="53"/>
      <c r="W125" s="53"/>
      <c r="X125" s="225">
        <f t="shared" ref="X125" si="420">V125-W125</f>
        <v>0</v>
      </c>
      <c r="Y125" s="53"/>
      <c r="Z125" s="53"/>
      <c r="AA125" s="225">
        <f t="shared" ref="AA125" si="421">Y125-Z125</f>
        <v>0</v>
      </c>
      <c r="AB125" s="53"/>
      <c r="AC125" s="53"/>
      <c r="AD125" s="225">
        <f t="shared" ref="AD125" si="422">AB125-AC125</f>
        <v>0</v>
      </c>
      <c r="AE125" s="53"/>
      <c r="AF125" s="53"/>
      <c r="AG125" s="225">
        <f t="shared" ref="AG125" si="423">AE125-AF125</f>
        <v>0</v>
      </c>
      <c r="AH125" s="53"/>
      <c r="AI125" s="53"/>
      <c r="AJ125" s="225">
        <f t="shared" ref="AJ125" si="424">AH125-AI125</f>
        <v>0</v>
      </c>
      <c r="AK125" s="53"/>
      <c r="AL125" s="53"/>
      <c r="AM125" s="225">
        <f t="shared" ref="AM125" si="425">AK125-AL125</f>
        <v>0</v>
      </c>
      <c r="AN125" s="53"/>
      <c r="AO125" s="53"/>
      <c r="AP125" s="61">
        <f t="shared" ref="AP125" si="426">AN125-AO125</f>
        <v>0</v>
      </c>
      <c r="AQ125" s="53"/>
      <c r="AR125" s="53"/>
      <c r="AS125" s="61">
        <f t="shared" si="197"/>
        <v>0</v>
      </c>
      <c r="AT125" s="56"/>
      <c r="AU125" s="53"/>
      <c r="AV125" s="56">
        <f t="shared" si="198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104"/>
        <v>0</v>
      </c>
      <c r="I126" s="56"/>
      <c r="J126" s="53"/>
      <c r="K126" s="53"/>
      <c r="L126" s="225">
        <f t="shared" si="200"/>
        <v>0</v>
      </c>
      <c r="M126" s="53"/>
      <c r="N126" s="53"/>
      <c r="O126" s="61">
        <f t="shared" si="302"/>
        <v>0</v>
      </c>
      <c r="P126" s="53"/>
      <c r="Q126" s="53"/>
      <c r="R126" s="225">
        <f t="shared" si="303"/>
        <v>0</v>
      </c>
      <c r="S126" s="53"/>
      <c r="T126" s="53"/>
      <c r="U126" s="225">
        <f t="shared" si="304"/>
        <v>0</v>
      </c>
      <c r="V126" s="53"/>
      <c r="W126" s="53"/>
      <c r="X126" s="225">
        <f t="shared" si="305"/>
        <v>0</v>
      </c>
      <c r="Y126" s="53"/>
      <c r="Z126" s="53"/>
      <c r="AA126" s="225">
        <f t="shared" si="306"/>
        <v>0</v>
      </c>
      <c r="AB126" s="53"/>
      <c r="AC126" s="53"/>
      <c r="AD126" s="225">
        <f t="shared" si="307"/>
        <v>0</v>
      </c>
      <c r="AE126" s="53"/>
      <c r="AF126" s="53"/>
      <c r="AG126" s="225">
        <f t="shared" si="308"/>
        <v>0</v>
      </c>
      <c r="AH126" s="53"/>
      <c r="AI126" s="53"/>
      <c r="AJ126" s="225">
        <f t="shared" si="309"/>
        <v>0</v>
      </c>
      <c r="AK126" s="53"/>
      <c r="AL126" s="53"/>
      <c r="AM126" s="225">
        <f t="shared" si="310"/>
        <v>0</v>
      </c>
      <c r="AN126" s="53"/>
      <c r="AO126" s="53"/>
      <c r="AP126" s="61">
        <f t="shared" si="311"/>
        <v>0</v>
      </c>
      <c r="AQ126" s="53"/>
      <c r="AR126" s="53"/>
      <c r="AS126" s="61">
        <f t="shared" si="197"/>
        <v>0</v>
      </c>
      <c r="AT126" s="56"/>
      <c r="AU126" s="53"/>
      <c r="AV126" s="56">
        <f t="shared" si="198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104"/>
        <v>0</v>
      </c>
      <c r="I127" s="56"/>
      <c r="J127" s="53"/>
      <c r="K127" s="53"/>
      <c r="L127" s="225">
        <f t="shared" si="200"/>
        <v>0</v>
      </c>
      <c r="M127" s="53"/>
      <c r="N127" s="53"/>
      <c r="O127" s="61">
        <f t="shared" si="302"/>
        <v>0</v>
      </c>
      <c r="P127" s="53"/>
      <c r="Q127" s="53"/>
      <c r="R127" s="225">
        <f t="shared" si="303"/>
        <v>0</v>
      </c>
      <c r="S127" s="53"/>
      <c r="T127" s="53"/>
      <c r="U127" s="225">
        <f t="shared" si="304"/>
        <v>0</v>
      </c>
      <c r="V127" s="53"/>
      <c r="W127" s="53"/>
      <c r="X127" s="225">
        <f t="shared" si="305"/>
        <v>0</v>
      </c>
      <c r="Y127" s="53"/>
      <c r="Z127" s="53"/>
      <c r="AA127" s="225">
        <f t="shared" si="306"/>
        <v>0</v>
      </c>
      <c r="AB127" s="53"/>
      <c r="AC127" s="53"/>
      <c r="AD127" s="225">
        <f t="shared" si="307"/>
        <v>0</v>
      </c>
      <c r="AE127" s="53"/>
      <c r="AF127" s="53"/>
      <c r="AG127" s="225">
        <f t="shared" si="308"/>
        <v>0</v>
      </c>
      <c r="AH127" s="53"/>
      <c r="AI127" s="53"/>
      <c r="AJ127" s="225">
        <f t="shared" si="309"/>
        <v>0</v>
      </c>
      <c r="AK127" s="53"/>
      <c r="AL127" s="53"/>
      <c r="AM127" s="225">
        <f t="shared" si="310"/>
        <v>0</v>
      </c>
      <c r="AN127" s="53"/>
      <c r="AO127" s="53"/>
      <c r="AP127" s="61">
        <f t="shared" si="311"/>
        <v>0</v>
      </c>
      <c r="AQ127" s="53"/>
      <c r="AR127" s="53"/>
      <c r="AS127" s="61">
        <f t="shared" si="197"/>
        <v>0</v>
      </c>
      <c r="AT127" s="56"/>
      <c r="AU127" s="53"/>
      <c r="AV127" s="56">
        <f t="shared" si="198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104"/>
        <v>0</v>
      </c>
      <c r="I128" s="56"/>
      <c r="J128" s="53"/>
      <c r="K128" s="53"/>
      <c r="L128" s="225">
        <f t="shared" si="200"/>
        <v>0</v>
      </c>
      <c r="M128" s="53"/>
      <c r="N128" s="53"/>
      <c r="O128" s="61">
        <f t="shared" si="302"/>
        <v>0</v>
      </c>
      <c r="P128" s="53"/>
      <c r="Q128" s="53"/>
      <c r="R128" s="225">
        <f t="shared" si="303"/>
        <v>0</v>
      </c>
      <c r="S128" s="53"/>
      <c r="T128" s="53"/>
      <c r="U128" s="225">
        <f>S128-T128</f>
        <v>0</v>
      </c>
      <c r="V128" s="53"/>
      <c r="W128" s="53"/>
      <c r="X128" s="225">
        <f t="shared" si="305"/>
        <v>0</v>
      </c>
      <c r="Y128" s="53"/>
      <c r="Z128" s="53"/>
      <c r="AA128" s="225">
        <f t="shared" si="306"/>
        <v>0</v>
      </c>
      <c r="AB128" s="53"/>
      <c r="AC128" s="53"/>
      <c r="AD128" s="225">
        <f t="shared" si="307"/>
        <v>0</v>
      </c>
      <c r="AE128" s="53"/>
      <c r="AF128" s="53"/>
      <c r="AG128" s="225">
        <f t="shared" si="308"/>
        <v>0</v>
      </c>
      <c r="AH128" s="53"/>
      <c r="AI128" s="53"/>
      <c r="AJ128" s="225">
        <f t="shared" si="309"/>
        <v>0</v>
      </c>
      <c r="AK128" s="53"/>
      <c r="AL128" s="53"/>
      <c r="AM128" s="225">
        <f t="shared" si="310"/>
        <v>0</v>
      </c>
      <c r="AN128" s="53"/>
      <c r="AO128" s="53"/>
      <c r="AP128" s="61">
        <f t="shared" si="311"/>
        <v>0</v>
      </c>
      <c r="AQ128" s="53"/>
      <c r="AR128" s="53"/>
      <c r="AS128" s="61">
        <f t="shared" si="197"/>
        <v>0</v>
      </c>
      <c r="AT128" s="56"/>
      <c r="AU128" s="53"/>
      <c r="AV128" s="56">
        <f t="shared" si="198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104"/>
        <v>0</v>
      </c>
      <c r="I129" s="56"/>
      <c r="J129" s="53"/>
      <c r="K129" s="53"/>
      <c r="L129" s="225">
        <f t="shared" si="200"/>
        <v>0</v>
      </c>
      <c r="M129" s="53"/>
      <c r="N129" s="53"/>
      <c r="O129" s="61">
        <f t="shared" si="302"/>
        <v>0</v>
      </c>
      <c r="P129" s="53"/>
      <c r="Q129" s="53"/>
      <c r="R129" s="225">
        <f t="shared" si="303"/>
        <v>0</v>
      </c>
      <c r="S129" s="53"/>
      <c r="T129" s="53"/>
      <c r="U129" s="225">
        <f t="shared" ref="U129:U136" si="427">S129-T129</f>
        <v>0</v>
      </c>
      <c r="V129" s="53"/>
      <c r="W129" s="53"/>
      <c r="X129" s="225">
        <f t="shared" si="305"/>
        <v>0</v>
      </c>
      <c r="Y129" s="53"/>
      <c r="Z129" s="53"/>
      <c r="AA129" s="225">
        <f t="shared" si="306"/>
        <v>0</v>
      </c>
      <c r="AB129" s="53"/>
      <c r="AC129" s="53"/>
      <c r="AD129" s="225">
        <f t="shared" si="307"/>
        <v>0</v>
      </c>
      <c r="AE129" s="53"/>
      <c r="AF129" s="53"/>
      <c r="AG129" s="225">
        <f t="shared" si="308"/>
        <v>0</v>
      </c>
      <c r="AH129" s="53"/>
      <c r="AI129" s="53"/>
      <c r="AJ129" s="225">
        <f t="shared" si="309"/>
        <v>0</v>
      </c>
      <c r="AK129" s="53"/>
      <c r="AL129" s="53"/>
      <c r="AM129" s="225">
        <f t="shared" si="310"/>
        <v>0</v>
      </c>
      <c r="AN129" s="53"/>
      <c r="AO129" s="53"/>
      <c r="AP129" s="61">
        <f t="shared" si="311"/>
        <v>0</v>
      </c>
      <c r="AQ129" s="53"/>
      <c r="AR129" s="53"/>
      <c r="AS129" s="61">
        <f t="shared" si="197"/>
        <v>0</v>
      </c>
      <c r="AT129" s="56"/>
      <c r="AU129" s="53"/>
      <c r="AV129" s="56">
        <f t="shared" si="198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104"/>
        <v>0</v>
      </c>
      <c r="I130" s="56"/>
      <c r="J130" s="53"/>
      <c r="K130" s="53"/>
      <c r="L130" s="225">
        <f t="shared" si="200"/>
        <v>0</v>
      </c>
      <c r="M130" s="53"/>
      <c r="N130" s="53"/>
      <c r="O130" s="61">
        <f t="shared" si="302"/>
        <v>0</v>
      </c>
      <c r="P130" s="53"/>
      <c r="Q130" s="53"/>
      <c r="R130" s="225">
        <f t="shared" si="303"/>
        <v>0</v>
      </c>
      <c r="S130" s="53"/>
      <c r="T130" s="53"/>
      <c r="U130" s="225">
        <f t="shared" si="427"/>
        <v>0</v>
      </c>
      <c r="V130" s="53"/>
      <c r="W130" s="53"/>
      <c r="X130" s="225">
        <f t="shared" si="305"/>
        <v>0</v>
      </c>
      <c r="Y130" s="53"/>
      <c r="Z130" s="53"/>
      <c r="AA130" s="225">
        <f t="shared" si="306"/>
        <v>0</v>
      </c>
      <c r="AB130" s="53"/>
      <c r="AC130" s="53"/>
      <c r="AD130" s="225">
        <f t="shared" si="307"/>
        <v>0</v>
      </c>
      <c r="AE130" s="53"/>
      <c r="AF130" s="53"/>
      <c r="AG130" s="225">
        <f t="shared" si="308"/>
        <v>0</v>
      </c>
      <c r="AH130" s="53"/>
      <c r="AI130" s="53"/>
      <c r="AJ130" s="225">
        <f t="shared" si="309"/>
        <v>0</v>
      </c>
      <c r="AK130" s="53"/>
      <c r="AL130" s="53"/>
      <c r="AM130" s="225">
        <f t="shared" si="310"/>
        <v>0</v>
      </c>
      <c r="AN130" s="53"/>
      <c r="AO130" s="53"/>
      <c r="AP130" s="61">
        <f t="shared" si="311"/>
        <v>0</v>
      </c>
      <c r="AQ130" s="53"/>
      <c r="AR130" s="53"/>
      <c r="AS130" s="61">
        <f t="shared" si="197"/>
        <v>0</v>
      </c>
      <c r="AT130" s="56"/>
      <c r="AU130" s="53"/>
      <c r="AV130" s="56">
        <f t="shared" si="198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104"/>
        <v>0</v>
      </c>
      <c r="I131" s="56"/>
      <c r="J131" s="53"/>
      <c r="K131" s="53"/>
      <c r="L131" s="225">
        <f t="shared" si="200"/>
        <v>0</v>
      </c>
      <c r="M131" s="53"/>
      <c r="N131" s="53"/>
      <c r="O131" s="61">
        <f t="shared" si="302"/>
        <v>0</v>
      </c>
      <c r="P131" s="53"/>
      <c r="Q131" s="53"/>
      <c r="R131" s="225">
        <f t="shared" ref="R131" si="428">P131-Q131</f>
        <v>0</v>
      </c>
      <c r="S131" s="53"/>
      <c r="T131" s="53"/>
      <c r="U131" s="225">
        <f t="shared" ref="U131" si="429">S131-T131</f>
        <v>0</v>
      </c>
      <c r="V131" s="53"/>
      <c r="W131" s="53"/>
      <c r="X131" s="225">
        <f t="shared" ref="X131" si="430">V131-W131</f>
        <v>0</v>
      </c>
      <c r="Y131" s="53"/>
      <c r="Z131" s="53"/>
      <c r="AA131" s="225">
        <f t="shared" ref="AA131" si="431">Y131-Z131</f>
        <v>0</v>
      </c>
      <c r="AB131" s="53"/>
      <c r="AC131" s="53"/>
      <c r="AD131" s="225">
        <f t="shared" ref="AD131" si="432">AB131-AC131</f>
        <v>0</v>
      </c>
      <c r="AE131" s="53"/>
      <c r="AF131" s="53"/>
      <c r="AG131" s="225">
        <f t="shared" ref="AG131" si="433">AE131-AF131</f>
        <v>0</v>
      </c>
      <c r="AH131" s="53"/>
      <c r="AI131" s="53"/>
      <c r="AJ131" s="225">
        <f t="shared" ref="AJ131" si="434">AH131-AI131</f>
        <v>0</v>
      </c>
      <c r="AK131" s="53"/>
      <c r="AL131" s="53"/>
      <c r="AM131" s="225">
        <f t="shared" ref="AM131" si="435">AK131-AL131</f>
        <v>0</v>
      </c>
      <c r="AN131" s="53"/>
      <c r="AO131" s="53"/>
      <c r="AP131" s="61">
        <f t="shared" ref="AP131" si="436">AN131-AO131</f>
        <v>0</v>
      </c>
      <c r="AQ131" s="53"/>
      <c r="AR131" s="53"/>
      <c r="AS131" s="61">
        <f t="shared" si="197"/>
        <v>0</v>
      </c>
      <c r="AT131" s="56"/>
      <c r="AU131" s="53"/>
      <c r="AV131" s="56">
        <f t="shared" si="198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104"/>
        <v>0</v>
      </c>
      <c r="I132" s="56"/>
      <c r="J132" s="53"/>
      <c r="K132" s="53"/>
      <c r="L132" s="225">
        <f t="shared" si="200"/>
        <v>0</v>
      </c>
      <c r="M132" s="53"/>
      <c r="N132" s="53"/>
      <c r="O132" s="61">
        <f t="shared" si="302"/>
        <v>0</v>
      </c>
      <c r="P132" s="53"/>
      <c r="Q132" s="53"/>
      <c r="R132" s="225">
        <f t="shared" si="303"/>
        <v>0</v>
      </c>
      <c r="S132" s="53"/>
      <c r="T132" s="53"/>
      <c r="U132" s="225">
        <f t="shared" si="427"/>
        <v>0</v>
      </c>
      <c r="V132" s="53"/>
      <c r="W132" s="53"/>
      <c r="X132" s="225">
        <f t="shared" si="305"/>
        <v>0</v>
      </c>
      <c r="Y132" s="53"/>
      <c r="Z132" s="53"/>
      <c r="AA132" s="225">
        <f t="shared" si="306"/>
        <v>0</v>
      </c>
      <c r="AB132" s="53"/>
      <c r="AC132" s="53"/>
      <c r="AD132" s="225">
        <f t="shared" si="307"/>
        <v>0</v>
      </c>
      <c r="AE132" s="53"/>
      <c r="AF132" s="53"/>
      <c r="AG132" s="225">
        <f t="shared" si="308"/>
        <v>0</v>
      </c>
      <c r="AH132" s="53"/>
      <c r="AI132" s="53"/>
      <c r="AJ132" s="225">
        <f t="shared" si="309"/>
        <v>0</v>
      </c>
      <c r="AK132" s="53"/>
      <c r="AL132" s="53"/>
      <c r="AM132" s="225">
        <f t="shared" si="310"/>
        <v>0</v>
      </c>
      <c r="AN132" s="53"/>
      <c r="AO132" s="53"/>
      <c r="AP132" s="61">
        <f t="shared" si="311"/>
        <v>0</v>
      </c>
      <c r="AQ132" s="53"/>
      <c r="AR132" s="53"/>
      <c r="AS132" s="61">
        <f t="shared" si="197"/>
        <v>0</v>
      </c>
      <c r="AT132" s="56"/>
      <c r="AU132" s="53"/>
      <c r="AV132" s="56">
        <f t="shared" si="198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104"/>
        <v>0</v>
      </c>
      <c r="I133" s="56"/>
      <c r="J133" s="53"/>
      <c r="K133" s="53"/>
      <c r="L133" s="225">
        <f t="shared" si="200"/>
        <v>0</v>
      </c>
      <c r="M133" s="53"/>
      <c r="N133" s="53"/>
      <c r="O133" s="61">
        <f t="shared" si="302"/>
        <v>0</v>
      </c>
      <c r="P133" s="53"/>
      <c r="Q133" s="53"/>
      <c r="R133" s="225">
        <f t="shared" si="303"/>
        <v>0</v>
      </c>
      <c r="S133" s="53"/>
      <c r="T133" s="53"/>
      <c r="U133" s="225">
        <f t="shared" si="427"/>
        <v>0</v>
      </c>
      <c r="V133" s="53"/>
      <c r="W133" s="53"/>
      <c r="X133" s="225">
        <f t="shared" si="305"/>
        <v>0</v>
      </c>
      <c r="Y133" s="53"/>
      <c r="Z133" s="53"/>
      <c r="AA133" s="225">
        <f t="shared" si="306"/>
        <v>0</v>
      </c>
      <c r="AB133" s="53"/>
      <c r="AC133" s="53"/>
      <c r="AD133" s="225">
        <f t="shared" si="307"/>
        <v>0</v>
      </c>
      <c r="AE133" s="53"/>
      <c r="AF133" s="53"/>
      <c r="AG133" s="225">
        <f t="shared" si="308"/>
        <v>0</v>
      </c>
      <c r="AH133" s="53"/>
      <c r="AI133" s="53"/>
      <c r="AJ133" s="225">
        <f t="shared" si="309"/>
        <v>0</v>
      </c>
      <c r="AK133" s="53"/>
      <c r="AL133" s="53"/>
      <c r="AM133" s="225">
        <f t="shared" si="310"/>
        <v>0</v>
      </c>
      <c r="AN133" s="53"/>
      <c r="AO133" s="53"/>
      <c r="AP133" s="61">
        <f t="shared" si="311"/>
        <v>0</v>
      </c>
      <c r="AQ133" s="53"/>
      <c r="AR133" s="53"/>
      <c r="AS133" s="61">
        <f t="shared" si="197"/>
        <v>0</v>
      </c>
      <c r="AT133" s="56"/>
      <c r="AU133" s="53"/>
      <c r="AV133" s="56">
        <f t="shared" si="198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104"/>
        <v>0</v>
      </c>
      <c r="I134" s="56"/>
      <c r="J134" s="53"/>
      <c r="K134" s="53"/>
      <c r="L134" s="225">
        <f t="shared" si="200"/>
        <v>0</v>
      </c>
      <c r="M134" s="53"/>
      <c r="N134" s="53"/>
      <c r="O134" s="61">
        <f t="shared" si="302"/>
        <v>0</v>
      </c>
      <c r="P134" s="53"/>
      <c r="Q134" s="53"/>
      <c r="R134" s="225">
        <f t="shared" si="303"/>
        <v>0</v>
      </c>
      <c r="S134" s="53"/>
      <c r="T134" s="53"/>
      <c r="U134" s="225">
        <f t="shared" si="427"/>
        <v>0</v>
      </c>
      <c r="V134" s="53"/>
      <c r="W134" s="53"/>
      <c r="X134" s="225">
        <f t="shared" si="305"/>
        <v>0</v>
      </c>
      <c r="Y134" s="53"/>
      <c r="Z134" s="53"/>
      <c r="AA134" s="225">
        <f t="shared" si="306"/>
        <v>0</v>
      </c>
      <c r="AB134" s="53"/>
      <c r="AC134" s="53"/>
      <c r="AD134" s="225">
        <f t="shared" si="307"/>
        <v>0</v>
      </c>
      <c r="AE134" s="53"/>
      <c r="AF134" s="53"/>
      <c r="AG134" s="225">
        <f t="shared" si="308"/>
        <v>0</v>
      </c>
      <c r="AH134" s="53"/>
      <c r="AI134" s="53"/>
      <c r="AJ134" s="225">
        <f t="shared" si="309"/>
        <v>0</v>
      </c>
      <c r="AK134" s="53"/>
      <c r="AL134" s="53"/>
      <c r="AM134" s="225">
        <f t="shared" si="310"/>
        <v>0</v>
      </c>
      <c r="AN134" s="53"/>
      <c r="AO134" s="53"/>
      <c r="AP134" s="61">
        <f t="shared" si="311"/>
        <v>0</v>
      </c>
      <c r="AQ134" s="53"/>
      <c r="AR134" s="53"/>
      <c r="AS134" s="61">
        <f t="shared" si="197"/>
        <v>0</v>
      </c>
      <c r="AT134" s="56"/>
      <c r="AU134" s="53"/>
      <c r="AV134" s="56">
        <f t="shared" si="198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104"/>
        <v>0</v>
      </c>
      <c r="I135" s="56"/>
      <c r="J135" s="53"/>
      <c r="K135" s="53"/>
      <c r="L135" s="225">
        <f t="shared" si="200"/>
        <v>0</v>
      </c>
      <c r="M135" s="53"/>
      <c r="N135" s="53"/>
      <c r="O135" s="61">
        <f t="shared" si="302"/>
        <v>0</v>
      </c>
      <c r="P135" s="53"/>
      <c r="Q135" s="53"/>
      <c r="R135" s="225">
        <f t="shared" si="303"/>
        <v>0</v>
      </c>
      <c r="S135" s="53"/>
      <c r="T135" s="53"/>
      <c r="U135" s="225">
        <f t="shared" si="427"/>
        <v>0</v>
      </c>
      <c r="V135" s="53"/>
      <c r="W135" s="53"/>
      <c r="X135" s="225">
        <f t="shared" si="305"/>
        <v>0</v>
      </c>
      <c r="Y135" s="53"/>
      <c r="Z135" s="53"/>
      <c r="AA135" s="225">
        <f t="shared" si="306"/>
        <v>0</v>
      </c>
      <c r="AB135" s="53"/>
      <c r="AC135" s="53"/>
      <c r="AD135" s="225">
        <f t="shared" si="307"/>
        <v>0</v>
      </c>
      <c r="AE135" s="53"/>
      <c r="AF135" s="53"/>
      <c r="AG135" s="225">
        <f t="shared" si="308"/>
        <v>0</v>
      </c>
      <c r="AH135" s="53"/>
      <c r="AI135" s="53"/>
      <c r="AJ135" s="225">
        <f t="shared" si="309"/>
        <v>0</v>
      </c>
      <c r="AK135" s="53"/>
      <c r="AL135" s="53"/>
      <c r="AM135" s="225">
        <f t="shared" si="310"/>
        <v>0</v>
      </c>
      <c r="AN135" s="53"/>
      <c r="AO135" s="53"/>
      <c r="AP135" s="61">
        <f t="shared" si="311"/>
        <v>0</v>
      </c>
      <c r="AQ135" s="53"/>
      <c r="AR135" s="53"/>
      <c r="AS135" s="61">
        <f t="shared" si="197"/>
        <v>0</v>
      </c>
      <c r="AT135" s="56"/>
      <c r="AU135" s="53"/>
      <c r="AV135" s="56">
        <f t="shared" si="198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104"/>
        <v>0</v>
      </c>
      <c r="I136" s="56"/>
      <c r="J136" s="53"/>
      <c r="K136" s="53"/>
      <c r="L136" s="225">
        <f t="shared" si="200"/>
        <v>0</v>
      </c>
      <c r="M136" s="53"/>
      <c r="N136" s="53"/>
      <c r="O136" s="61">
        <f t="shared" si="302"/>
        <v>0</v>
      </c>
      <c r="P136" s="53"/>
      <c r="Q136" s="53"/>
      <c r="R136" s="225">
        <f t="shared" si="303"/>
        <v>0</v>
      </c>
      <c r="S136" s="53"/>
      <c r="T136" s="53"/>
      <c r="U136" s="225">
        <f t="shared" si="427"/>
        <v>0</v>
      </c>
      <c r="V136" s="53"/>
      <c r="W136" s="53"/>
      <c r="X136" s="225">
        <f t="shared" si="305"/>
        <v>0</v>
      </c>
      <c r="Y136" s="53"/>
      <c r="Z136" s="53"/>
      <c r="AA136" s="225">
        <f t="shared" si="306"/>
        <v>0</v>
      </c>
      <c r="AB136" s="53"/>
      <c r="AC136" s="53"/>
      <c r="AD136" s="225">
        <f t="shared" si="307"/>
        <v>0</v>
      </c>
      <c r="AE136" s="53"/>
      <c r="AF136" s="53"/>
      <c r="AG136" s="225">
        <f t="shared" si="308"/>
        <v>0</v>
      </c>
      <c r="AH136" s="53"/>
      <c r="AI136" s="53"/>
      <c r="AJ136" s="225">
        <f t="shared" si="309"/>
        <v>0</v>
      </c>
      <c r="AK136" s="53"/>
      <c r="AL136" s="53"/>
      <c r="AM136" s="225">
        <f t="shared" si="310"/>
        <v>0</v>
      </c>
      <c r="AN136" s="53"/>
      <c r="AO136" s="53"/>
      <c r="AP136" s="61">
        <f t="shared" si="311"/>
        <v>0</v>
      </c>
      <c r="AQ136" s="53"/>
      <c r="AR136" s="53"/>
      <c r="AS136" s="61">
        <f t="shared" ref="AS136:AS138" si="437">AQ136-AR136</f>
        <v>0</v>
      </c>
      <c r="AT136" s="56"/>
      <c r="AU136" s="53"/>
      <c r="AV136" s="56">
        <f t="shared" ref="AV136:AV139" si="438"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200"/>
        <v>0</v>
      </c>
      <c r="M137" s="53"/>
      <c r="N137" s="53"/>
      <c r="O137" s="61">
        <f t="shared" si="302"/>
        <v>0</v>
      </c>
      <c r="P137" s="53"/>
      <c r="Q137" s="53"/>
      <c r="R137" s="225">
        <f t="shared" si="303"/>
        <v>0</v>
      </c>
      <c r="S137" s="53"/>
      <c r="T137" s="53"/>
      <c r="U137" s="225">
        <f t="shared" si="304"/>
        <v>0</v>
      </c>
      <c r="V137" s="53"/>
      <c r="W137" s="53"/>
      <c r="X137" s="225">
        <f t="shared" si="305"/>
        <v>0</v>
      </c>
      <c r="Y137" s="53"/>
      <c r="Z137" s="53"/>
      <c r="AA137" s="225">
        <f t="shared" si="306"/>
        <v>0</v>
      </c>
      <c r="AB137" s="53"/>
      <c r="AC137" s="53"/>
      <c r="AD137" s="225">
        <f t="shared" si="307"/>
        <v>0</v>
      </c>
      <c r="AE137" s="53"/>
      <c r="AF137" s="53"/>
      <c r="AG137" s="225">
        <f t="shared" si="308"/>
        <v>0</v>
      </c>
      <c r="AH137" s="53"/>
      <c r="AI137" s="53"/>
      <c r="AJ137" s="225">
        <f t="shared" si="309"/>
        <v>0</v>
      </c>
      <c r="AK137" s="53"/>
      <c r="AL137" s="53"/>
      <c r="AM137" s="225">
        <f t="shared" si="310"/>
        <v>0</v>
      </c>
      <c r="AN137" s="53"/>
      <c r="AO137" s="53"/>
      <c r="AP137" s="61">
        <f t="shared" si="311"/>
        <v>0</v>
      </c>
      <c r="AQ137" s="53"/>
      <c r="AR137" s="53"/>
      <c r="AS137" s="61">
        <f t="shared" si="437"/>
        <v>0</v>
      </c>
      <c r="AT137" s="56"/>
      <c r="AU137" s="53"/>
      <c r="AV137" s="56">
        <f t="shared" si="438"/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104"/>
        <v>0</v>
      </c>
      <c r="I138" s="56"/>
      <c r="J138" s="53"/>
      <c r="K138" s="11"/>
      <c r="L138" s="225">
        <f t="shared" si="200"/>
        <v>0</v>
      </c>
      <c r="M138" s="11"/>
      <c r="N138" s="11"/>
      <c r="O138" s="61">
        <f t="shared" si="302"/>
        <v>0</v>
      </c>
      <c r="P138" s="11"/>
      <c r="Q138" s="11"/>
      <c r="R138" s="225">
        <f t="shared" si="303"/>
        <v>0</v>
      </c>
      <c r="S138" s="11"/>
      <c r="T138" s="11"/>
      <c r="U138" s="225">
        <f t="shared" si="304"/>
        <v>0</v>
      </c>
      <c r="V138" s="11"/>
      <c r="W138" s="11"/>
      <c r="X138" s="225">
        <f t="shared" si="305"/>
        <v>0</v>
      </c>
      <c r="Y138" s="11"/>
      <c r="Z138" s="11"/>
      <c r="AA138" s="225">
        <f t="shared" si="306"/>
        <v>0</v>
      </c>
      <c r="AB138" s="11"/>
      <c r="AC138" s="11"/>
      <c r="AD138" s="225">
        <f t="shared" si="307"/>
        <v>0</v>
      </c>
      <c r="AE138" s="11"/>
      <c r="AF138" s="11"/>
      <c r="AG138" s="225">
        <f t="shared" si="308"/>
        <v>0</v>
      </c>
      <c r="AH138" s="11"/>
      <c r="AI138" s="11"/>
      <c r="AJ138" s="225">
        <f t="shared" si="309"/>
        <v>0</v>
      </c>
      <c r="AK138" s="11"/>
      <c r="AL138" s="11"/>
      <c r="AM138" s="225">
        <f t="shared" si="310"/>
        <v>0</v>
      </c>
      <c r="AN138" s="11"/>
      <c r="AO138" s="11"/>
      <c r="AP138" s="61">
        <f t="shared" si="311"/>
        <v>0</v>
      </c>
      <c r="AQ138" s="11"/>
      <c r="AR138" s="11"/>
      <c r="AS138" s="61">
        <f t="shared" si="437"/>
        <v>0</v>
      </c>
      <c r="AT138" s="56"/>
      <c r="AU138" s="11"/>
      <c r="AV138" s="56">
        <f t="shared" si="438"/>
        <v>0</v>
      </c>
      <c r="AW138" s="11"/>
      <c r="AX138" s="11"/>
      <c r="AY138" s="56">
        <f t="shared" si="211"/>
        <v>0</v>
      </c>
      <c r="AZ138" s="33">
        <f t="shared" ref="AZ138" si="439"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306"/>
        <v>0</v>
      </c>
      <c r="AB139" s="182"/>
      <c r="AC139" s="182"/>
      <c r="AD139" s="225">
        <f t="shared" si="307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 t="shared" si="438"/>
        <v>0</v>
      </c>
      <c r="AW139" s="182"/>
      <c r="AX139" s="182"/>
      <c r="AY139" s="56">
        <f t="shared" si="211"/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8" t="s">
        <v>28</v>
      </c>
      <c r="B140" s="399"/>
      <c r="C140" s="399"/>
      <c r="D140" s="400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440">SUM(H7:H139)</f>
        <v>680775000</v>
      </c>
      <c r="I140" s="196">
        <f>SUM(I7:I139)</f>
        <v>236650000</v>
      </c>
      <c r="J140" s="196">
        <f t="shared" si="440"/>
        <v>17550000</v>
      </c>
      <c r="K140" s="196">
        <f t="shared" si="440"/>
        <v>17050000</v>
      </c>
      <c r="L140" s="196">
        <f t="shared" si="440"/>
        <v>500000</v>
      </c>
      <c r="M140" s="196">
        <f t="shared" si="440"/>
        <v>31587000</v>
      </c>
      <c r="N140" s="196">
        <f t="shared" si="440"/>
        <v>29146000</v>
      </c>
      <c r="O140" s="196">
        <f t="shared" si="440"/>
        <v>2441000</v>
      </c>
      <c r="P140" s="196">
        <f t="shared" si="440"/>
        <v>39032000</v>
      </c>
      <c r="Q140" s="196">
        <f t="shared" si="440"/>
        <v>32546000</v>
      </c>
      <c r="R140" s="196">
        <f t="shared" si="440"/>
        <v>6486000</v>
      </c>
      <c r="S140" s="196">
        <f t="shared" si="440"/>
        <v>37732000</v>
      </c>
      <c r="T140" s="196">
        <f t="shared" si="440"/>
        <v>30146000</v>
      </c>
      <c r="U140" s="196">
        <f t="shared" si="440"/>
        <v>7586000</v>
      </c>
      <c r="V140" s="196">
        <f t="shared" si="440"/>
        <v>37732000</v>
      </c>
      <c r="W140" s="196">
        <f t="shared" si="440"/>
        <v>17546000</v>
      </c>
      <c r="X140" s="196">
        <f t="shared" si="440"/>
        <v>20186000</v>
      </c>
      <c r="Y140" s="196">
        <f t="shared" si="440"/>
        <v>37732000</v>
      </c>
      <c r="Z140" s="196">
        <f t="shared" si="440"/>
        <v>6546000</v>
      </c>
      <c r="AA140" s="196">
        <f t="shared" si="440"/>
        <v>31186000</v>
      </c>
      <c r="AB140" s="196">
        <f t="shared" si="440"/>
        <v>45932000</v>
      </c>
      <c r="AC140" s="196">
        <f t="shared" si="440"/>
        <v>965000</v>
      </c>
      <c r="AD140" s="196">
        <f t="shared" si="440"/>
        <v>44967000</v>
      </c>
      <c r="AE140" s="196">
        <f t="shared" si="440"/>
        <v>37732000</v>
      </c>
      <c r="AF140" s="196">
        <f t="shared" si="440"/>
        <v>0</v>
      </c>
      <c r="AG140" s="196">
        <f t="shared" si="440"/>
        <v>37732000</v>
      </c>
      <c r="AH140" s="196">
        <f t="shared" si="440"/>
        <v>37732000</v>
      </c>
      <c r="AI140" s="196">
        <f t="shared" si="440"/>
        <v>0</v>
      </c>
      <c r="AJ140" s="196">
        <f t="shared" si="440"/>
        <v>37732000</v>
      </c>
      <c r="AK140" s="196">
        <f t="shared" si="440"/>
        <v>37732000</v>
      </c>
      <c r="AL140" s="196">
        <f t="shared" si="440"/>
        <v>0</v>
      </c>
      <c r="AM140" s="196">
        <f t="shared" si="440"/>
        <v>37732000</v>
      </c>
      <c r="AN140" s="196">
        <f t="shared" si="440"/>
        <v>40832000</v>
      </c>
      <c r="AO140" s="196">
        <f t="shared" si="440"/>
        <v>0</v>
      </c>
      <c r="AP140" s="196">
        <f t="shared" si="440"/>
        <v>40832000</v>
      </c>
      <c r="AQ140" s="196">
        <f t="shared" si="440"/>
        <v>25402000</v>
      </c>
      <c r="AR140" s="196">
        <f t="shared" si="440"/>
        <v>0</v>
      </c>
      <c r="AS140" s="196">
        <f t="shared" si="440"/>
        <v>25402000</v>
      </c>
      <c r="AT140" s="196">
        <f t="shared" si="440"/>
        <v>17398000</v>
      </c>
      <c r="AU140" s="196">
        <f t="shared" si="440"/>
        <v>0</v>
      </c>
      <c r="AV140" s="196">
        <f t="shared" si="440"/>
        <v>17398000</v>
      </c>
      <c r="AW140" s="196">
        <f t="shared" si="440"/>
        <v>0</v>
      </c>
      <c r="AX140" s="196">
        <f t="shared" si="440"/>
        <v>0</v>
      </c>
      <c r="AY140" s="196">
        <f t="shared" si="440"/>
        <v>0</v>
      </c>
      <c r="AZ140" s="196">
        <f t="shared" ref="AZ140" si="441"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59" t="s">
        <v>308</v>
      </c>
      <c r="B142" s="359"/>
      <c r="C142" s="359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1">
        <f>+L7+O7+R7+U7+X7+AA7+AD7+AG7+AJ7+AM7+AP7+AS7+AV7+AY7</f>
        <v>5100000</v>
      </c>
    </row>
    <row r="145" spans="1:7" x14ac:dyDescent="0.2">
      <c r="A145" s="53">
        <v>2</v>
      </c>
      <c r="B145" s="53"/>
      <c r="C145" s="53" t="str">
        <f t="shared" ref="C145:C208" si="442">+C8</f>
        <v>Marlina</v>
      </c>
      <c r="D145" s="66" t="str">
        <f t="shared" ref="D145:D162" si="443">+D8</f>
        <v>A</v>
      </c>
      <c r="E145" s="271">
        <f t="shared" ref="E145:E208" si="444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442"/>
        <v>Anitia Saputri</v>
      </c>
      <c r="D146" s="66" t="str">
        <f t="shared" si="443"/>
        <v>A</v>
      </c>
      <c r="E146" s="271">
        <f t="shared" si="444"/>
        <v>7100000</v>
      </c>
    </row>
    <row r="147" spans="1:7" x14ac:dyDescent="0.2">
      <c r="A147" s="53">
        <v>4</v>
      </c>
      <c r="B147" s="53"/>
      <c r="C147" s="53" t="str">
        <f t="shared" si="442"/>
        <v>Asri Rahmatia</v>
      </c>
      <c r="D147" s="66" t="str">
        <f t="shared" si="443"/>
        <v>A</v>
      </c>
      <c r="E147" s="271">
        <f t="shared" si="444"/>
        <v>2100000</v>
      </c>
      <c r="G147" s="8">
        <f>REKAP!R19/78</f>
        <v>4751217.948717949</v>
      </c>
    </row>
    <row r="148" spans="1:7" x14ac:dyDescent="0.2">
      <c r="A148" s="53">
        <v>5</v>
      </c>
      <c r="B148" s="53"/>
      <c r="C148" s="53" t="str">
        <f t="shared" si="442"/>
        <v>Aulia Ningsih</v>
      </c>
      <c r="D148" s="66" t="str">
        <f t="shared" si="443"/>
        <v>A</v>
      </c>
      <c r="E148" s="271">
        <f t="shared" si="444"/>
        <v>6250000</v>
      </c>
    </row>
    <row r="149" spans="1:7" x14ac:dyDescent="0.2">
      <c r="A149" s="53">
        <v>6</v>
      </c>
      <c r="B149" s="53"/>
      <c r="C149" s="53" t="str">
        <f t="shared" si="442"/>
        <v>Ayu Widiyarti</v>
      </c>
      <c r="D149" s="66" t="str">
        <f t="shared" si="443"/>
        <v>A</v>
      </c>
      <c r="E149" s="271">
        <f t="shared" si="444"/>
        <v>7350000</v>
      </c>
    </row>
    <row r="150" spans="1:7" x14ac:dyDescent="0.2">
      <c r="A150" s="53">
        <v>7</v>
      </c>
      <c r="B150" s="53"/>
      <c r="C150" s="53" t="str">
        <f t="shared" si="442"/>
        <v>Bella Prilia H</v>
      </c>
      <c r="D150" s="66" t="str">
        <f t="shared" si="443"/>
        <v>A</v>
      </c>
      <c r="E150" s="271">
        <f t="shared" si="444"/>
        <v>7100000</v>
      </c>
    </row>
    <row r="151" spans="1:7" x14ac:dyDescent="0.2">
      <c r="A151" s="53">
        <v>8</v>
      </c>
      <c r="B151" s="53"/>
      <c r="C151" s="53" t="str">
        <f t="shared" si="442"/>
        <v>Dismayanti Sri R</v>
      </c>
      <c r="D151" s="66" t="str">
        <f t="shared" si="443"/>
        <v>B</v>
      </c>
      <c r="E151" s="271">
        <f t="shared" si="444"/>
        <v>9500000</v>
      </c>
    </row>
    <row r="152" spans="1:7" x14ac:dyDescent="0.2">
      <c r="A152" s="53">
        <v>9</v>
      </c>
      <c r="B152" s="53"/>
      <c r="C152" s="53" t="str">
        <f t="shared" si="442"/>
        <v>Denis Rizki</v>
      </c>
      <c r="D152" s="66" t="str">
        <f t="shared" si="443"/>
        <v>A</v>
      </c>
      <c r="E152" s="271">
        <f t="shared" si="444"/>
        <v>5500000</v>
      </c>
    </row>
    <row r="153" spans="1:7" x14ac:dyDescent="0.2">
      <c r="A153" s="53">
        <v>10</v>
      </c>
      <c r="B153" s="53"/>
      <c r="C153" s="53" t="str">
        <f t="shared" si="442"/>
        <v>Desi Nopitasari</v>
      </c>
      <c r="D153" s="66" t="str">
        <f t="shared" si="443"/>
        <v>A</v>
      </c>
      <c r="E153" s="271">
        <f t="shared" si="444"/>
        <v>5700000</v>
      </c>
    </row>
    <row r="154" spans="1:7" x14ac:dyDescent="0.2">
      <c r="A154" s="53">
        <v>11</v>
      </c>
      <c r="B154" s="53"/>
      <c r="C154" s="53" t="str">
        <f t="shared" si="442"/>
        <v>Deva Adi Surya</v>
      </c>
      <c r="D154" s="66" t="str">
        <f t="shared" si="443"/>
        <v>A</v>
      </c>
      <c r="E154" s="271">
        <f t="shared" si="444"/>
        <v>4000000</v>
      </c>
    </row>
    <row r="155" spans="1:7" x14ac:dyDescent="0.2">
      <c r="A155" s="53">
        <v>12</v>
      </c>
      <c r="B155" s="53"/>
      <c r="C155" s="53" t="str">
        <f t="shared" si="442"/>
        <v>Diki Herdiana</v>
      </c>
      <c r="D155" s="66" t="str">
        <f t="shared" si="443"/>
        <v>B</v>
      </c>
      <c r="E155" s="271">
        <f t="shared" si="444"/>
        <v>5500000</v>
      </c>
    </row>
    <row r="156" spans="1:7" x14ac:dyDescent="0.2">
      <c r="A156" s="53">
        <v>13</v>
      </c>
      <c r="B156" s="53"/>
      <c r="C156" s="53" t="str">
        <f t="shared" si="442"/>
        <v>Feni Sutiawati</v>
      </c>
      <c r="D156" s="66" t="str">
        <f t="shared" si="443"/>
        <v>B</v>
      </c>
      <c r="E156" s="271">
        <f t="shared" si="444"/>
        <v>4500000</v>
      </c>
    </row>
    <row r="157" spans="1:7" x14ac:dyDescent="0.2">
      <c r="A157" s="53">
        <v>14</v>
      </c>
      <c r="B157" s="53"/>
      <c r="C157" s="53" t="str">
        <f t="shared" si="442"/>
        <v>Firman Salmiansyah</v>
      </c>
      <c r="D157" s="66" t="str">
        <f t="shared" si="443"/>
        <v>A</v>
      </c>
      <c r="E157" s="271">
        <f t="shared" si="444"/>
        <v>5000000</v>
      </c>
    </row>
    <row r="158" spans="1:7" x14ac:dyDescent="0.2">
      <c r="A158" s="53">
        <v>15</v>
      </c>
      <c r="B158" s="53"/>
      <c r="C158" s="53" t="str">
        <f t="shared" si="442"/>
        <v>Harun Arosid</v>
      </c>
      <c r="D158" s="66" t="str">
        <f t="shared" si="443"/>
        <v>A</v>
      </c>
      <c r="E158" s="271">
        <f t="shared" si="444"/>
        <v>4750000</v>
      </c>
    </row>
    <row r="159" spans="1:7" x14ac:dyDescent="0.2">
      <c r="A159" s="53">
        <v>16</v>
      </c>
      <c r="B159" s="53"/>
      <c r="C159" s="53" t="str">
        <f t="shared" si="442"/>
        <v>Hilman Maulana</v>
      </c>
      <c r="D159" s="66" t="str">
        <f t="shared" si="443"/>
        <v>B</v>
      </c>
      <c r="E159" s="271">
        <f t="shared" si="444"/>
        <v>6600000</v>
      </c>
    </row>
    <row r="160" spans="1:7" x14ac:dyDescent="0.2">
      <c r="A160" s="53">
        <v>17</v>
      </c>
      <c r="B160" s="53"/>
      <c r="C160" s="53" t="str">
        <f t="shared" si="442"/>
        <v>Isti Kurniati</v>
      </c>
      <c r="D160" s="66" t="str">
        <f t="shared" si="443"/>
        <v>B</v>
      </c>
      <c r="E160" s="271">
        <f t="shared" si="444"/>
        <v>5500000</v>
      </c>
    </row>
    <row r="161" spans="1:5" x14ac:dyDescent="0.2">
      <c r="A161" s="53">
        <v>18</v>
      </c>
      <c r="B161" s="53"/>
      <c r="C161" s="53" t="str">
        <f t="shared" si="442"/>
        <v>Mohamad Taaopik</v>
      </c>
      <c r="D161" s="66" t="str">
        <f t="shared" si="443"/>
        <v>B</v>
      </c>
      <c r="E161" s="271">
        <f t="shared" si="444"/>
        <v>11500000</v>
      </c>
    </row>
    <row r="162" spans="1:5" x14ac:dyDescent="0.2">
      <c r="A162" s="53">
        <v>19</v>
      </c>
      <c r="B162" s="53"/>
      <c r="C162" s="53" t="str">
        <f t="shared" si="442"/>
        <v>Mohamad Fakry</v>
      </c>
      <c r="D162" s="66" t="str">
        <f t="shared" si="443"/>
        <v>B</v>
      </c>
      <c r="E162" s="271">
        <f t="shared" si="444"/>
        <v>6650000</v>
      </c>
    </row>
    <row r="163" spans="1:5" x14ac:dyDescent="0.2">
      <c r="A163" s="53">
        <v>20</v>
      </c>
      <c r="B163" s="53"/>
      <c r="C163" s="53" t="str">
        <f t="shared" si="442"/>
        <v>Mulya Priananda P</v>
      </c>
      <c r="D163" s="66" t="str">
        <f t="shared" ref="D163:D176" si="445">+D26</f>
        <v>A</v>
      </c>
      <c r="E163" s="271">
        <f t="shared" si="444"/>
        <v>7600000</v>
      </c>
    </row>
    <row r="164" spans="1:5" x14ac:dyDescent="0.2">
      <c r="A164" s="53">
        <v>21</v>
      </c>
      <c r="B164" s="53"/>
      <c r="C164" s="53" t="str">
        <f t="shared" si="442"/>
        <v>Nelis Sofia</v>
      </c>
      <c r="D164" s="66" t="str">
        <f t="shared" si="445"/>
        <v>B</v>
      </c>
      <c r="E164" s="271">
        <f t="shared" si="444"/>
        <v>4500000</v>
      </c>
    </row>
    <row r="165" spans="1:5" x14ac:dyDescent="0.2">
      <c r="A165" s="53">
        <v>22</v>
      </c>
      <c r="B165" s="53"/>
      <c r="C165" s="53" t="str">
        <f t="shared" si="442"/>
        <v>Niko Erlando</v>
      </c>
      <c r="D165" s="66" t="str">
        <f t="shared" si="445"/>
        <v>A</v>
      </c>
      <c r="E165" s="271">
        <f t="shared" si="444"/>
        <v>6300000</v>
      </c>
    </row>
    <row r="166" spans="1:5" x14ac:dyDescent="0.2">
      <c r="A166" s="53">
        <v>23</v>
      </c>
      <c r="B166" s="53"/>
      <c r="C166" s="53" t="str">
        <f t="shared" si="442"/>
        <v>Opi Sopiah</v>
      </c>
      <c r="D166" s="66" t="str">
        <f t="shared" si="445"/>
        <v>A</v>
      </c>
      <c r="E166" s="271">
        <f t="shared" si="444"/>
        <v>3020000</v>
      </c>
    </row>
    <row r="167" spans="1:5" x14ac:dyDescent="0.2">
      <c r="A167" s="53">
        <v>24</v>
      </c>
      <c r="B167" s="53"/>
      <c r="C167" s="53" t="str">
        <f t="shared" si="442"/>
        <v>Radhi Jalaludin</v>
      </c>
      <c r="D167" s="66" t="str">
        <f t="shared" si="445"/>
        <v>B</v>
      </c>
      <c r="E167" s="271">
        <f t="shared" si="444"/>
        <v>4275000</v>
      </c>
    </row>
    <row r="168" spans="1:5" x14ac:dyDescent="0.2">
      <c r="A168" s="53">
        <v>25</v>
      </c>
      <c r="B168" s="53"/>
      <c r="C168" s="53" t="str">
        <f t="shared" si="442"/>
        <v>R Yazid Zidane</v>
      </c>
      <c r="D168" s="66" t="str">
        <f t="shared" si="445"/>
        <v>A</v>
      </c>
      <c r="E168" s="271">
        <f t="shared" si="444"/>
        <v>2500000</v>
      </c>
    </row>
    <row r="169" spans="1:5" x14ac:dyDescent="0.2">
      <c r="A169" s="53">
        <v>26</v>
      </c>
      <c r="B169" s="53"/>
      <c r="C169" s="53" t="str">
        <f t="shared" si="442"/>
        <v>Rinto Herdiansyah</v>
      </c>
      <c r="D169" s="66" t="str">
        <f t="shared" si="445"/>
        <v>B</v>
      </c>
      <c r="E169" s="271">
        <f t="shared" si="444"/>
        <v>0</v>
      </c>
    </row>
    <row r="170" spans="1:5" x14ac:dyDescent="0.2">
      <c r="A170" s="53">
        <v>27</v>
      </c>
      <c r="B170" s="53"/>
      <c r="C170" s="53" t="str">
        <f t="shared" si="442"/>
        <v>Risda Taqiah</v>
      </c>
      <c r="D170" s="66" t="str">
        <f t="shared" si="445"/>
        <v>A</v>
      </c>
      <c r="E170" s="271">
        <f t="shared" si="444"/>
        <v>9200000</v>
      </c>
    </row>
    <row r="171" spans="1:5" x14ac:dyDescent="0.2">
      <c r="A171" s="53">
        <v>28</v>
      </c>
      <c r="B171" s="53"/>
      <c r="C171" s="53" t="str">
        <f t="shared" si="442"/>
        <v>Riza Kurniawan</v>
      </c>
      <c r="D171" s="66" t="str">
        <f t="shared" si="445"/>
        <v>B</v>
      </c>
      <c r="E171" s="271">
        <f t="shared" si="444"/>
        <v>2725000</v>
      </c>
    </row>
    <row r="172" spans="1:5" x14ac:dyDescent="0.2">
      <c r="A172" s="53">
        <v>29</v>
      </c>
      <c r="B172" s="53"/>
      <c r="C172" s="53" t="str">
        <f t="shared" si="442"/>
        <v>Rizal Rizaludin</v>
      </c>
      <c r="D172" s="66" t="str">
        <f t="shared" si="445"/>
        <v>B</v>
      </c>
      <c r="E172" s="271">
        <f t="shared" si="444"/>
        <v>0</v>
      </c>
    </row>
    <row r="173" spans="1:5" x14ac:dyDescent="0.2">
      <c r="A173" s="53">
        <v>30</v>
      </c>
      <c r="B173" s="53"/>
      <c r="C173" s="53" t="str">
        <f t="shared" si="442"/>
        <v>Silmy Ulzana</v>
      </c>
      <c r="D173" s="66" t="str">
        <f t="shared" si="445"/>
        <v>B</v>
      </c>
      <c r="E173" s="271">
        <f t="shared" si="444"/>
        <v>7700000</v>
      </c>
    </row>
    <row r="174" spans="1:5" x14ac:dyDescent="0.2">
      <c r="A174" s="53">
        <v>31</v>
      </c>
      <c r="B174" s="53"/>
      <c r="C174" s="53" t="str">
        <f t="shared" si="442"/>
        <v>Siti Solihatun</v>
      </c>
      <c r="D174" s="66" t="str">
        <f t="shared" si="445"/>
        <v>B</v>
      </c>
      <c r="E174" s="271">
        <f t="shared" si="444"/>
        <v>7100000</v>
      </c>
    </row>
    <row r="175" spans="1:5" x14ac:dyDescent="0.2">
      <c r="A175" s="53">
        <v>32</v>
      </c>
      <c r="B175" s="53"/>
      <c r="C175" s="53" t="str">
        <f t="shared" si="442"/>
        <v>Sovia Bilqis</v>
      </c>
      <c r="D175" s="66" t="str">
        <f t="shared" si="445"/>
        <v>B</v>
      </c>
      <c r="E175" s="271">
        <f t="shared" si="444"/>
        <v>3480000</v>
      </c>
    </row>
    <row r="176" spans="1:5" x14ac:dyDescent="0.2">
      <c r="A176" s="53">
        <v>33</v>
      </c>
      <c r="B176" s="53"/>
      <c r="C176" s="53" t="str">
        <f t="shared" si="442"/>
        <v>Sri Mulyati</v>
      </c>
      <c r="D176" s="66" t="str">
        <f t="shared" si="445"/>
        <v>B</v>
      </c>
      <c r="E176" s="271">
        <f t="shared" si="444"/>
        <v>0</v>
      </c>
    </row>
    <row r="177" spans="1:5" x14ac:dyDescent="0.2">
      <c r="A177" s="53">
        <v>34</v>
      </c>
      <c r="B177" s="53"/>
      <c r="C177" s="53" t="str">
        <f t="shared" si="442"/>
        <v>Susi Sukmawati</v>
      </c>
      <c r="D177" s="66" t="str">
        <f t="shared" ref="D177:D208" si="446">D40</f>
        <v>B</v>
      </c>
      <c r="E177" s="271">
        <f t="shared" si="444"/>
        <v>4980000</v>
      </c>
    </row>
    <row r="178" spans="1:5" x14ac:dyDescent="0.2">
      <c r="A178" s="53">
        <v>35</v>
      </c>
      <c r="B178" s="53"/>
      <c r="C178" s="53" t="str">
        <f t="shared" si="442"/>
        <v>Ulfah Nurjanah</v>
      </c>
      <c r="D178" s="66" t="str">
        <f t="shared" si="446"/>
        <v>A</v>
      </c>
      <c r="E178" s="271">
        <f t="shared" si="444"/>
        <v>0</v>
      </c>
    </row>
    <row r="179" spans="1:5" x14ac:dyDescent="0.2">
      <c r="A179" s="53">
        <v>36</v>
      </c>
      <c r="B179" s="53"/>
      <c r="C179" s="53" t="str">
        <f t="shared" si="442"/>
        <v>Wini Santiani</v>
      </c>
      <c r="D179" s="66" t="str">
        <f t="shared" si="446"/>
        <v>B</v>
      </c>
      <c r="E179" s="271">
        <f t="shared" si="444"/>
        <v>7500000</v>
      </c>
    </row>
    <row r="180" spans="1:5" x14ac:dyDescent="0.2">
      <c r="A180" s="53">
        <v>37</v>
      </c>
      <c r="B180" s="53"/>
      <c r="C180" s="53" t="str">
        <f t="shared" si="442"/>
        <v>Yoga Van Gunanto</v>
      </c>
      <c r="D180" s="66" t="str">
        <f t="shared" si="446"/>
        <v>B</v>
      </c>
      <c r="E180" s="271">
        <f t="shared" si="444"/>
        <v>2200000</v>
      </c>
    </row>
    <row r="181" spans="1:5" x14ac:dyDescent="0.2">
      <c r="A181" s="53">
        <v>38</v>
      </c>
      <c r="B181" s="53"/>
      <c r="C181" s="53" t="str">
        <f t="shared" si="442"/>
        <v>Yudi Supriyanto</v>
      </c>
      <c r="D181" s="66" t="str">
        <f t="shared" si="446"/>
        <v>B</v>
      </c>
      <c r="E181" s="271">
        <f t="shared" si="444"/>
        <v>3600000</v>
      </c>
    </row>
    <row r="182" spans="1:5" x14ac:dyDescent="0.2">
      <c r="A182" s="53">
        <v>39</v>
      </c>
      <c r="B182" s="53"/>
      <c r="C182" s="53" t="str">
        <f t="shared" si="442"/>
        <v>Zeni Akbar Maulana</v>
      </c>
      <c r="D182" s="66" t="str">
        <f t="shared" si="446"/>
        <v>A</v>
      </c>
      <c r="E182" s="271">
        <f t="shared" si="444"/>
        <v>0</v>
      </c>
    </row>
    <row r="183" spans="1:5" x14ac:dyDescent="0.2">
      <c r="A183" s="53">
        <v>40</v>
      </c>
      <c r="B183" s="53"/>
      <c r="C183" s="53" t="str">
        <f t="shared" si="442"/>
        <v>Aditya Jati P</v>
      </c>
      <c r="D183" s="66" t="str">
        <f t="shared" si="446"/>
        <v>A</v>
      </c>
      <c r="E183" s="271">
        <f t="shared" si="444"/>
        <v>7700000</v>
      </c>
    </row>
    <row r="184" spans="1:5" x14ac:dyDescent="0.2">
      <c r="A184" s="53">
        <v>41</v>
      </c>
      <c r="B184" s="53"/>
      <c r="C184" s="53" t="str">
        <f t="shared" si="442"/>
        <v>Deni Ahmad T</v>
      </c>
      <c r="D184" s="66" t="str">
        <f t="shared" si="446"/>
        <v>B</v>
      </c>
      <c r="E184" s="271">
        <f t="shared" si="444"/>
        <v>5100000</v>
      </c>
    </row>
    <row r="185" spans="1:5" x14ac:dyDescent="0.2">
      <c r="A185" s="53">
        <v>42</v>
      </c>
      <c r="B185" s="53"/>
      <c r="C185" s="53" t="str">
        <f t="shared" si="442"/>
        <v>Maulana Pratama</v>
      </c>
      <c r="D185" s="66" t="str">
        <f t="shared" si="446"/>
        <v>A</v>
      </c>
      <c r="E185" s="271">
        <f t="shared" si="444"/>
        <v>7600000</v>
      </c>
    </row>
    <row r="186" spans="1:5" x14ac:dyDescent="0.2">
      <c r="A186" s="53">
        <v>43</v>
      </c>
      <c r="B186" s="53"/>
      <c r="C186" s="53" t="str">
        <f t="shared" si="442"/>
        <v>Nanang Khoerul AN</v>
      </c>
      <c r="D186" s="66" t="str">
        <f t="shared" si="446"/>
        <v>A</v>
      </c>
      <c r="E186" s="271">
        <f t="shared" si="444"/>
        <v>5950000</v>
      </c>
    </row>
    <row r="187" spans="1:5" x14ac:dyDescent="0.2">
      <c r="A187" s="53">
        <v>44</v>
      </c>
      <c r="B187" s="53"/>
      <c r="C187" s="53" t="str">
        <f t="shared" si="442"/>
        <v>Nira Nur Alfiana</v>
      </c>
      <c r="D187" s="66" t="str">
        <f t="shared" si="446"/>
        <v>B</v>
      </c>
      <c r="E187" s="271">
        <f t="shared" si="444"/>
        <v>8500000</v>
      </c>
    </row>
    <row r="188" spans="1:5" x14ac:dyDescent="0.2">
      <c r="A188" s="53">
        <v>45</v>
      </c>
      <c r="B188" s="53"/>
      <c r="C188" s="53" t="str">
        <f t="shared" si="442"/>
        <v>Reza Ridwan Pangestu</v>
      </c>
      <c r="D188" s="66" t="str">
        <f t="shared" si="446"/>
        <v>B</v>
      </c>
      <c r="E188" s="271">
        <f t="shared" si="444"/>
        <v>7600000</v>
      </c>
    </row>
    <row r="189" spans="1:5" x14ac:dyDescent="0.2">
      <c r="A189" s="53">
        <v>46</v>
      </c>
      <c r="B189" s="53"/>
      <c r="C189" s="53" t="str">
        <f t="shared" si="442"/>
        <v>Iwan Kurniawan</v>
      </c>
      <c r="D189" s="66" t="str">
        <f t="shared" si="446"/>
        <v>A</v>
      </c>
      <c r="E189" s="271">
        <f t="shared" si="444"/>
        <v>6600000</v>
      </c>
    </row>
    <row r="190" spans="1:5" x14ac:dyDescent="0.2">
      <c r="A190" s="53">
        <v>47</v>
      </c>
      <c r="B190" s="53"/>
      <c r="C190" s="53" t="str">
        <f t="shared" si="442"/>
        <v>Thia Indah L</v>
      </c>
      <c r="D190" s="66" t="str">
        <f t="shared" si="446"/>
        <v>A</v>
      </c>
      <c r="E190" s="271">
        <f t="shared" si="444"/>
        <v>8650000</v>
      </c>
    </row>
    <row r="191" spans="1:5" x14ac:dyDescent="0.2">
      <c r="A191" s="53">
        <v>48</v>
      </c>
      <c r="B191" s="53"/>
      <c r="C191" s="53" t="str">
        <f t="shared" si="442"/>
        <v>Hilmy Ufrida</v>
      </c>
      <c r="D191" s="66" t="str">
        <f t="shared" si="446"/>
        <v>B</v>
      </c>
      <c r="E191" s="271">
        <f t="shared" si="444"/>
        <v>7600000</v>
      </c>
    </row>
    <row r="192" spans="1:5" x14ac:dyDescent="0.2">
      <c r="A192" s="53">
        <v>49</v>
      </c>
      <c r="B192" s="53"/>
      <c r="C192" s="53" t="str">
        <f t="shared" si="442"/>
        <v>Alvin Auyazidun</v>
      </c>
      <c r="D192" s="66" t="str">
        <f t="shared" si="446"/>
        <v>B</v>
      </c>
      <c r="E192" s="271">
        <f t="shared" si="444"/>
        <v>5450000</v>
      </c>
    </row>
    <row r="193" spans="1:5" x14ac:dyDescent="0.2">
      <c r="A193" s="53">
        <v>50</v>
      </c>
      <c r="B193" s="53"/>
      <c r="C193" s="53" t="str">
        <f t="shared" si="442"/>
        <v>Alvin Firmasyah</v>
      </c>
      <c r="D193" s="66" t="str">
        <f t="shared" si="446"/>
        <v>A</v>
      </c>
      <c r="E193" s="271">
        <f t="shared" si="444"/>
        <v>7600000</v>
      </c>
    </row>
    <row r="194" spans="1:5" x14ac:dyDescent="0.2">
      <c r="A194" s="53">
        <v>51</v>
      </c>
      <c r="B194" s="53"/>
      <c r="C194" s="53" t="str">
        <f t="shared" si="442"/>
        <v>Imam Nurzaman</v>
      </c>
      <c r="D194" s="66" t="str">
        <f t="shared" si="446"/>
        <v>B</v>
      </c>
      <c r="E194" s="271">
        <f t="shared" si="444"/>
        <v>7350000</v>
      </c>
    </row>
    <row r="195" spans="1:5" x14ac:dyDescent="0.2">
      <c r="A195" s="53">
        <v>52</v>
      </c>
      <c r="B195" s="53"/>
      <c r="C195" s="53" t="str">
        <f t="shared" si="442"/>
        <v>Lutfi Fahmi</v>
      </c>
      <c r="D195" s="66" t="str">
        <f t="shared" si="446"/>
        <v>B</v>
      </c>
      <c r="E195" s="271">
        <f t="shared" si="444"/>
        <v>12500000</v>
      </c>
    </row>
    <row r="196" spans="1:5" x14ac:dyDescent="0.2">
      <c r="A196" s="53">
        <v>53</v>
      </c>
      <c r="B196" s="53"/>
      <c r="C196" s="53" t="str">
        <f t="shared" si="442"/>
        <v>Abdal Husen</v>
      </c>
      <c r="D196" s="66" t="str">
        <f t="shared" si="446"/>
        <v>A</v>
      </c>
      <c r="E196" s="271">
        <f t="shared" si="444"/>
        <v>8500000</v>
      </c>
    </row>
    <row r="197" spans="1:5" x14ac:dyDescent="0.2">
      <c r="A197" s="53">
        <v>54</v>
      </c>
      <c r="B197" s="53"/>
      <c r="C197" s="53" t="str">
        <f t="shared" si="442"/>
        <v>Erwan Hermawan</v>
      </c>
      <c r="D197" s="66" t="str">
        <f t="shared" si="446"/>
        <v>A</v>
      </c>
      <c r="E197" s="271">
        <f t="shared" si="444"/>
        <v>6300000</v>
      </c>
    </row>
    <row r="198" spans="1:5" x14ac:dyDescent="0.2">
      <c r="A198" s="53">
        <v>55</v>
      </c>
      <c r="B198" s="53"/>
      <c r="C198" s="53" t="str">
        <f t="shared" si="442"/>
        <v>Neneng Sumarni</v>
      </c>
      <c r="D198" s="66" t="str">
        <f t="shared" si="446"/>
        <v>B</v>
      </c>
      <c r="E198" s="271">
        <f t="shared" si="444"/>
        <v>10800000</v>
      </c>
    </row>
    <row r="199" spans="1:5" x14ac:dyDescent="0.2">
      <c r="A199" s="53">
        <v>56</v>
      </c>
      <c r="B199" s="53"/>
      <c r="C199" s="53">
        <f t="shared" si="442"/>
        <v>0</v>
      </c>
      <c r="D199" s="66">
        <f t="shared" si="446"/>
        <v>0</v>
      </c>
      <c r="E199" s="271">
        <f t="shared" si="444"/>
        <v>0</v>
      </c>
    </row>
    <row r="200" spans="1:5" x14ac:dyDescent="0.2">
      <c r="A200" s="53">
        <v>57</v>
      </c>
      <c r="B200" s="53"/>
      <c r="C200" s="53">
        <f t="shared" si="442"/>
        <v>0</v>
      </c>
      <c r="D200" s="66">
        <f t="shared" si="446"/>
        <v>0</v>
      </c>
      <c r="E200" s="271">
        <f t="shared" si="444"/>
        <v>0</v>
      </c>
    </row>
    <row r="201" spans="1:5" x14ac:dyDescent="0.2">
      <c r="A201" s="53">
        <v>58</v>
      </c>
      <c r="B201" s="53"/>
      <c r="C201" s="53">
        <f t="shared" si="442"/>
        <v>0</v>
      </c>
      <c r="D201" s="66">
        <f t="shared" si="446"/>
        <v>0</v>
      </c>
      <c r="E201" s="271">
        <f t="shared" si="444"/>
        <v>0</v>
      </c>
    </row>
    <row r="202" spans="1:5" x14ac:dyDescent="0.2">
      <c r="A202" s="53">
        <v>59</v>
      </c>
      <c r="B202" s="53"/>
      <c r="C202" s="53">
        <f t="shared" si="442"/>
        <v>0</v>
      </c>
      <c r="D202" s="66">
        <f t="shared" si="446"/>
        <v>0</v>
      </c>
      <c r="E202" s="271">
        <f t="shared" si="444"/>
        <v>0</v>
      </c>
    </row>
    <row r="203" spans="1:5" x14ac:dyDescent="0.2">
      <c r="A203" s="53">
        <v>60</v>
      </c>
      <c r="B203" s="53"/>
      <c r="C203" s="53">
        <f t="shared" si="442"/>
        <v>0</v>
      </c>
      <c r="D203" s="66">
        <f t="shared" si="446"/>
        <v>0</v>
      </c>
      <c r="E203" s="271">
        <f t="shared" si="444"/>
        <v>0</v>
      </c>
    </row>
    <row r="204" spans="1:5" x14ac:dyDescent="0.2">
      <c r="A204" s="53">
        <v>61</v>
      </c>
      <c r="B204" s="53"/>
      <c r="C204" s="53">
        <f t="shared" si="442"/>
        <v>0</v>
      </c>
      <c r="D204" s="66">
        <f t="shared" si="446"/>
        <v>0</v>
      </c>
      <c r="E204" s="271">
        <f t="shared" si="444"/>
        <v>0</v>
      </c>
    </row>
    <row r="205" spans="1:5" x14ac:dyDescent="0.2">
      <c r="A205" s="53">
        <v>62</v>
      </c>
      <c r="B205" s="53"/>
      <c r="C205" s="53">
        <f t="shared" si="442"/>
        <v>0</v>
      </c>
      <c r="D205" s="66">
        <f t="shared" si="446"/>
        <v>0</v>
      </c>
      <c r="E205" s="271">
        <f t="shared" si="444"/>
        <v>0</v>
      </c>
    </row>
    <row r="206" spans="1:5" x14ac:dyDescent="0.2">
      <c r="A206" s="53">
        <v>63</v>
      </c>
      <c r="B206" s="53"/>
      <c r="C206" s="53">
        <f t="shared" si="442"/>
        <v>0</v>
      </c>
      <c r="D206" s="66">
        <f t="shared" si="446"/>
        <v>0</v>
      </c>
      <c r="E206" s="271">
        <f t="shared" si="444"/>
        <v>0</v>
      </c>
    </row>
    <row r="207" spans="1:5" x14ac:dyDescent="0.2">
      <c r="A207" s="53">
        <v>64</v>
      </c>
      <c r="B207" s="53"/>
      <c r="C207" s="53">
        <f t="shared" si="442"/>
        <v>0</v>
      </c>
      <c r="D207" s="66">
        <f t="shared" si="446"/>
        <v>0</v>
      </c>
      <c r="E207" s="271">
        <f t="shared" si="444"/>
        <v>0</v>
      </c>
    </row>
    <row r="208" spans="1:5" x14ac:dyDescent="0.2">
      <c r="A208" s="53">
        <v>65</v>
      </c>
      <c r="B208" s="53"/>
      <c r="C208" s="53">
        <f t="shared" si="442"/>
        <v>0</v>
      </c>
      <c r="D208" s="66">
        <f t="shared" si="446"/>
        <v>0</v>
      </c>
      <c r="E208" s="271">
        <f t="shared" si="444"/>
        <v>0</v>
      </c>
    </row>
    <row r="209" spans="1:5" x14ac:dyDescent="0.2">
      <c r="A209" s="53">
        <v>66</v>
      </c>
      <c r="B209" s="53"/>
      <c r="C209" s="53">
        <f t="shared" ref="C209:C218" si="447">+C72</f>
        <v>0</v>
      </c>
      <c r="D209" s="66">
        <f t="shared" ref="C209:D231" si="448">D72</f>
        <v>0</v>
      </c>
      <c r="E209" s="271">
        <f t="shared" ref="E209:E219" si="449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447"/>
        <v>0</v>
      </c>
      <c r="D210" s="66">
        <f t="shared" si="448"/>
        <v>0</v>
      </c>
      <c r="E210" s="271">
        <f t="shared" si="449"/>
        <v>0</v>
      </c>
    </row>
    <row r="211" spans="1:5" x14ac:dyDescent="0.2">
      <c r="A211" s="53">
        <v>68</v>
      </c>
      <c r="B211" s="53"/>
      <c r="C211" s="53">
        <f t="shared" si="447"/>
        <v>0</v>
      </c>
      <c r="D211" s="66">
        <f t="shared" si="448"/>
        <v>0</v>
      </c>
      <c r="E211" s="271">
        <f t="shared" si="449"/>
        <v>0</v>
      </c>
    </row>
    <row r="212" spans="1:5" x14ac:dyDescent="0.2">
      <c r="A212" s="53">
        <v>69</v>
      </c>
      <c r="B212" s="53"/>
      <c r="C212" s="53">
        <f t="shared" si="447"/>
        <v>0</v>
      </c>
      <c r="D212" s="66">
        <f t="shared" si="448"/>
        <v>0</v>
      </c>
      <c r="E212" s="271">
        <f t="shared" si="449"/>
        <v>0</v>
      </c>
    </row>
    <row r="213" spans="1:5" x14ac:dyDescent="0.2">
      <c r="A213" s="53">
        <v>70</v>
      </c>
      <c r="B213" s="53"/>
      <c r="C213" s="53">
        <f t="shared" si="447"/>
        <v>0</v>
      </c>
      <c r="D213" s="66">
        <f t="shared" si="448"/>
        <v>0</v>
      </c>
      <c r="E213" s="271">
        <f t="shared" si="449"/>
        <v>0</v>
      </c>
    </row>
    <row r="214" spans="1:5" x14ac:dyDescent="0.2">
      <c r="A214" s="53">
        <v>71</v>
      </c>
      <c r="B214" s="53"/>
      <c r="C214" s="53">
        <f t="shared" si="447"/>
        <v>0</v>
      </c>
      <c r="D214" s="66">
        <f t="shared" si="448"/>
        <v>0</v>
      </c>
      <c r="E214" s="271">
        <f t="shared" si="449"/>
        <v>0</v>
      </c>
    </row>
    <row r="215" spans="1:5" x14ac:dyDescent="0.2">
      <c r="A215" s="53">
        <v>72</v>
      </c>
      <c r="B215" s="53"/>
      <c r="C215" s="53">
        <f t="shared" si="447"/>
        <v>0</v>
      </c>
      <c r="D215" s="66">
        <f t="shared" si="448"/>
        <v>0</v>
      </c>
      <c r="E215" s="271">
        <f t="shared" si="449"/>
        <v>0</v>
      </c>
    </row>
    <row r="216" spans="1:5" x14ac:dyDescent="0.2">
      <c r="A216" s="53">
        <v>73</v>
      </c>
      <c r="B216" s="53"/>
      <c r="C216" s="53">
        <f t="shared" si="447"/>
        <v>0</v>
      </c>
      <c r="D216" s="66">
        <f t="shared" si="448"/>
        <v>0</v>
      </c>
      <c r="E216" s="271">
        <f t="shared" si="449"/>
        <v>0</v>
      </c>
    </row>
    <row r="217" spans="1:5" x14ac:dyDescent="0.2">
      <c r="A217" s="53">
        <v>74</v>
      </c>
      <c r="B217" s="53"/>
      <c r="C217" s="53">
        <f t="shared" si="447"/>
        <v>0</v>
      </c>
      <c r="D217" s="66">
        <f t="shared" si="448"/>
        <v>0</v>
      </c>
      <c r="E217" s="271">
        <f t="shared" si="449"/>
        <v>0</v>
      </c>
    </row>
    <row r="218" spans="1:5" x14ac:dyDescent="0.2">
      <c r="A218" s="53">
        <v>75</v>
      </c>
      <c r="B218" s="53"/>
      <c r="C218" s="53">
        <f t="shared" si="447"/>
        <v>0</v>
      </c>
      <c r="D218" s="66">
        <f t="shared" si="448"/>
        <v>0</v>
      </c>
      <c r="E218" s="271">
        <f t="shared" si="449"/>
        <v>0</v>
      </c>
    </row>
    <row r="219" spans="1:5" x14ac:dyDescent="0.2">
      <c r="A219" s="53">
        <v>76</v>
      </c>
      <c r="B219" s="53"/>
      <c r="C219" s="53">
        <f t="shared" si="448"/>
        <v>0</v>
      </c>
      <c r="D219" s="66">
        <f t="shared" si="448"/>
        <v>0</v>
      </c>
      <c r="E219" s="271">
        <f t="shared" si="449"/>
        <v>0</v>
      </c>
    </row>
    <row r="220" spans="1:5" x14ac:dyDescent="0.2">
      <c r="A220" s="53">
        <v>77</v>
      </c>
      <c r="B220" s="53"/>
      <c r="C220" s="53">
        <f t="shared" si="448"/>
        <v>0</v>
      </c>
      <c r="D220" s="66">
        <f t="shared" si="448"/>
        <v>0</v>
      </c>
      <c r="E220" s="53">
        <f t="shared" ref="E220:E231" si="450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448"/>
        <v>0</v>
      </c>
      <c r="D221" s="66">
        <f t="shared" si="448"/>
        <v>0</v>
      </c>
      <c r="E221" s="53">
        <f t="shared" si="450"/>
        <v>0</v>
      </c>
    </row>
    <row r="222" spans="1:5" x14ac:dyDescent="0.2">
      <c r="A222" s="53">
        <v>79</v>
      </c>
      <c r="B222" s="53"/>
      <c r="C222" s="53">
        <f t="shared" si="448"/>
        <v>0</v>
      </c>
      <c r="D222" s="66">
        <f t="shared" si="448"/>
        <v>0</v>
      </c>
      <c r="E222" s="53">
        <f t="shared" si="450"/>
        <v>0</v>
      </c>
    </row>
    <row r="223" spans="1:5" x14ac:dyDescent="0.2">
      <c r="A223" s="53">
        <v>80</v>
      </c>
      <c r="B223" s="53"/>
      <c r="C223" s="53">
        <f t="shared" si="448"/>
        <v>0</v>
      </c>
      <c r="D223" s="66">
        <f t="shared" si="448"/>
        <v>0</v>
      </c>
      <c r="E223" s="53">
        <f t="shared" si="450"/>
        <v>0</v>
      </c>
    </row>
    <row r="224" spans="1:5" x14ac:dyDescent="0.2">
      <c r="A224" s="53">
        <v>81</v>
      </c>
      <c r="B224" s="53"/>
      <c r="C224" s="53">
        <f t="shared" si="448"/>
        <v>0</v>
      </c>
      <c r="D224" s="66">
        <f t="shared" si="448"/>
        <v>0</v>
      </c>
      <c r="E224" s="53">
        <f t="shared" si="450"/>
        <v>0</v>
      </c>
    </row>
    <row r="225" spans="1:5" x14ac:dyDescent="0.2">
      <c r="A225" s="53">
        <v>82</v>
      </c>
      <c r="B225" s="53"/>
      <c r="C225" s="53">
        <f t="shared" si="448"/>
        <v>0</v>
      </c>
      <c r="D225" s="66">
        <f t="shared" si="448"/>
        <v>0</v>
      </c>
      <c r="E225" s="53">
        <f t="shared" si="450"/>
        <v>0</v>
      </c>
    </row>
    <row r="226" spans="1:5" x14ac:dyDescent="0.2">
      <c r="A226" s="53">
        <v>83</v>
      </c>
      <c r="B226" s="53"/>
      <c r="C226" s="53">
        <f t="shared" si="448"/>
        <v>0</v>
      </c>
      <c r="D226" s="66">
        <f t="shared" si="448"/>
        <v>0</v>
      </c>
      <c r="E226" s="53">
        <f t="shared" si="450"/>
        <v>0</v>
      </c>
    </row>
    <row r="227" spans="1:5" x14ac:dyDescent="0.2">
      <c r="A227" s="53">
        <v>84</v>
      </c>
      <c r="B227" s="53"/>
      <c r="C227" s="53">
        <f t="shared" si="448"/>
        <v>0</v>
      </c>
      <c r="D227" s="66">
        <f t="shared" si="448"/>
        <v>0</v>
      </c>
      <c r="E227" s="53">
        <f t="shared" si="450"/>
        <v>0</v>
      </c>
    </row>
    <row r="228" spans="1:5" x14ac:dyDescent="0.2">
      <c r="A228" s="53">
        <v>85</v>
      </c>
      <c r="B228" s="53"/>
      <c r="C228" s="53">
        <f t="shared" si="448"/>
        <v>0</v>
      </c>
      <c r="D228" s="66">
        <f t="shared" si="448"/>
        <v>0</v>
      </c>
      <c r="E228" s="53">
        <f t="shared" si="450"/>
        <v>0</v>
      </c>
    </row>
    <row r="229" spans="1:5" x14ac:dyDescent="0.2">
      <c r="A229" s="53">
        <v>86</v>
      </c>
      <c r="B229" s="53"/>
      <c r="C229" s="53">
        <f t="shared" si="448"/>
        <v>0</v>
      </c>
      <c r="D229" s="66">
        <f t="shared" si="448"/>
        <v>0</v>
      </c>
      <c r="E229" s="53">
        <f t="shared" si="450"/>
        <v>0</v>
      </c>
    </row>
    <row r="230" spans="1:5" x14ac:dyDescent="0.2">
      <c r="A230" s="53">
        <v>87</v>
      </c>
      <c r="B230" s="53"/>
      <c r="C230" s="53">
        <f t="shared" si="448"/>
        <v>0</v>
      </c>
      <c r="D230" s="66">
        <f t="shared" si="448"/>
        <v>0</v>
      </c>
      <c r="E230" s="53">
        <f>+SUM(E144:E198)</f>
        <v>310180000</v>
      </c>
    </row>
    <row r="231" spans="1:5" x14ac:dyDescent="0.2">
      <c r="A231" s="53">
        <v>88</v>
      </c>
      <c r="B231" s="53"/>
      <c r="C231" s="53">
        <f t="shared" si="448"/>
        <v>0</v>
      </c>
      <c r="D231" s="66">
        <f t="shared" si="448"/>
        <v>0</v>
      </c>
      <c r="E231" s="53">
        <f t="shared" si="450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 t="shared" ref="C233:C234" si="451">C138</f>
        <v>0</v>
      </c>
      <c r="D233" s="66">
        <f t="shared" ref="D233" si="452">D138</f>
        <v>0</v>
      </c>
      <c r="E233" s="53">
        <f t="shared" ref="E233:E234" si="453"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 t="shared" si="451"/>
        <v>0</v>
      </c>
      <c r="D234" s="66">
        <f>D139</f>
        <v>0</v>
      </c>
      <c r="E234" s="53">
        <f t="shared" si="453"/>
        <v>0</v>
      </c>
    </row>
    <row r="235" spans="1:5" ht="15" customHeight="1" x14ac:dyDescent="0.2">
      <c r="A235" s="391" t="s">
        <v>28</v>
      </c>
      <c r="B235" s="392"/>
      <c r="C235" s="393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147470000</v>
      </c>
    </row>
    <row r="239" spans="1:5" x14ac:dyDescent="0.2">
      <c r="A239" s="8"/>
      <c r="B239" s="8"/>
      <c r="D239" s="8" t="s">
        <v>506</v>
      </c>
      <c r="E239" s="8">
        <f>+E151+E156+E155+E159+E160+E161+E162+E164+E167+E169+E171+E172+E173+E174+E175+E176+E177+E179+E180+E181+E184+E187+E188+E191+E192+E194+E195+E198</f>
        <v>162710000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I1" workbookViewId="0">
      <pane ySplit="6" topLeftCell="A24" activePane="bottomLeft" state="frozen"/>
      <selection pane="bottomLeft" activeCell="W36" sqref="W36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6" customWidth="1"/>
    <col min="12" max="12" width="12.42578125" style="314" customWidth="1"/>
    <col min="13" max="13" width="14.42578125" style="316" customWidth="1"/>
    <col min="14" max="14" width="12.42578125" style="316" customWidth="1"/>
    <col min="15" max="15" width="11.85546875" style="317" customWidth="1"/>
    <col min="16" max="16" width="13" style="316" customWidth="1"/>
    <col min="17" max="17" width="11.140625" style="316" customWidth="1"/>
    <col min="18" max="18" width="11.7109375" style="317" customWidth="1"/>
    <col min="19" max="20" width="12" style="316" customWidth="1"/>
    <col min="21" max="21" width="11.85546875" style="317" customWidth="1"/>
    <col min="22" max="22" width="12.140625" style="316" customWidth="1"/>
    <col min="23" max="23" width="12.28515625" style="316" customWidth="1"/>
    <col min="24" max="24" width="12.28515625" style="317" customWidth="1"/>
    <col min="25" max="25" width="12.5703125" style="316" customWidth="1"/>
    <col min="26" max="26" width="12.28515625" style="316" customWidth="1"/>
    <col min="27" max="27" width="12.140625" style="317" customWidth="1"/>
    <col min="28" max="28" width="12.5703125" style="316" customWidth="1"/>
    <col min="29" max="29" width="12.140625" style="316" customWidth="1"/>
    <col min="30" max="30" width="14" style="317" customWidth="1"/>
    <col min="31" max="31" width="12.5703125" style="316" customWidth="1"/>
    <col min="32" max="32" width="12.85546875" style="316" customWidth="1"/>
    <col min="33" max="33" width="12.7109375" style="317" customWidth="1"/>
    <col min="34" max="34" width="13.140625" style="316" customWidth="1"/>
    <col min="35" max="35" width="12.85546875" style="316" customWidth="1"/>
    <col min="36" max="36" width="13.42578125" style="317" customWidth="1"/>
    <col min="37" max="37" width="13.28515625" style="316" customWidth="1"/>
    <col min="38" max="38" width="13" style="316" customWidth="1"/>
    <col min="39" max="39" width="12.7109375" style="317" customWidth="1"/>
    <col min="40" max="40" width="14.140625" style="316" customWidth="1"/>
    <col min="41" max="41" width="13" style="316" customWidth="1"/>
    <col min="42" max="42" width="13.140625" style="317" customWidth="1"/>
    <col min="43" max="43" width="13" style="316" customWidth="1"/>
    <col min="44" max="44" width="13.42578125" style="316" customWidth="1"/>
    <col min="45" max="46" width="12.7109375" style="316" customWidth="1"/>
    <col min="47" max="47" width="13.7109375" style="316" customWidth="1"/>
    <col min="48" max="48" width="13" style="316" customWidth="1"/>
    <col min="49" max="49" width="12" style="316" customWidth="1"/>
    <col min="50" max="50" width="12.85546875" style="316" customWidth="1"/>
    <col min="51" max="51" width="13.28515625" style="316" customWidth="1"/>
    <col min="52" max="52" width="15" style="316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3"/>
    </row>
    <row r="2" spans="1:56" x14ac:dyDescent="0.2">
      <c r="C2" s="47" t="s">
        <v>535</v>
      </c>
      <c r="D2" s="48"/>
      <c r="E2" s="47"/>
      <c r="F2" s="47"/>
      <c r="L2" s="313"/>
    </row>
    <row r="3" spans="1:56" x14ac:dyDescent="0.2">
      <c r="C3" s="63" t="s">
        <v>291</v>
      </c>
      <c r="L3" s="313"/>
    </row>
    <row r="4" spans="1:56" ht="12" thickBot="1" x14ac:dyDescent="0.25">
      <c r="L4" s="313"/>
    </row>
    <row r="5" spans="1:56" s="188" customFormat="1" ht="15.75" customHeight="1" x14ac:dyDescent="0.25">
      <c r="A5" s="382" t="s">
        <v>1</v>
      </c>
      <c r="B5" s="384" t="s">
        <v>2</v>
      </c>
      <c r="C5" s="402" t="s">
        <v>3</v>
      </c>
      <c r="D5" s="386" t="s">
        <v>4</v>
      </c>
      <c r="E5" s="386" t="s">
        <v>5</v>
      </c>
      <c r="F5" s="394" t="s">
        <v>6</v>
      </c>
      <c r="G5" s="394"/>
      <c r="H5" s="386" t="s">
        <v>10</v>
      </c>
      <c r="I5" s="386" t="s">
        <v>27</v>
      </c>
      <c r="J5" s="406" t="s">
        <v>26</v>
      </c>
      <c r="K5" s="407"/>
      <c r="L5" s="408"/>
      <c r="M5" s="381" t="s">
        <v>9</v>
      </c>
      <c r="N5" s="381"/>
      <c r="O5" s="381"/>
      <c r="P5" s="381" t="s">
        <v>14</v>
      </c>
      <c r="Q5" s="381"/>
      <c r="R5" s="401"/>
      <c r="S5" s="381" t="s">
        <v>15</v>
      </c>
      <c r="T5" s="381"/>
      <c r="U5" s="401"/>
      <c r="V5" s="381" t="s">
        <v>16</v>
      </c>
      <c r="W5" s="381"/>
      <c r="X5" s="401"/>
      <c r="Y5" s="381" t="s">
        <v>17</v>
      </c>
      <c r="Z5" s="381"/>
      <c r="AA5" s="401"/>
      <c r="AB5" s="381" t="s">
        <v>18</v>
      </c>
      <c r="AC5" s="381"/>
      <c r="AD5" s="401"/>
      <c r="AE5" s="381" t="s">
        <v>19</v>
      </c>
      <c r="AF5" s="381"/>
      <c r="AG5" s="401"/>
      <c r="AH5" s="381" t="s">
        <v>20</v>
      </c>
      <c r="AI5" s="381"/>
      <c r="AJ5" s="401"/>
      <c r="AK5" s="381" t="s">
        <v>21</v>
      </c>
      <c r="AL5" s="381"/>
      <c r="AM5" s="401"/>
      <c r="AN5" s="381" t="s">
        <v>22</v>
      </c>
      <c r="AO5" s="381"/>
      <c r="AP5" s="401"/>
      <c r="AQ5" s="381" t="s">
        <v>23</v>
      </c>
      <c r="AR5" s="381"/>
      <c r="AS5" s="401"/>
      <c r="AT5" s="381" t="s">
        <v>24</v>
      </c>
      <c r="AU5" s="381"/>
      <c r="AV5" s="401"/>
      <c r="AW5" s="388" t="s">
        <v>25</v>
      </c>
      <c r="AX5" s="389"/>
      <c r="AY5" s="390"/>
      <c r="AZ5" s="258" t="s">
        <v>285</v>
      </c>
      <c r="BB5" s="404" t="s">
        <v>30</v>
      </c>
    </row>
    <row r="6" spans="1:56" s="191" customFormat="1" ht="15.75" customHeight="1" thickBot="1" x14ac:dyDescent="0.25">
      <c r="A6" s="383"/>
      <c r="B6" s="385"/>
      <c r="C6" s="403"/>
      <c r="D6" s="367"/>
      <c r="E6" s="367"/>
      <c r="F6" s="189" t="s">
        <v>7</v>
      </c>
      <c r="G6" s="190" t="s">
        <v>8</v>
      </c>
      <c r="H6" s="367"/>
      <c r="I6" s="387"/>
      <c r="J6" s="191" t="s">
        <v>11</v>
      </c>
      <c r="K6" s="233" t="s">
        <v>12</v>
      </c>
      <c r="L6" s="307" t="s">
        <v>13</v>
      </c>
      <c r="M6" s="234" t="s">
        <v>11</v>
      </c>
      <c r="N6" s="191" t="s">
        <v>12</v>
      </c>
      <c r="O6" s="308" t="s">
        <v>13</v>
      </c>
      <c r="P6" s="191" t="s">
        <v>11</v>
      </c>
      <c r="Q6" s="191" t="s">
        <v>12</v>
      </c>
      <c r="R6" s="308" t="s">
        <v>13</v>
      </c>
      <c r="S6" s="191" t="s">
        <v>11</v>
      </c>
      <c r="T6" s="191" t="s">
        <v>12</v>
      </c>
      <c r="U6" s="308" t="s">
        <v>13</v>
      </c>
      <c r="V6" s="191" t="s">
        <v>11</v>
      </c>
      <c r="W6" s="191" t="s">
        <v>12</v>
      </c>
      <c r="X6" s="307" t="s">
        <v>13</v>
      </c>
      <c r="Y6" s="191" t="s">
        <v>11</v>
      </c>
      <c r="Z6" s="191" t="s">
        <v>12</v>
      </c>
      <c r="AA6" s="308" t="s">
        <v>13</v>
      </c>
      <c r="AB6" s="191" t="s">
        <v>11</v>
      </c>
      <c r="AC6" s="191" t="s">
        <v>12</v>
      </c>
      <c r="AD6" s="308" t="s">
        <v>13</v>
      </c>
      <c r="AE6" s="191" t="s">
        <v>11</v>
      </c>
      <c r="AF6" s="191" t="s">
        <v>12</v>
      </c>
      <c r="AG6" s="308" t="s">
        <v>13</v>
      </c>
      <c r="AH6" s="191" t="s">
        <v>11</v>
      </c>
      <c r="AI6" s="191" t="s">
        <v>12</v>
      </c>
      <c r="AJ6" s="308" t="s">
        <v>13</v>
      </c>
      <c r="AK6" s="191" t="s">
        <v>11</v>
      </c>
      <c r="AL6" s="191" t="s">
        <v>12</v>
      </c>
      <c r="AM6" s="308" t="s">
        <v>13</v>
      </c>
      <c r="AN6" s="191" t="s">
        <v>11</v>
      </c>
      <c r="AO6" s="191" t="s">
        <v>12</v>
      </c>
      <c r="AP6" s="308" t="s">
        <v>13</v>
      </c>
      <c r="AQ6" s="191" t="s">
        <v>11</v>
      </c>
      <c r="AR6" s="191" t="s">
        <v>12</v>
      </c>
      <c r="AS6" s="309" t="s">
        <v>13</v>
      </c>
      <c r="AT6" s="191" t="s">
        <v>11</v>
      </c>
      <c r="AU6" s="191" t="s">
        <v>12</v>
      </c>
      <c r="AV6" s="310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5"/>
    </row>
    <row r="7" spans="1:56" s="165" customFormat="1" ht="12" customHeight="1" x14ac:dyDescent="0.2">
      <c r="A7" s="311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8"/>
      <c r="K7" s="319"/>
      <c r="L7" s="314"/>
      <c r="M7" s="320">
        <v>605000</v>
      </c>
      <c r="N7" s="318">
        <v>605000</v>
      </c>
      <c r="O7" s="314">
        <f>M7-N7</f>
        <v>0</v>
      </c>
      <c r="P7" s="320">
        <v>605000</v>
      </c>
      <c r="Q7" s="318">
        <v>605000</v>
      </c>
      <c r="R7" s="314">
        <f t="shared" ref="R7" si="0">P7-Q7</f>
        <v>0</v>
      </c>
      <c r="S7" s="320">
        <v>605000</v>
      </c>
      <c r="T7" s="318">
        <v>605000</v>
      </c>
      <c r="U7" s="315">
        <f t="shared" ref="U7:U8" si="1">S7-T7</f>
        <v>0</v>
      </c>
      <c r="V7" s="320">
        <v>605000</v>
      </c>
      <c r="W7" s="318">
        <v>605000</v>
      </c>
      <c r="X7" s="314">
        <f t="shared" ref="X7" si="2">V7-W7</f>
        <v>0</v>
      </c>
      <c r="Y7" s="320">
        <v>605000</v>
      </c>
      <c r="Z7" s="318"/>
      <c r="AA7" s="314">
        <f t="shared" ref="AA7" si="3">Y7-Z7</f>
        <v>605000</v>
      </c>
      <c r="AB7" s="320">
        <v>605000</v>
      </c>
      <c r="AC7" s="318"/>
      <c r="AD7" s="314">
        <f t="shared" ref="AD7" si="4">AB7-AC7</f>
        <v>605000</v>
      </c>
      <c r="AE7" s="320">
        <v>605000</v>
      </c>
      <c r="AF7" s="318"/>
      <c r="AG7" s="314">
        <f t="shared" ref="AG7" si="5">AE7-AF7</f>
        <v>605000</v>
      </c>
      <c r="AH7" s="320">
        <v>605000</v>
      </c>
      <c r="AI7" s="318"/>
      <c r="AJ7" s="314">
        <f t="shared" ref="AJ7" si="6">AH7-AI7</f>
        <v>605000</v>
      </c>
      <c r="AK7" s="320">
        <v>605000</v>
      </c>
      <c r="AL7" s="318"/>
      <c r="AM7" s="314">
        <f t="shared" ref="AM7" si="7">AK7-AL7</f>
        <v>605000</v>
      </c>
      <c r="AN7" s="320">
        <v>605000</v>
      </c>
      <c r="AO7" s="318"/>
      <c r="AP7" s="314">
        <f t="shared" ref="AP7" si="8">AN7-AO7</f>
        <v>605000</v>
      </c>
      <c r="AQ7" s="320">
        <v>605000</v>
      </c>
      <c r="AR7" s="318"/>
      <c r="AS7" s="314">
        <f t="shared" ref="AS7" si="9">AQ7-AR7</f>
        <v>605000</v>
      </c>
      <c r="AT7" s="320">
        <v>595000</v>
      </c>
      <c r="AU7" s="318"/>
      <c r="AV7" s="314">
        <f t="shared" ref="AV7" si="10">AT7-AU7</f>
        <v>595000</v>
      </c>
      <c r="AW7" s="320">
        <v>0</v>
      </c>
      <c r="AX7" s="318"/>
      <c r="AY7" s="321">
        <f t="shared" ref="AY7" si="11">AW7-AX7</f>
        <v>0</v>
      </c>
      <c r="AZ7" s="322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2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3"/>
      <c r="K8" s="324"/>
      <c r="M8" s="325">
        <v>250000</v>
      </c>
      <c r="N8" s="323">
        <v>250000</v>
      </c>
      <c r="O8" s="314">
        <f>+M8-N8</f>
        <v>0</v>
      </c>
      <c r="P8" s="325">
        <v>250000</v>
      </c>
      <c r="Q8" s="323">
        <v>250000</v>
      </c>
      <c r="R8" s="314">
        <f t="shared" ref="R8" si="12">+P8-Q8</f>
        <v>0</v>
      </c>
      <c r="S8" s="325">
        <v>250000</v>
      </c>
      <c r="T8" s="323">
        <v>250000</v>
      </c>
      <c r="U8" s="315">
        <f t="shared" si="1"/>
        <v>0</v>
      </c>
      <c r="V8" s="325">
        <v>250000</v>
      </c>
      <c r="W8" s="323"/>
      <c r="X8" s="314">
        <f t="shared" ref="X8" si="13">+V8-W8</f>
        <v>250000</v>
      </c>
      <c r="Y8" s="325">
        <v>250000</v>
      </c>
      <c r="Z8" s="323"/>
      <c r="AA8" s="314">
        <f t="shared" ref="AA8" si="14">+Y8-Z8</f>
        <v>250000</v>
      </c>
      <c r="AB8" s="325">
        <v>250000</v>
      </c>
      <c r="AC8" s="323"/>
      <c r="AD8" s="314">
        <f t="shared" ref="AD8" si="15">+AB8-AC8</f>
        <v>250000</v>
      </c>
      <c r="AE8" s="325">
        <v>250000</v>
      </c>
      <c r="AF8" s="323"/>
      <c r="AG8" s="314">
        <f t="shared" ref="AG8" si="16">+AE8-AF8</f>
        <v>250000</v>
      </c>
      <c r="AH8" s="325">
        <v>250000</v>
      </c>
      <c r="AI8" s="323"/>
      <c r="AJ8" s="314">
        <f t="shared" ref="AJ8" si="17">+AH8-AI8</f>
        <v>250000</v>
      </c>
      <c r="AK8" s="325">
        <v>250000</v>
      </c>
      <c r="AL8" s="323"/>
      <c r="AM8" s="314">
        <f t="shared" ref="AM8" si="18">+AK8-AL8</f>
        <v>250000</v>
      </c>
      <c r="AN8" s="325">
        <v>250000</v>
      </c>
      <c r="AO8" s="323"/>
      <c r="AP8" s="314">
        <f t="shared" ref="AP8" si="19">+AN8-AO8</f>
        <v>250000</v>
      </c>
      <c r="AQ8" s="323"/>
      <c r="AR8" s="323"/>
      <c r="AS8" s="326"/>
      <c r="AT8" s="323"/>
      <c r="AU8" s="323"/>
      <c r="AV8" s="327"/>
      <c r="AW8" s="323"/>
      <c r="AX8" s="323"/>
      <c r="AY8" s="327"/>
      <c r="AZ8" s="322">
        <f t="shared" ref="AZ8:AZ40" si="20">J8+M8+P8+S8+V8+Y8+AB8+AE8+AH8+AK8+AN8+AQ8+AT8+AW8</f>
        <v>2500000</v>
      </c>
      <c r="BA8" s="165">
        <f t="shared" ref="BA8:BA36" si="21">+I8</f>
        <v>10000000</v>
      </c>
      <c r="BB8" s="197">
        <f t="shared" ref="BB8:BB36" si="22">+AZ8+BA8</f>
        <v>12500000</v>
      </c>
      <c r="BC8" s="165">
        <f t="shared" ref="BC8:BC37" si="23">+H8</f>
        <v>12500000</v>
      </c>
      <c r="BD8" s="165">
        <f t="shared" ref="BD8:BD36" si="24">+BB8-BC8</f>
        <v>0</v>
      </c>
    </row>
    <row r="9" spans="1:56" s="284" customFormat="1" x14ac:dyDescent="0.2">
      <c r="A9" s="311">
        <v>3</v>
      </c>
      <c r="B9" s="305"/>
      <c r="C9" s="306" t="s">
        <v>330</v>
      </c>
      <c r="D9" s="296" t="s">
        <v>328</v>
      </c>
      <c r="E9" s="296">
        <v>13000000</v>
      </c>
      <c r="F9" s="272">
        <v>1250000</v>
      </c>
      <c r="G9" s="272">
        <v>500000</v>
      </c>
      <c r="H9" s="296">
        <v>11250000</v>
      </c>
      <c r="I9" s="272">
        <v>11250000</v>
      </c>
      <c r="J9" s="328"/>
      <c r="K9" s="329"/>
      <c r="L9" s="315"/>
      <c r="M9" s="330"/>
      <c r="N9" s="328"/>
      <c r="O9" s="315">
        <f t="shared" ref="O9:O56" si="25">+M9-N9</f>
        <v>0</v>
      </c>
      <c r="P9" s="328"/>
      <c r="Q9" s="328"/>
      <c r="R9" s="315"/>
      <c r="S9" s="328"/>
      <c r="T9" s="328"/>
      <c r="U9" s="315"/>
      <c r="V9" s="328"/>
      <c r="W9" s="328"/>
      <c r="X9" s="315"/>
      <c r="Y9" s="328"/>
      <c r="Z9" s="328"/>
      <c r="AA9" s="315"/>
      <c r="AB9" s="328"/>
      <c r="AC9" s="328"/>
      <c r="AD9" s="315"/>
      <c r="AE9" s="328"/>
      <c r="AF9" s="328"/>
      <c r="AG9" s="315"/>
      <c r="AH9" s="328"/>
      <c r="AI9" s="328"/>
      <c r="AJ9" s="331"/>
      <c r="AK9" s="328"/>
      <c r="AL9" s="328"/>
      <c r="AM9" s="315"/>
      <c r="AN9" s="328"/>
      <c r="AO9" s="328"/>
      <c r="AP9" s="315"/>
      <c r="AQ9" s="328"/>
      <c r="AR9" s="328"/>
      <c r="AS9" s="332"/>
      <c r="AT9" s="328"/>
      <c r="AU9" s="328"/>
      <c r="AV9" s="333"/>
      <c r="AW9" s="328"/>
      <c r="AX9" s="328"/>
      <c r="AY9" s="333"/>
      <c r="AZ9" s="334">
        <f t="shared" si="20"/>
        <v>0</v>
      </c>
      <c r="BA9" s="165">
        <f t="shared" si="21"/>
        <v>11250000</v>
      </c>
      <c r="BB9" s="197">
        <f t="shared" si="22"/>
        <v>11250000</v>
      </c>
      <c r="BC9" s="165">
        <f t="shared" si="23"/>
        <v>11250000</v>
      </c>
      <c r="BD9" s="165">
        <f t="shared" si="24"/>
        <v>0</v>
      </c>
    </row>
    <row r="10" spans="1:56" x14ac:dyDescent="0.2">
      <c r="A10" s="312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3"/>
      <c r="K10" s="324"/>
      <c r="M10" s="325">
        <v>710000</v>
      </c>
      <c r="N10" s="323">
        <v>710000</v>
      </c>
      <c r="O10" s="314">
        <f t="shared" si="25"/>
        <v>0</v>
      </c>
      <c r="P10" s="325">
        <v>710000</v>
      </c>
      <c r="Q10" s="323">
        <v>710000</v>
      </c>
      <c r="R10" s="314">
        <f t="shared" ref="R10" si="26">P10-Q10</f>
        <v>0</v>
      </c>
      <c r="S10" s="325">
        <v>710000</v>
      </c>
      <c r="T10" s="323">
        <v>710000</v>
      </c>
      <c r="U10" s="314">
        <f t="shared" ref="U10" si="27">S10-T10</f>
        <v>0</v>
      </c>
      <c r="V10" s="325">
        <v>710000</v>
      </c>
      <c r="W10" s="323">
        <v>710000</v>
      </c>
      <c r="X10" s="314">
        <f t="shared" ref="X10" si="28">V10-W10</f>
        <v>0</v>
      </c>
      <c r="Y10" s="325">
        <v>710000</v>
      </c>
      <c r="Z10" s="323">
        <v>710000</v>
      </c>
      <c r="AA10" s="314">
        <f t="shared" ref="AA10" si="29">Y10-Z10</f>
        <v>0</v>
      </c>
      <c r="AB10" s="325">
        <v>710000</v>
      </c>
      <c r="AC10" s="323">
        <v>710000</v>
      </c>
      <c r="AD10" s="314">
        <f t="shared" ref="AD10" si="30">AB10-AC10</f>
        <v>0</v>
      </c>
      <c r="AE10" s="325">
        <v>710000</v>
      </c>
      <c r="AF10" s="323"/>
      <c r="AG10" s="314">
        <f t="shared" ref="AG10" si="31">AE10-AF10</f>
        <v>710000</v>
      </c>
      <c r="AH10" s="325">
        <v>710000</v>
      </c>
      <c r="AI10" s="323"/>
      <c r="AJ10" s="314">
        <f t="shared" ref="AJ10" si="32">AH10-AI10</f>
        <v>710000</v>
      </c>
      <c r="AK10" s="325">
        <v>710000</v>
      </c>
      <c r="AL10" s="323"/>
      <c r="AM10" s="314">
        <f t="shared" ref="AM10" si="33">AK10-AL10</f>
        <v>710000</v>
      </c>
      <c r="AN10" s="325">
        <v>710000</v>
      </c>
      <c r="AO10" s="323"/>
      <c r="AP10" s="314">
        <f t="shared" ref="AP10" si="34">AN10-AO10</f>
        <v>710000</v>
      </c>
      <c r="AQ10" s="325">
        <v>710000</v>
      </c>
      <c r="AR10" s="323"/>
      <c r="AS10" s="314">
        <f t="shared" ref="AS10" si="35">AQ10-AR10</f>
        <v>710000</v>
      </c>
      <c r="AT10" s="325">
        <v>690000</v>
      </c>
      <c r="AU10" s="323"/>
      <c r="AV10" s="314">
        <f t="shared" ref="AV10" si="36">AT10-AU10</f>
        <v>690000</v>
      </c>
      <c r="AW10" s="323"/>
      <c r="AX10" s="323"/>
      <c r="AY10" s="327"/>
      <c r="AZ10" s="322">
        <f t="shared" si="20"/>
        <v>8500000</v>
      </c>
      <c r="BA10" s="165">
        <f t="shared" si="21"/>
        <v>4000000</v>
      </c>
      <c r="BB10" s="197">
        <f t="shared" si="22"/>
        <v>12500000</v>
      </c>
      <c r="BC10" s="165">
        <f t="shared" si="23"/>
        <v>12500000</v>
      </c>
      <c r="BD10" s="165">
        <f t="shared" si="24"/>
        <v>0</v>
      </c>
    </row>
    <row r="11" spans="1:56" s="284" customFormat="1" x14ac:dyDescent="0.2">
      <c r="A11" s="311">
        <v>5</v>
      </c>
      <c r="B11" s="305"/>
      <c r="C11" s="306" t="s">
        <v>332</v>
      </c>
      <c r="D11" s="279" t="s">
        <v>328</v>
      </c>
      <c r="E11" s="296">
        <v>13000000</v>
      </c>
      <c r="F11" s="272">
        <v>1250000</v>
      </c>
      <c r="G11" s="272">
        <v>500000</v>
      </c>
      <c r="H11" s="296">
        <v>11250000</v>
      </c>
      <c r="I11" s="272">
        <v>11250000</v>
      </c>
      <c r="J11" s="328"/>
      <c r="K11" s="329"/>
      <c r="L11" s="315"/>
      <c r="M11" s="330"/>
      <c r="N11" s="328"/>
      <c r="O11" s="315">
        <f t="shared" si="25"/>
        <v>0</v>
      </c>
      <c r="P11" s="328"/>
      <c r="Q11" s="328"/>
      <c r="R11" s="315"/>
      <c r="S11" s="328"/>
      <c r="T11" s="328"/>
      <c r="U11" s="315"/>
      <c r="V11" s="328"/>
      <c r="W11" s="328"/>
      <c r="X11" s="315"/>
      <c r="Y11" s="328"/>
      <c r="Z11" s="328"/>
      <c r="AA11" s="315"/>
      <c r="AB11" s="328"/>
      <c r="AC11" s="328"/>
      <c r="AD11" s="315"/>
      <c r="AE11" s="328"/>
      <c r="AF11" s="328"/>
      <c r="AG11" s="315"/>
      <c r="AH11" s="328"/>
      <c r="AI11" s="328"/>
      <c r="AJ11" s="331"/>
      <c r="AK11" s="328"/>
      <c r="AL11" s="328"/>
      <c r="AM11" s="315"/>
      <c r="AN11" s="328"/>
      <c r="AO11" s="328"/>
      <c r="AP11" s="315"/>
      <c r="AQ11" s="328"/>
      <c r="AR11" s="328"/>
      <c r="AS11" s="332"/>
      <c r="AT11" s="328"/>
      <c r="AU11" s="328"/>
      <c r="AV11" s="333"/>
      <c r="AW11" s="328"/>
      <c r="AX11" s="328"/>
      <c r="AY11" s="333"/>
      <c r="AZ11" s="334">
        <f t="shared" si="20"/>
        <v>0</v>
      </c>
      <c r="BA11" s="165">
        <f t="shared" si="21"/>
        <v>11250000</v>
      </c>
      <c r="BB11" s="197">
        <f t="shared" si="22"/>
        <v>11250000</v>
      </c>
      <c r="BC11" s="165">
        <f t="shared" si="23"/>
        <v>11250000</v>
      </c>
      <c r="BD11" s="165">
        <f t="shared" si="24"/>
        <v>0</v>
      </c>
    </row>
    <row r="12" spans="1:56" x14ac:dyDescent="0.2">
      <c r="A12" s="311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3"/>
      <c r="K12" s="324"/>
      <c r="M12" s="325">
        <v>950000</v>
      </c>
      <c r="N12" s="323">
        <v>950000</v>
      </c>
      <c r="O12" s="314">
        <f t="shared" si="25"/>
        <v>0</v>
      </c>
      <c r="P12" s="325">
        <v>950000</v>
      </c>
      <c r="Q12" s="323">
        <v>950000</v>
      </c>
      <c r="R12" s="314">
        <f t="shared" ref="R12" si="37">+P12-Q12</f>
        <v>0</v>
      </c>
      <c r="S12" s="325">
        <v>950000</v>
      </c>
      <c r="T12" s="323">
        <v>950000</v>
      </c>
      <c r="U12" s="314">
        <f t="shared" ref="U12" si="38">+S12-T12</f>
        <v>0</v>
      </c>
      <c r="V12" s="325">
        <v>950000</v>
      </c>
      <c r="W12" s="323">
        <f>800000-450000</f>
        <v>350000</v>
      </c>
      <c r="X12" s="314">
        <f t="shared" ref="X12" si="39">+V12-W12</f>
        <v>600000</v>
      </c>
      <c r="Y12" s="325">
        <v>950000</v>
      </c>
      <c r="Z12" s="323"/>
      <c r="AA12" s="314">
        <f t="shared" ref="AA12" si="40">+Y12-Z12</f>
        <v>950000</v>
      </c>
      <c r="AB12" s="325">
        <v>950000</v>
      </c>
      <c r="AC12" s="323"/>
      <c r="AD12" s="314">
        <f t="shared" ref="AD12" si="41">+AB12-AC12</f>
        <v>950000</v>
      </c>
      <c r="AE12" s="325">
        <v>950000</v>
      </c>
      <c r="AF12" s="323"/>
      <c r="AG12" s="314">
        <f t="shared" ref="AG12" si="42">+AE12-AF12</f>
        <v>950000</v>
      </c>
      <c r="AH12" s="325">
        <v>950000</v>
      </c>
      <c r="AI12" s="323"/>
      <c r="AJ12" s="314">
        <f t="shared" ref="AJ12" si="43">+AH12-AI12</f>
        <v>950000</v>
      </c>
      <c r="AK12" s="325">
        <v>950000</v>
      </c>
      <c r="AL12" s="323"/>
      <c r="AM12" s="314">
        <f t="shared" ref="AM12" si="44">+AK12-AL12</f>
        <v>950000</v>
      </c>
      <c r="AN12" s="325">
        <v>950000</v>
      </c>
      <c r="AO12" s="323"/>
      <c r="AP12" s="314">
        <f t="shared" ref="AP12" si="45">+AN12-AO12</f>
        <v>950000</v>
      </c>
      <c r="AQ12" s="323"/>
      <c r="AR12" s="323"/>
      <c r="AS12" s="326"/>
      <c r="AT12" s="323"/>
      <c r="AU12" s="323"/>
      <c r="AV12" s="327"/>
      <c r="AW12" s="323"/>
      <c r="AX12" s="323"/>
      <c r="AY12" s="327"/>
      <c r="AZ12" s="322">
        <f t="shared" si="20"/>
        <v>9500000</v>
      </c>
      <c r="BA12" s="165">
        <f t="shared" si="21"/>
        <v>4000000</v>
      </c>
      <c r="BB12" s="197">
        <f t="shared" si="22"/>
        <v>13500000</v>
      </c>
      <c r="BC12" s="165">
        <f t="shared" si="23"/>
        <v>13500000</v>
      </c>
      <c r="BD12" s="165">
        <f t="shared" si="24"/>
        <v>0</v>
      </c>
    </row>
    <row r="13" spans="1:56" x14ac:dyDescent="0.2">
      <c r="A13" s="312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46">+E13-F13-G13</f>
        <v>13500000</v>
      </c>
      <c r="I13" s="11">
        <v>2800000</v>
      </c>
      <c r="J13" s="323">
        <v>1200000</v>
      </c>
      <c r="K13" s="324">
        <v>1200000</v>
      </c>
      <c r="L13" s="314">
        <f>+J13-K13</f>
        <v>0</v>
      </c>
      <c r="M13" s="325">
        <v>800000</v>
      </c>
      <c r="N13" s="323">
        <v>800000</v>
      </c>
      <c r="O13" s="314">
        <f t="shared" si="25"/>
        <v>0</v>
      </c>
      <c r="P13" s="325">
        <v>800000</v>
      </c>
      <c r="Q13" s="323">
        <v>800000</v>
      </c>
      <c r="R13" s="314">
        <f t="shared" ref="R13:R22" si="47">+P13-Q13</f>
        <v>0</v>
      </c>
      <c r="S13" s="325">
        <v>800000</v>
      </c>
      <c r="T13" s="323">
        <v>800000</v>
      </c>
      <c r="U13" s="314">
        <f t="shared" ref="U13:U22" si="48">+S13-T13</f>
        <v>0</v>
      </c>
      <c r="V13" s="325">
        <v>800000</v>
      </c>
      <c r="W13" s="323">
        <v>800000</v>
      </c>
      <c r="X13" s="314">
        <f t="shared" ref="X13:X22" si="49">+V13-W13</f>
        <v>0</v>
      </c>
      <c r="Y13" s="325">
        <v>800000</v>
      </c>
      <c r="Z13" s="323"/>
      <c r="AA13" s="314">
        <f t="shared" ref="AA13:AA22" si="50">+Y13-Z13</f>
        <v>800000</v>
      </c>
      <c r="AB13" s="325">
        <v>800000</v>
      </c>
      <c r="AC13" s="323"/>
      <c r="AD13" s="314">
        <f t="shared" ref="AD13:AD22" si="51">+AB13-AC13</f>
        <v>800000</v>
      </c>
      <c r="AE13" s="325">
        <v>800000</v>
      </c>
      <c r="AF13" s="323"/>
      <c r="AG13" s="314">
        <f t="shared" ref="AG13:AG22" si="52">+AE13-AF13</f>
        <v>800000</v>
      </c>
      <c r="AH13" s="325">
        <v>800000</v>
      </c>
      <c r="AI13" s="323"/>
      <c r="AJ13" s="314">
        <f t="shared" ref="AJ13:AJ22" si="53">+AH13-AI13</f>
        <v>800000</v>
      </c>
      <c r="AK13" s="325">
        <v>800000</v>
      </c>
      <c r="AL13" s="323"/>
      <c r="AM13" s="314">
        <f t="shared" ref="AM13:AM22" si="54">+AK13-AL13</f>
        <v>800000</v>
      </c>
      <c r="AN13" s="325">
        <v>800000</v>
      </c>
      <c r="AO13" s="323"/>
      <c r="AP13" s="314">
        <f t="shared" ref="AP13" si="55">+AN13-AO13</f>
        <v>800000</v>
      </c>
      <c r="AQ13" s="325">
        <v>800000</v>
      </c>
      <c r="AR13" s="323"/>
      <c r="AS13" s="314">
        <f t="shared" ref="AS13" si="56">+AQ13-AR13</f>
        <v>800000</v>
      </c>
      <c r="AT13" s="323">
        <v>700000</v>
      </c>
      <c r="AU13" s="323"/>
      <c r="AV13" s="327">
        <f>+AT13-AU13</f>
        <v>700000</v>
      </c>
      <c r="AW13" s="323"/>
      <c r="AX13" s="323"/>
      <c r="AY13" s="327"/>
      <c r="AZ13" s="322">
        <f t="shared" si="20"/>
        <v>10700000</v>
      </c>
      <c r="BA13" s="165">
        <f t="shared" si="21"/>
        <v>2800000</v>
      </c>
      <c r="BB13" s="197">
        <f t="shared" si="22"/>
        <v>13500000</v>
      </c>
      <c r="BC13" s="165">
        <f t="shared" si="23"/>
        <v>13500000</v>
      </c>
      <c r="BD13" s="165">
        <f t="shared" si="24"/>
        <v>0</v>
      </c>
    </row>
    <row r="14" spans="1:56" x14ac:dyDescent="0.2">
      <c r="A14" s="311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46"/>
        <v>13500000</v>
      </c>
      <c r="I14" s="11">
        <v>4000000</v>
      </c>
      <c r="J14" s="323"/>
      <c r="K14" s="324"/>
      <c r="L14" s="314">
        <f t="shared" ref="L14:L36" si="57">+J14-K14</f>
        <v>0</v>
      </c>
      <c r="M14" s="325">
        <v>1000000</v>
      </c>
      <c r="N14" s="323">
        <v>1000000</v>
      </c>
      <c r="O14" s="314">
        <f t="shared" si="25"/>
        <v>0</v>
      </c>
      <c r="P14" s="325">
        <v>1000000</v>
      </c>
      <c r="Q14" s="323">
        <v>1000000</v>
      </c>
      <c r="R14" s="314">
        <f t="shared" si="47"/>
        <v>0</v>
      </c>
      <c r="S14" s="325">
        <v>1000000</v>
      </c>
      <c r="T14" s="323">
        <v>1000000</v>
      </c>
      <c r="U14" s="314">
        <f t="shared" si="48"/>
        <v>0</v>
      </c>
      <c r="V14" s="325">
        <v>1000000</v>
      </c>
      <c r="W14" s="323">
        <v>1000000</v>
      </c>
      <c r="X14" s="314">
        <f t="shared" si="49"/>
        <v>0</v>
      </c>
      <c r="Y14" s="325">
        <v>1000000</v>
      </c>
      <c r="Z14" s="323">
        <v>1000000</v>
      </c>
      <c r="AA14" s="314">
        <f t="shared" si="50"/>
        <v>0</v>
      </c>
      <c r="AB14" s="325">
        <v>1000000</v>
      </c>
      <c r="AC14" s="323">
        <v>1000000</v>
      </c>
      <c r="AD14" s="314">
        <f t="shared" si="51"/>
        <v>0</v>
      </c>
      <c r="AE14" s="325">
        <v>1000000</v>
      </c>
      <c r="AF14" s="323">
        <v>1000000</v>
      </c>
      <c r="AG14" s="314">
        <f t="shared" si="52"/>
        <v>0</v>
      </c>
      <c r="AH14" s="325">
        <v>1000000</v>
      </c>
      <c r="AI14" s="323"/>
      <c r="AJ14" s="314">
        <f t="shared" si="53"/>
        <v>1000000</v>
      </c>
      <c r="AK14" s="325">
        <v>1000000</v>
      </c>
      <c r="AL14" s="323"/>
      <c r="AM14" s="314">
        <f t="shared" si="54"/>
        <v>1000000</v>
      </c>
      <c r="AN14" s="325">
        <v>500000</v>
      </c>
      <c r="AO14" s="323"/>
      <c r="AP14" s="314">
        <f>+AN14-AO14</f>
        <v>500000</v>
      </c>
      <c r="AQ14" s="323"/>
      <c r="AR14" s="323"/>
      <c r="AS14" s="326"/>
      <c r="AT14" s="323"/>
      <c r="AU14" s="323"/>
      <c r="AV14" s="327">
        <f t="shared" ref="AV14:AV38" si="58">+AT14-AU14</f>
        <v>0</v>
      </c>
      <c r="AW14" s="323"/>
      <c r="AX14" s="323"/>
      <c r="AY14" s="327"/>
      <c r="AZ14" s="322">
        <f t="shared" si="20"/>
        <v>9500000</v>
      </c>
      <c r="BA14" s="165">
        <f t="shared" si="21"/>
        <v>4000000</v>
      </c>
      <c r="BB14" s="197">
        <f t="shared" si="22"/>
        <v>13500000</v>
      </c>
      <c r="BC14" s="165">
        <f t="shared" si="23"/>
        <v>13500000</v>
      </c>
      <c r="BD14" s="165">
        <f t="shared" si="24"/>
        <v>0</v>
      </c>
    </row>
    <row r="15" spans="1:56" x14ac:dyDescent="0.2">
      <c r="A15" s="312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46"/>
        <v>13500000</v>
      </c>
      <c r="I15" s="11">
        <v>4000000</v>
      </c>
      <c r="J15" s="323"/>
      <c r="K15" s="324"/>
      <c r="L15" s="314">
        <f t="shared" si="57"/>
        <v>0</v>
      </c>
      <c r="M15" s="325">
        <v>800000</v>
      </c>
      <c r="N15" s="323">
        <v>800000</v>
      </c>
      <c r="O15" s="314">
        <f t="shared" si="25"/>
        <v>0</v>
      </c>
      <c r="P15" s="325">
        <v>800000</v>
      </c>
      <c r="Q15" s="323">
        <v>800000</v>
      </c>
      <c r="R15" s="314">
        <f t="shared" si="47"/>
        <v>0</v>
      </c>
      <c r="S15" s="325">
        <v>800000</v>
      </c>
      <c r="T15" s="323">
        <v>800000</v>
      </c>
      <c r="U15" s="314">
        <f t="shared" si="48"/>
        <v>0</v>
      </c>
      <c r="V15" s="325">
        <v>800000</v>
      </c>
      <c r="W15" s="323">
        <v>800000</v>
      </c>
      <c r="X15" s="314">
        <f t="shared" si="49"/>
        <v>0</v>
      </c>
      <c r="Y15" s="325">
        <v>800000</v>
      </c>
      <c r="Z15" s="323"/>
      <c r="AA15" s="314">
        <f t="shared" si="50"/>
        <v>800000</v>
      </c>
      <c r="AB15" s="325">
        <v>800000</v>
      </c>
      <c r="AC15" s="323"/>
      <c r="AD15" s="314">
        <f t="shared" si="51"/>
        <v>800000</v>
      </c>
      <c r="AE15" s="325">
        <v>800000</v>
      </c>
      <c r="AF15" s="323"/>
      <c r="AG15" s="314">
        <f t="shared" si="52"/>
        <v>800000</v>
      </c>
      <c r="AH15" s="325">
        <v>800000</v>
      </c>
      <c r="AI15" s="323"/>
      <c r="AJ15" s="314">
        <f t="shared" si="53"/>
        <v>800000</v>
      </c>
      <c r="AK15" s="325">
        <v>800000</v>
      </c>
      <c r="AL15" s="323"/>
      <c r="AM15" s="314">
        <f t="shared" si="54"/>
        <v>800000</v>
      </c>
      <c r="AN15" s="325">
        <v>800000</v>
      </c>
      <c r="AO15" s="323"/>
      <c r="AP15" s="314">
        <f t="shared" ref="AP15:AP22" si="59">+AN15-AO15</f>
        <v>800000</v>
      </c>
      <c r="AQ15" s="325">
        <v>800000</v>
      </c>
      <c r="AR15" s="323"/>
      <c r="AS15" s="314">
        <f t="shared" ref="AS15:AS18" si="60">+AQ15-AR15</f>
        <v>800000</v>
      </c>
      <c r="AT15" s="323">
        <v>700000</v>
      </c>
      <c r="AU15" s="323"/>
      <c r="AV15" s="327">
        <f t="shared" si="58"/>
        <v>700000</v>
      </c>
      <c r="AW15" s="323"/>
      <c r="AX15" s="323"/>
      <c r="AY15" s="327"/>
      <c r="AZ15" s="322">
        <f t="shared" si="20"/>
        <v>9500000</v>
      </c>
      <c r="BA15" s="165">
        <f t="shared" si="21"/>
        <v>4000000</v>
      </c>
      <c r="BB15" s="197">
        <f t="shared" si="22"/>
        <v>13500000</v>
      </c>
      <c r="BC15" s="165">
        <f t="shared" si="23"/>
        <v>13500000</v>
      </c>
      <c r="BD15" s="165">
        <f t="shared" si="24"/>
        <v>0</v>
      </c>
    </row>
    <row r="16" spans="1:56" x14ac:dyDescent="0.2">
      <c r="A16" s="311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46"/>
        <v>13500000</v>
      </c>
      <c r="I16" s="11">
        <v>2500000</v>
      </c>
      <c r="J16" s="323">
        <v>2500000</v>
      </c>
      <c r="K16" s="324">
        <v>2500000</v>
      </c>
      <c r="L16" s="314">
        <f t="shared" si="57"/>
        <v>0</v>
      </c>
      <c r="M16" s="325">
        <v>700000</v>
      </c>
      <c r="N16" s="323">
        <v>700000</v>
      </c>
      <c r="O16" s="314">
        <f t="shared" si="25"/>
        <v>0</v>
      </c>
      <c r="P16" s="325">
        <v>700000</v>
      </c>
      <c r="Q16" s="323">
        <v>700000</v>
      </c>
      <c r="R16" s="314">
        <f t="shared" si="47"/>
        <v>0</v>
      </c>
      <c r="S16" s="325">
        <v>700000</v>
      </c>
      <c r="T16" s="323">
        <v>700000</v>
      </c>
      <c r="U16" s="314">
        <f t="shared" si="48"/>
        <v>0</v>
      </c>
      <c r="V16" s="325">
        <v>700000</v>
      </c>
      <c r="W16" s="323"/>
      <c r="X16" s="314">
        <f t="shared" si="49"/>
        <v>700000</v>
      </c>
      <c r="Y16" s="325">
        <v>700000</v>
      </c>
      <c r="Z16" s="323"/>
      <c r="AA16" s="314">
        <f t="shared" si="50"/>
        <v>700000</v>
      </c>
      <c r="AB16" s="325">
        <v>700000</v>
      </c>
      <c r="AC16" s="323"/>
      <c r="AD16" s="314">
        <f t="shared" si="51"/>
        <v>700000</v>
      </c>
      <c r="AE16" s="325">
        <v>700000</v>
      </c>
      <c r="AF16" s="323"/>
      <c r="AG16" s="314">
        <f t="shared" si="52"/>
        <v>700000</v>
      </c>
      <c r="AH16" s="325">
        <v>700000</v>
      </c>
      <c r="AI16" s="323"/>
      <c r="AJ16" s="314">
        <f t="shared" si="53"/>
        <v>700000</v>
      </c>
      <c r="AK16" s="325">
        <v>700000</v>
      </c>
      <c r="AL16" s="323"/>
      <c r="AM16" s="314">
        <f t="shared" si="54"/>
        <v>700000</v>
      </c>
      <c r="AN16" s="325">
        <v>700000</v>
      </c>
      <c r="AO16" s="323"/>
      <c r="AP16" s="314">
        <f t="shared" si="59"/>
        <v>700000</v>
      </c>
      <c r="AQ16" s="325">
        <v>700000</v>
      </c>
      <c r="AR16" s="323"/>
      <c r="AS16" s="314">
        <f t="shared" si="60"/>
        <v>700000</v>
      </c>
      <c r="AT16" s="323">
        <v>800000</v>
      </c>
      <c r="AU16" s="323"/>
      <c r="AV16" s="327">
        <f t="shared" si="58"/>
        <v>800000</v>
      </c>
      <c r="AW16" s="323"/>
      <c r="AX16" s="323"/>
      <c r="AY16" s="327"/>
      <c r="AZ16" s="322">
        <f t="shared" si="20"/>
        <v>11000000</v>
      </c>
      <c r="BA16" s="165">
        <f t="shared" si="21"/>
        <v>2500000</v>
      </c>
      <c r="BB16" s="197">
        <f t="shared" si="22"/>
        <v>13500000</v>
      </c>
      <c r="BC16" s="165">
        <f t="shared" si="23"/>
        <v>13500000</v>
      </c>
      <c r="BD16" s="165">
        <f t="shared" si="24"/>
        <v>0</v>
      </c>
    </row>
    <row r="17" spans="1:56" x14ac:dyDescent="0.2">
      <c r="A17" s="311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46"/>
        <v>13000000</v>
      </c>
      <c r="I17" s="11">
        <v>4000000</v>
      </c>
      <c r="J17" s="323"/>
      <c r="K17" s="324"/>
      <c r="L17" s="314">
        <f t="shared" si="57"/>
        <v>0</v>
      </c>
      <c r="M17" s="325">
        <v>750000</v>
      </c>
      <c r="N17" s="323">
        <v>750000</v>
      </c>
      <c r="O17" s="314">
        <f t="shared" si="25"/>
        <v>0</v>
      </c>
      <c r="P17" s="325">
        <v>750000</v>
      </c>
      <c r="Q17" s="323">
        <v>750000</v>
      </c>
      <c r="R17" s="314">
        <f t="shared" si="47"/>
        <v>0</v>
      </c>
      <c r="S17" s="325">
        <v>750000</v>
      </c>
      <c r="T17" s="323">
        <v>750000</v>
      </c>
      <c r="U17" s="314">
        <f t="shared" si="48"/>
        <v>0</v>
      </c>
      <c r="V17" s="325">
        <v>750000</v>
      </c>
      <c r="W17" s="323">
        <v>750000</v>
      </c>
      <c r="X17" s="314">
        <f t="shared" si="49"/>
        <v>0</v>
      </c>
      <c r="Y17" s="325">
        <v>750000</v>
      </c>
      <c r="Z17" s="323">
        <v>750000</v>
      </c>
      <c r="AA17" s="314">
        <f t="shared" si="50"/>
        <v>0</v>
      </c>
      <c r="AB17" s="325">
        <v>750000</v>
      </c>
      <c r="AC17" s="323">
        <v>750000</v>
      </c>
      <c r="AD17" s="314">
        <f t="shared" si="51"/>
        <v>0</v>
      </c>
      <c r="AE17" s="325">
        <v>750000</v>
      </c>
      <c r="AF17" s="323"/>
      <c r="AG17" s="314">
        <f t="shared" si="52"/>
        <v>750000</v>
      </c>
      <c r="AH17" s="325">
        <v>750000</v>
      </c>
      <c r="AI17" s="323"/>
      <c r="AJ17" s="314">
        <f t="shared" si="53"/>
        <v>750000</v>
      </c>
      <c r="AK17" s="325">
        <v>750000</v>
      </c>
      <c r="AL17" s="323"/>
      <c r="AM17" s="314">
        <f t="shared" si="54"/>
        <v>750000</v>
      </c>
      <c r="AN17" s="325">
        <v>750000</v>
      </c>
      <c r="AO17" s="323"/>
      <c r="AP17" s="314">
        <f t="shared" si="59"/>
        <v>750000</v>
      </c>
      <c r="AQ17" s="325">
        <v>750000</v>
      </c>
      <c r="AR17" s="323"/>
      <c r="AS17" s="314">
        <f t="shared" si="60"/>
        <v>750000</v>
      </c>
      <c r="AT17" s="325">
        <v>750000</v>
      </c>
      <c r="AU17" s="323"/>
      <c r="AV17" s="314">
        <f t="shared" si="58"/>
        <v>750000</v>
      </c>
      <c r="AW17" s="323"/>
      <c r="AX17" s="323"/>
      <c r="AY17" s="327"/>
      <c r="AZ17" s="322">
        <f t="shared" si="20"/>
        <v>9000000</v>
      </c>
      <c r="BA17" s="165">
        <f t="shared" si="21"/>
        <v>4000000</v>
      </c>
      <c r="BB17" s="197">
        <f t="shared" si="22"/>
        <v>13000000</v>
      </c>
      <c r="BC17" s="165">
        <f t="shared" si="23"/>
        <v>13000000</v>
      </c>
      <c r="BD17" s="165">
        <f t="shared" si="24"/>
        <v>0</v>
      </c>
    </row>
    <row r="18" spans="1:56" x14ac:dyDescent="0.2">
      <c r="A18" s="312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46"/>
        <v>12500000</v>
      </c>
      <c r="I18" s="11">
        <v>3500000</v>
      </c>
      <c r="J18" s="323">
        <v>0</v>
      </c>
      <c r="K18" s="324"/>
      <c r="L18" s="314">
        <f t="shared" si="57"/>
        <v>0</v>
      </c>
      <c r="M18" s="325">
        <v>750000</v>
      </c>
      <c r="N18" s="323">
        <v>750000</v>
      </c>
      <c r="O18" s="314">
        <f t="shared" si="25"/>
        <v>0</v>
      </c>
      <c r="P18" s="325">
        <v>750000</v>
      </c>
      <c r="Q18" s="323">
        <v>750000</v>
      </c>
      <c r="R18" s="314">
        <f t="shared" si="47"/>
        <v>0</v>
      </c>
      <c r="S18" s="325">
        <v>750000</v>
      </c>
      <c r="T18" s="323">
        <v>750000</v>
      </c>
      <c r="U18" s="314">
        <f t="shared" si="48"/>
        <v>0</v>
      </c>
      <c r="V18" s="325">
        <v>750000</v>
      </c>
      <c r="W18" s="323">
        <v>750000</v>
      </c>
      <c r="X18" s="314">
        <f t="shared" si="49"/>
        <v>0</v>
      </c>
      <c r="Y18" s="325">
        <v>750000</v>
      </c>
      <c r="Z18" s="323"/>
      <c r="AA18" s="314">
        <f t="shared" si="50"/>
        <v>750000</v>
      </c>
      <c r="AB18" s="325">
        <v>750000</v>
      </c>
      <c r="AC18" s="323"/>
      <c r="AD18" s="314">
        <f t="shared" si="51"/>
        <v>750000</v>
      </c>
      <c r="AE18" s="325">
        <v>750000</v>
      </c>
      <c r="AF18" s="323"/>
      <c r="AG18" s="314">
        <f t="shared" si="52"/>
        <v>750000</v>
      </c>
      <c r="AH18" s="325">
        <v>750000</v>
      </c>
      <c r="AI18" s="323"/>
      <c r="AJ18" s="314">
        <f t="shared" si="53"/>
        <v>750000</v>
      </c>
      <c r="AK18" s="325">
        <v>750000</v>
      </c>
      <c r="AL18" s="323"/>
      <c r="AM18" s="314">
        <f t="shared" si="54"/>
        <v>750000</v>
      </c>
      <c r="AN18" s="325">
        <v>750000</v>
      </c>
      <c r="AO18" s="323"/>
      <c r="AP18" s="314">
        <f t="shared" si="59"/>
        <v>750000</v>
      </c>
      <c r="AQ18" s="325">
        <v>750000</v>
      </c>
      <c r="AR18" s="323"/>
      <c r="AS18" s="314">
        <f t="shared" si="60"/>
        <v>750000</v>
      </c>
      <c r="AT18" s="325">
        <v>750000</v>
      </c>
      <c r="AU18" s="323"/>
      <c r="AV18" s="314">
        <f t="shared" si="58"/>
        <v>750000</v>
      </c>
      <c r="AW18" s="323"/>
      <c r="AX18" s="323"/>
      <c r="AY18" s="327"/>
      <c r="AZ18" s="322">
        <f t="shared" si="20"/>
        <v>9000000</v>
      </c>
      <c r="BA18" s="165">
        <f t="shared" si="21"/>
        <v>3500000</v>
      </c>
      <c r="BB18" s="197">
        <f t="shared" si="22"/>
        <v>12500000</v>
      </c>
      <c r="BC18" s="165">
        <f t="shared" si="23"/>
        <v>12500000</v>
      </c>
      <c r="BD18" s="165">
        <f t="shared" si="24"/>
        <v>0</v>
      </c>
    </row>
    <row r="19" spans="1:56" s="57" customFormat="1" x14ac:dyDescent="0.2">
      <c r="A19" s="311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46"/>
        <v>13500000</v>
      </c>
      <c r="I19" s="11">
        <v>4000000</v>
      </c>
      <c r="J19" s="323"/>
      <c r="K19" s="324"/>
      <c r="L19" s="314">
        <f t="shared" si="57"/>
        <v>0</v>
      </c>
      <c r="M19" s="325">
        <v>950000</v>
      </c>
      <c r="N19" s="323">
        <v>950000</v>
      </c>
      <c r="O19" s="314">
        <f t="shared" si="25"/>
        <v>0</v>
      </c>
      <c r="P19" s="325">
        <v>950000</v>
      </c>
      <c r="Q19" s="323">
        <v>950000</v>
      </c>
      <c r="R19" s="314">
        <f t="shared" si="47"/>
        <v>0</v>
      </c>
      <c r="S19" s="325">
        <v>950000</v>
      </c>
      <c r="T19" s="323">
        <v>950000</v>
      </c>
      <c r="U19" s="314">
        <f t="shared" si="48"/>
        <v>0</v>
      </c>
      <c r="V19" s="325">
        <v>950000</v>
      </c>
      <c r="W19" s="323">
        <v>600000</v>
      </c>
      <c r="X19" s="314">
        <f t="shared" si="49"/>
        <v>350000</v>
      </c>
      <c r="Y19" s="325">
        <v>950000</v>
      </c>
      <c r="Z19" s="323"/>
      <c r="AA19" s="314">
        <f t="shared" si="50"/>
        <v>950000</v>
      </c>
      <c r="AB19" s="325">
        <v>950000</v>
      </c>
      <c r="AC19" s="323"/>
      <c r="AD19" s="314">
        <f t="shared" si="51"/>
        <v>950000</v>
      </c>
      <c r="AE19" s="325">
        <v>950000</v>
      </c>
      <c r="AF19" s="323"/>
      <c r="AG19" s="314">
        <f t="shared" si="52"/>
        <v>950000</v>
      </c>
      <c r="AH19" s="325">
        <v>950000</v>
      </c>
      <c r="AI19" s="323"/>
      <c r="AJ19" s="314">
        <f t="shared" si="53"/>
        <v>950000</v>
      </c>
      <c r="AK19" s="325">
        <v>950000</v>
      </c>
      <c r="AL19" s="323"/>
      <c r="AM19" s="314">
        <f t="shared" si="54"/>
        <v>950000</v>
      </c>
      <c r="AN19" s="325">
        <v>950000</v>
      </c>
      <c r="AO19" s="323"/>
      <c r="AP19" s="314">
        <f t="shared" si="59"/>
        <v>950000</v>
      </c>
      <c r="AQ19" s="323"/>
      <c r="AR19" s="323"/>
      <c r="AS19" s="326"/>
      <c r="AT19" s="323"/>
      <c r="AU19" s="323"/>
      <c r="AV19" s="327">
        <f t="shared" si="58"/>
        <v>0</v>
      </c>
      <c r="AW19" s="323"/>
      <c r="AX19" s="323"/>
      <c r="AY19" s="327"/>
      <c r="AZ19" s="322">
        <f t="shared" si="20"/>
        <v>9500000</v>
      </c>
      <c r="BA19" s="165">
        <f t="shared" si="21"/>
        <v>4000000</v>
      </c>
      <c r="BB19" s="197">
        <f t="shared" si="22"/>
        <v>13500000</v>
      </c>
      <c r="BC19" s="165">
        <f t="shared" si="23"/>
        <v>13500000</v>
      </c>
      <c r="BD19" s="165">
        <f t="shared" si="24"/>
        <v>0</v>
      </c>
    </row>
    <row r="20" spans="1:56" x14ac:dyDescent="0.2">
      <c r="A20" s="312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46"/>
        <v>13500000</v>
      </c>
      <c r="I20" s="11">
        <v>4000000</v>
      </c>
      <c r="J20" s="323"/>
      <c r="K20" s="324"/>
      <c r="L20" s="314">
        <f t="shared" si="57"/>
        <v>0</v>
      </c>
      <c r="M20" s="325">
        <v>950000</v>
      </c>
      <c r="N20" s="323">
        <v>950000</v>
      </c>
      <c r="O20" s="314">
        <f t="shared" si="25"/>
        <v>0</v>
      </c>
      <c r="P20" s="325">
        <v>950000</v>
      </c>
      <c r="Q20" s="323">
        <f>800000-150000</f>
        <v>650000</v>
      </c>
      <c r="R20" s="314">
        <f t="shared" si="47"/>
        <v>300000</v>
      </c>
      <c r="S20" s="325">
        <v>950000</v>
      </c>
      <c r="T20" s="323"/>
      <c r="U20" s="314">
        <f t="shared" si="48"/>
        <v>950000</v>
      </c>
      <c r="V20" s="325">
        <v>950000</v>
      </c>
      <c r="W20" s="323"/>
      <c r="X20" s="314">
        <f t="shared" si="49"/>
        <v>950000</v>
      </c>
      <c r="Y20" s="325">
        <v>950000</v>
      </c>
      <c r="Z20" s="323"/>
      <c r="AA20" s="314">
        <f t="shared" si="50"/>
        <v>950000</v>
      </c>
      <c r="AB20" s="325">
        <v>950000</v>
      </c>
      <c r="AC20" s="323"/>
      <c r="AD20" s="314">
        <f t="shared" si="51"/>
        <v>950000</v>
      </c>
      <c r="AE20" s="325">
        <v>950000</v>
      </c>
      <c r="AF20" s="323"/>
      <c r="AG20" s="314">
        <f t="shared" si="52"/>
        <v>950000</v>
      </c>
      <c r="AH20" s="325">
        <v>950000</v>
      </c>
      <c r="AI20" s="323"/>
      <c r="AJ20" s="314">
        <f t="shared" si="53"/>
        <v>950000</v>
      </c>
      <c r="AK20" s="325">
        <v>950000</v>
      </c>
      <c r="AL20" s="323"/>
      <c r="AM20" s="314">
        <f t="shared" si="54"/>
        <v>950000</v>
      </c>
      <c r="AN20" s="325">
        <v>950000</v>
      </c>
      <c r="AO20" s="323"/>
      <c r="AP20" s="314">
        <f t="shared" si="59"/>
        <v>950000</v>
      </c>
      <c r="AQ20" s="323"/>
      <c r="AR20" s="323"/>
      <c r="AS20" s="326"/>
      <c r="AT20" s="323"/>
      <c r="AU20" s="323"/>
      <c r="AV20" s="327">
        <f t="shared" si="58"/>
        <v>0</v>
      </c>
      <c r="AW20" s="323"/>
      <c r="AX20" s="323"/>
      <c r="AY20" s="327"/>
      <c r="AZ20" s="322">
        <f t="shared" si="20"/>
        <v>9500000</v>
      </c>
      <c r="BA20" s="165">
        <f t="shared" si="21"/>
        <v>4000000</v>
      </c>
      <c r="BB20" s="197">
        <f t="shared" si="22"/>
        <v>13500000</v>
      </c>
      <c r="BC20" s="165">
        <f t="shared" si="23"/>
        <v>13500000</v>
      </c>
      <c r="BD20" s="165">
        <f t="shared" si="24"/>
        <v>0</v>
      </c>
    </row>
    <row r="21" spans="1:56" x14ac:dyDescent="0.2">
      <c r="A21" s="311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46"/>
        <v>9450000</v>
      </c>
      <c r="I21" s="11">
        <v>4000000</v>
      </c>
      <c r="J21" s="323">
        <v>1000000</v>
      </c>
      <c r="K21" s="324">
        <v>1000000</v>
      </c>
      <c r="L21" s="314">
        <f t="shared" si="57"/>
        <v>0</v>
      </c>
      <c r="M21" s="325">
        <v>350000</v>
      </c>
      <c r="N21" s="323">
        <v>350000</v>
      </c>
      <c r="O21" s="314">
        <f t="shared" si="25"/>
        <v>0</v>
      </c>
      <c r="P21" s="325">
        <v>350000</v>
      </c>
      <c r="Q21" s="323">
        <v>350000</v>
      </c>
      <c r="R21" s="314">
        <f t="shared" si="47"/>
        <v>0</v>
      </c>
      <c r="S21" s="325">
        <v>350000</v>
      </c>
      <c r="T21" s="323">
        <v>350000</v>
      </c>
      <c r="U21" s="314">
        <f t="shared" si="48"/>
        <v>0</v>
      </c>
      <c r="V21" s="325">
        <v>350000</v>
      </c>
      <c r="W21" s="323"/>
      <c r="X21" s="314">
        <f t="shared" si="49"/>
        <v>350000</v>
      </c>
      <c r="Y21" s="325">
        <v>350000</v>
      </c>
      <c r="Z21" s="323"/>
      <c r="AA21" s="314">
        <f t="shared" si="50"/>
        <v>350000</v>
      </c>
      <c r="AB21" s="325">
        <v>350000</v>
      </c>
      <c r="AC21" s="323"/>
      <c r="AD21" s="314">
        <f t="shared" si="51"/>
        <v>350000</v>
      </c>
      <c r="AE21" s="325">
        <v>350000</v>
      </c>
      <c r="AF21" s="323"/>
      <c r="AG21" s="314">
        <f t="shared" si="52"/>
        <v>350000</v>
      </c>
      <c r="AH21" s="325">
        <v>350000</v>
      </c>
      <c r="AI21" s="323"/>
      <c r="AJ21" s="314">
        <f t="shared" si="53"/>
        <v>350000</v>
      </c>
      <c r="AK21" s="325">
        <v>350000</v>
      </c>
      <c r="AL21" s="323"/>
      <c r="AM21" s="314">
        <f t="shared" si="54"/>
        <v>350000</v>
      </c>
      <c r="AN21" s="325">
        <v>350000</v>
      </c>
      <c r="AO21" s="323"/>
      <c r="AP21" s="314">
        <f t="shared" si="59"/>
        <v>350000</v>
      </c>
      <c r="AQ21" s="325">
        <v>350000</v>
      </c>
      <c r="AR21" s="323"/>
      <c r="AS21" s="314">
        <f t="shared" ref="AS21" si="61">+AQ21-AR21</f>
        <v>350000</v>
      </c>
      <c r="AT21" s="323">
        <v>600000</v>
      </c>
      <c r="AU21" s="323"/>
      <c r="AV21" s="327">
        <f t="shared" si="58"/>
        <v>600000</v>
      </c>
      <c r="AW21" s="323"/>
      <c r="AX21" s="323"/>
      <c r="AY21" s="327"/>
      <c r="AZ21" s="322">
        <f t="shared" si="20"/>
        <v>5450000</v>
      </c>
      <c r="BA21" s="165">
        <f t="shared" si="21"/>
        <v>4000000</v>
      </c>
      <c r="BB21" s="197">
        <f t="shared" si="22"/>
        <v>9450000</v>
      </c>
      <c r="BC21" s="165">
        <f t="shared" si="23"/>
        <v>9450000</v>
      </c>
      <c r="BD21" s="165">
        <f t="shared" si="24"/>
        <v>0</v>
      </c>
    </row>
    <row r="22" spans="1:56" x14ac:dyDescent="0.2">
      <c r="A22" s="311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46"/>
        <v>13500000</v>
      </c>
      <c r="I22" s="11">
        <v>4000000</v>
      </c>
      <c r="J22" s="323"/>
      <c r="K22" s="324"/>
      <c r="L22" s="314">
        <f t="shared" si="57"/>
        <v>0</v>
      </c>
      <c r="M22" s="325">
        <v>950000</v>
      </c>
      <c r="N22" s="323">
        <v>950000</v>
      </c>
      <c r="O22" s="314">
        <f t="shared" si="25"/>
        <v>0</v>
      </c>
      <c r="P22" s="325">
        <v>950000</v>
      </c>
      <c r="Q22" s="323">
        <v>950000</v>
      </c>
      <c r="R22" s="314">
        <f t="shared" si="47"/>
        <v>0</v>
      </c>
      <c r="S22" s="325">
        <v>950000</v>
      </c>
      <c r="T22" s="323">
        <v>950000</v>
      </c>
      <c r="U22" s="314">
        <f t="shared" si="48"/>
        <v>0</v>
      </c>
      <c r="V22" s="325">
        <v>950000</v>
      </c>
      <c r="W22" s="323">
        <v>950000</v>
      </c>
      <c r="X22" s="314">
        <f t="shared" si="49"/>
        <v>0</v>
      </c>
      <c r="Y22" s="325">
        <v>950000</v>
      </c>
      <c r="Z22" s="323">
        <v>950000</v>
      </c>
      <c r="AA22" s="314">
        <f t="shared" si="50"/>
        <v>0</v>
      </c>
      <c r="AB22" s="325">
        <v>950000</v>
      </c>
      <c r="AC22" s="323"/>
      <c r="AD22" s="314">
        <f t="shared" si="51"/>
        <v>950000</v>
      </c>
      <c r="AE22" s="325">
        <v>950000</v>
      </c>
      <c r="AF22" s="323"/>
      <c r="AG22" s="314">
        <f t="shared" si="52"/>
        <v>950000</v>
      </c>
      <c r="AH22" s="325">
        <v>950000</v>
      </c>
      <c r="AI22" s="323"/>
      <c r="AJ22" s="314">
        <f t="shared" si="53"/>
        <v>950000</v>
      </c>
      <c r="AK22" s="325">
        <v>950000</v>
      </c>
      <c r="AL22" s="323"/>
      <c r="AM22" s="314">
        <f t="shared" si="54"/>
        <v>950000</v>
      </c>
      <c r="AN22" s="325">
        <v>950000</v>
      </c>
      <c r="AO22" s="323"/>
      <c r="AP22" s="314">
        <f t="shared" si="59"/>
        <v>950000</v>
      </c>
      <c r="AQ22" s="323"/>
      <c r="AR22" s="323"/>
      <c r="AS22" s="326"/>
      <c r="AT22" s="323"/>
      <c r="AU22" s="323"/>
      <c r="AV22" s="327">
        <f t="shared" si="58"/>
        <v>0</v>
      </c>
      <c r="AW22" s="323"/>
      <c r="AX22" s="323"/>
      <c r="AY22" s="327"/>
      <c r="AZ22" s="322">
        <f t="shared" si="20"/>
        <v>9500000</v>
      </c>
      <c r="BA22" s="165">
        <f t="shared" si="21"/>
        <v>4000000</v>
      </c>
      <c r="BB22" s="197">
        <f t="shared" si="22"/>
        <v>13500000</v>
      </c>
      <c r="BC22" s="165">
        <f t="shared" si="23"/>
        <v>13500000</v>
      </c>
      <c r="BD22" s="165">
        <f t="shared" si="24"/>
        <v>0</v>
      </c>
    </row>
    <row r="23" spans="1:56" s="284" customFormat="1" x14ac:dyDescent="0.2">
      <c r="A23" s="312">
        <v>17</v>
      </c>
      <c r="B23" s="305"/>
      <c r="C23" s="306" t="s">
        <v>464</v>
      </c>
      <c r="D23" s="279" t="s">
        <v>328</v>
      </c>
      <c r="E23" s="272">
        <v>13500000</v>
      </c>
      <c r="F23" s="272">
        <v>1350000</v>
      </c>
      <c r="G23" s="272"/>
      <c r="H23" s="296">
        <f t="shared" si="46"/>
        <v>12150000</v>
      </c>
      <c r="I23" s="272">
        <f>+H23</f>
        <v>12150000</v>
      </c>
      <c r="J23" s="328"/>
      <c r="K23" s="329"/>
      <c r="L23" s="315">
        <f t="shared" si="57"/>
        <v>0</v>
      </c>
      <c r="M23" s="330"/>
      <c r="N23" s="328"/>
      <c r="O23" s="315">
        <f t="shared" si="25"/>
        <v>0</v>
      </c>
      <c r="P23" s="330"/>
      <c r="Q23" s="328"/>
      <c r="R23" s="315"/>
      <c r="S23" s="330"/>
      <c r="T23" s="328"/>
      <c r="U23" s="315"/>
      <c r="V23" s="330"/>
      <c r="W23" s="328"/>
      <c r="X23" s="315"/>
      <c r="Y23" s="330"/>
      <c r="Z23" s="328"/>
      <c r="AA23" s="315"/>
      <c r="AB23" s="330"/>
      <c r="AC23" s="328"/>
      <c r="AD23" s="315"/>
      <c r="AE23" s="330"/>
      <c r="AF23" s="328"/>
      <c r="AG23" s="315"/>
      <c r="AH23" s="330"/>
      <c r="AI23" s="328"/>
      <c r="AJ23" s="331"/>
      <c r="AK23" s="330"/>
      <c r="AL23" s="328"/>
      <c r="AM23" s="315"/>
      <c r="AN23" s="330"/>
      <c r="AO23" s="328"/>
      <c r="AP23" s="315"/>
      <c r="AQ23" s="328"/>
      <c r="AR23" s="328"/>
      <c r="AS23" s="332"/>
      <c r="AT23" s="328"/>
      <c r="AU23" s="328"/>
      <c r="AV23" s="333">
        <f t="shared" si="58"/>
        <v>0</v>
      </c>
      <c r="AW23" s="328"/>
      <c r="AX23" s="328"/>
      <c r="AY23" s="333"/>
      <c r="AZ23" s="334">
        <f t="shared" si="20"/>
        <v>0</v>
      </c>
      <c r="BA23" s="165">
        <f t="shared" si="21"/>
        <v>12150000</v>
      </c>
      <c r="BB23" s="197">
        <f t="shared" si="22"/>
        <v>12150000</v>
      </c>
      <c r="BC23" s="165">
        <f t="shared" si="23"/>
        <v>12150000</v>
      </c>
      <c r="BD23" s="165">
        <f t="shared" si="24"/>
        <v>0</v>
      </c>
    </row>
    <row r="24" spans="1:56" x14ac:dyDescent="0.2">
      <c r="A24" s="311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46"/>
        <v>13500000</v>
      </c>
      <c r="I24" s="11">
        <v>4000000</v>
      </c>
      <c r="J24" s="323"/>
      <c r="K24" s="324"/>
      <c r="L24" s="314">
        <f t="shared" si="57"/>
        <v>0</v>
      </c>
      <c r="M24" s="325">
        <v>800000</v>
      </c>
      <c r="N24" s="323">
        <v>800000</v>
      </c>
      <c r="O24" s="314">
        <f t="shared" si="25"/>
        <v>0</v>
      </c>
      <c r="P24" s="325">
        <v>800000</v>
      </c>
      <c r="Q24" s="323">
        <v>800000</v>
      </c>
      <c r="R24" s="314">
        <f t="shared" ref="R24" si="62">+P24-Q24</f>
        <v>0</v>
      </c>
      <c r="S24" s="325">
        <v>800000</v>
      </c>
      <c r="T24" s="323">
        <v>800000</v>
      </c>
      <c r="U24" s="314">
        <f t="shared" ref="U24" si="63">+S24-T24</f>
        <v>0</v>
      </c>
      <c r="V24" s="325">
        <v>800000</v>
      </c>
      <c r="W24" s="323">
        <v>800000</v>
      </c>
      <c r="X24" s="314">
        <f t="shared" ref="X24" si="64">+V24-W24</f>
        <v>0</v>
      </c>
      <c r="Y24" s="325">
        <v>800000</v>
      </c>
      <c r="Z24" s="323"/>
      <c r="AA24" s="314">
        <f t="shared" ref="AA24" si="65">+Y24-Z24</f>
        <v>800000</v>
      </c>
      <c r="AB24" s="325">
        <v>800000</v>
      </c>
      <c r="AC24" s="323"/>
      <c r="AD24" s="314">
        <f t="shared" ref="AD24" si="66">+AB24-AC24</f>
        <v>800000</v>
      </c>
      <c r="AE24" s="325">
        <v>800000</v>
      </c>
      <c r="AF24" s="323"/>
      <c r="AG24" s="314">
        <f t="shared" ref="AG24" si="67">+AE24-AF24</f>
        <v>800000</v>
      </c>
      <c r="AH24" s="325">
        <v>800000</v>
      </c>
      <c r="AI24" s="323"/>
      <c r="AJ24" s="314">
        <f t="shared" ref="AJ24" si="68">+AH24-AI24</f>
        <v>800000</v>
      </c>
      <c r="AK24" s="325">
        <v>800000</v>
      </c>
      <c r="AL24" s="323"/>
      <c r="AM24" s="314">
        <f t="shared" ref="AM24" si="69">+AK24-AL24</f>
        <v>800000</v>
      </c>
      <c r="AN24" s="325">
        <v>800000</v>
      </c>
      <c r="AO24" s="323"/>
      <c r="AP24" s="314">
        <f t="shared" ref="AP24" si="70">+AN24-AO24</f>
        <v>800000</v>
      </c>
      <c r="AQ24" s="325">
        <v>800000</v>
      </c>
      <c r="AR24" s="323"/>
      <c r="AS24" s="314">
        <f t="shared" ref="AS24" si="71">+AQ24-AR24</f>
        <v>800000</v>
      </c>
      <c r="AT24" s="323">
        <v>700000</v>
      </c>
      <c r="AU24" s="323"/>
      <c r="AV24" s="327">
        <f t="shared" si="58"/>
        <v>700000</v>
      </c>
      <c r="AW24" s="323"/>
      <c r="AX24" s="323"/>
      <c r="AY24" s="327"/>
      <c r="AZ24" s="322">
        <f t="shared" si="20"/>
        <v>9500000</v>
      </c>
      <c r="BA24" s="165">
        <f t="shared" si="21"/>
        <v>4000000</v>
      </c>
      <c r="BB24" s="197">
        <f t="shared" si="22"/>
        <v>13500000</v>
      </c>
      <c r="BC24" s="165">
        <f t="shared" si="23"/>
        <v>13500000</v>
      </c>
      <c r="BD24" s="165">
        <f t="shared" si="24"/>
        <v>0</v>
      </c>
    </row>
    <row r="25" spans="1:56" s="284" customFormat="1" x14ac:dyDescent="0.2">
      <c r="A25" s="312">
        <v>19</v>
      </c>
      <c r="B25" s="305"/>
      <c r="C25" s="306" t="s">
        <v>467</v>
      </c>
      <c r="D25" s="279" t="s">
        <v>328</v>
      </c>
      <c r="E25" s="272">
        <v>13500000</v>
      </c>
      <c r="F25" s="272">
        <v>1350000</v>
      </c>
      <c r="G25" s="272"/>
      <c r="H25" s="296">
        <f t="shared" si="46"/>
        <v>12150000</v>
      </c>
      <c r="I25" s="272">
        <f>+H25</f>
        <v>12150000</v>
      </c>
      <c r="J25" s="328"/>
      <c r="K25" s="329"/>
      <c r="L25" s="315">
        <f t="shared" si="57"/>
        <v>0</v>
      </c>
      <c r="M25" s="330"/>
      <c r="N25" s="328"/>
      <c r="O25" s="315">
        <f t="shared" si="25"/>
        <v>0</v>
      </c>
      <c r="P25" s="328"/>
      <c r="Q25" s="328"/>
      <c r="R25" s="315"/>
      <c r="S25" s="328"/>
      <c r="T25" s="328"/>
      <c r="U25" s="315"/>
      <c r="V25" s="328"/>
      <c r="W25" s="328"/>
      <c r="X25" s="315"/>
      <c r="Y25" s="328"/>
      <c r="Z25" s="328"/>
      <c r="AA25" s="315"/>
      <c r="AB25" s="328"/>
      <c r="AC25" s="328"/>
      <c r="AD25" s="315"/>
      <c r="AE25" s="328"/>
      <c r="AF25" s="328"/>
      <c r="AG25" s="315"/>
      <c r="AH25" s="328"/>
      <c r="AI25" s="328"/>
      <c r="AJ25" s="331"/>
      <c r="AK25" s="328"/>
      <c r="AL25" s="328"/>
      <c r="AM25" s="315"/>
      <c r="AN25" s="328"/>
      <c r="AO25" s="328"/>
      <c r="AP25" s="315"/>
      <c r="AQ25" s="328"/>
      <c r="AR25" s="328"/>
      <c r="AS25" s="332"/>
      <c r="AT25" s="328"/>
      <c r="AU25" s="328"/>
      <c r="AV25" s="333">
        <f t="shared" si="58"/>
        <v>0</v>
      </c>
      <c r="AW25" s="328"/>
      <c r="AX25" s="328"/>
      <c r="AY25" s="333"/>
      <c r="AZ25" s="334">
        <f t="shared" si="20"/>
        <v>0</v>
      </c>
      <c r="BA25" s="165">
        <f t="shared" si="21"/>
        <v>12150000</v>
      </c>
      <c r="BB25" s="197">
        <f t="shared" si="22"/>
        <v>12150000</v>
      </c>
      <c r="BC25" s="165">
        <f t="shared" si="23"/>
        <v>12150000</v>
      </c>
      <c r="BD25" s="165">
        <f t="shared" si="24"/>
        <v>0</v>
      </c>
    </row>
    <row r="26" spans="1:56" s="284" customFormat="1" x14ac:dyDescent="0.2">
      <c r="A26" s="311">
        <v>20</v>
      </c>
      <c r="B26" s="305"/>
      <c r="C26" s="306" t="s">
        <v>468</v>
      </c>
      <c r="D26" s="279" t="s">
        <v>328</v>
      </c>
      <c r="E26" s="272">
        <v>13000000</v>
      </c>
      <c r="F26" s="272">
        <v>1300000</v>
      </c>
      <c r="G26" s="272"/>
      <c r="H26" s="296">
        <f t="shared" si="46"/>
        <v>11700000</v>
      </c>
      <c r="I26" s="272">
        <f>+H26</f>
        <v>11700000</v>
      </c>
      <c r="J26" s="328"/>
      <c r="K26" s="329"/>
      <c r="L26" s="315">
        <f t="shared" si="57"/>
        <v>0</v>
      </c>
      <c r="M26" s="330"/>
      <c r="N26" s="328"/>
      <c r="O26" s="315">
        <f t="shared" si="25"/>
        <v>0</v>
      </c>
      <c r="P26" s="328"/>
      <c r="Q26" s="328"/>
      <c r="R26" s="315"/>
      <c r="S26" s="328"/>
      <c r="T26" s="328"/>
      <c r="U26" s="315"/>
      <c r="V26" s="328"/>
      <c r="W26" s="328"/>
      <c r="X26" s="315"/>
      <c r="Y26" s="328"/>
      <c r="Z26" s="328"/>
      <c r="AA26" s="315"/>
      <c r="AB26" s="328"/>
      <c r="AC26" s="328"/>
      <c r="AD26" s="315"/>
      <c r="AE26" s="328"/>
      <c r="AF26" s="328"/>
      <c r="AG26" s="315"/>
      <c r="AH26" s="328"/>
      <c r="AI26" s="328"/>
      <c r="AJ26" s="331"/>
      <c r="AK26" s="328"/>
      <c r="AL26" s="328"/>
      <c r="AM26" s="315"/>
      <c r="AN26" s="328"/>
      <c r="AO26" s="328"/>
      <c r="AP26" s="315"/>
      <c r="AQ26" s="328"/>
      <c r="AR26" s="328"/>
      <c r="AS26" s="332"/>
      <c r="AT26" s="328"/>
      <c r="AU26" s="328"/>
      <c r="AV26" s="333">
        <f t="shared" si="58"/>
        <v>0</v>
      </c>
      <c r="AW26" s="328"/>
      <c r="AX26" s="328"/>
      <c r="AY26" s="333"/>
      <c r="AZ26" s="334">
        <f t="shared" si="20"/>
        <v>0</v>
      </c>
      <c r="BA26" s="165">
        <f t="shared" si="21"/>
        <v>11700000</v>
      </c>
      <c r="BB26" s="197">
        <f t="shared" si="22"/>
        <v>11700000</v>
      </c>
      <c r="BC26" s="165">
        <f t="shared" si="23"/>
        <v>11700000</v>
      </c>
      <c r="BD26" s="165">
        <f t="shared" si="24"/>
        <v>0</v>
      </c>
    </row>
    <row r="27" spans="1:56" x14ac:dyDescent="0.2">
      <c r="A27" s="311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46"/>
        <v>13500000</v>
      </c>
      <c r="I27" s="11">
        <v>4000000</v>
      </c>
      <c r="J27" s="323"/>
      <c r="K27" s="324"/>
      <c r="L27" s="314">
        <f t="shared" si="57"/>
        <v>0</v>
      </c>
      <c r="M27" s="325">
        <v>800000</v>
      </c>
      <c r="N27" s="336">
        <v>800000</v>
      </c>
      <c r="O27" s="314">
        <f t="shared" si="25"/>
        <v>0</v>
      </c>
      <c r="P27" s="325">
        <v>800000</v>
      </c>
      <c r="Q27" s="336">
        <v>800000</v>
      </c>
      <c r="R27" s="314">
        <f t="shared" ref="R27:R36" si="72">+P27-Q27</f>
        <v>0</v>
      </c>
      <c r="S27" s="325">
        <v>800000</v>
      </c>
      <c r="T27" s="336">
        <v>800000</v>
      </c>
      <c r="U27" s="314">
        <f t="shared" ref="U27:U36" si="73">+S27-T27</f>
        <v>0</v>
      </c>
      <c r="V27" s="325">
        <v>800000</v>
      </c>
      <c r="W27" s="336">
        <v>800000</v>
      </c>
      <c r="X27" s="314">
        <f t="shared" ref="X27:X36" si="74">+V27-W27</f>
        <v>0</v>
      </c>
      <c r="Y27" s="325">
        <v>800000</v>
      </c>
      <c r="Z27" s="336"/>
      <c r="AA27" s="314">
        <f t="shared" ref="AA27:AA36" si="75">+Y27-Z27</f>
        <v>800000</v>
      </c>
      <c r="AB27" s="325">
        <v>800000</v>
      </c>
      <c r="AC27" s="336"/>
      <c r="AD27" s="314">
        <f t="shared" ref="AD27:AD36" si="76">+AB27-AC27</f>
        <v>800000</v>
      </c>
      <c r="AE27" s="325">
        <v>800000</v>
      </c>
      <c r="AF27" s="336"/>
      <c r="AG27" s="314">
        <f t="shared" ref="AG27:AG36" si="77">+AE27-AF27</f>
        <v>800000</v>
      </c>
      <c r="AH27" s="325">
        <v>800000</v>
      </c>
      <c r="AI27" s="336"/>
      <c r="AJ27" s="314">
        <f t="shared" ref="AJ27:AJ36" si="78">+AH27-AI27</f>
        <v>800000</v>
      </c>
      <c r="AK27" s="325">
        <v>800000</v>
      </c>
      <c r="AL27" s="336"/>
      <c r="AM27" s="314">
        <f t="shared" ref="AM27:AM36" si="79">+AK27-AL27</f>
        <v>800000</v>
      </c>
      <c r="AN27" s="325">
        <v>800000</v>
      </c>
      <c r="AO27" s="336"/>
      <c r="AP27" s="314">
        <f t="shared" ref="AP27:AP36" si="80">+AN27-AO27</f>
        <v>800000</v>
      </c>
      <c r="AQ27" s="325">
        <v>800000</v>
      </c>
      <c r="AR27" s="336"/>
      <c r="AS27" s="314">
        <f t="shared" ref="AS27:AS28" si="81">+AQ27-AR27</f>
        <v>800000</v>
      </c>
      <c r="AT27" s="325">
        <v>700000</v>
      </c>
      <c r="AU27" s="323"/>
      <c r="AV27" s="327">
        <f t="shared" si="58"/>
        <v>700000</v>
      </c>
      <c r="AW27" s="323"/>
      <c r="AX27" s="323"/>
      <c r="AY27" s="327"/>
      <c r="AZ27" s="322">
        <f t="shared" si="20"/>
        <v>9500000</v>
      </c>
      <c r="BA27" s="165">
        <f t="shared" si="21"/>
        <v>4000000</v>
      </c>
      <c r="BB27" s="197">
        <f t="shared" si="22"/>
        <v>13500000</v>
      </c>
      <c r="BC27" s="165">
        <f t="shared" si="23"/>
        <v>13500000</v>
      </c>
      <c r="BD27" s="165">
        <f t="shared" si="24"/>
        <v>0</v>
      </c>
    </row>
    <row r="28" spans="1:56" x14ac:dyDescent="0.2">
      <c r="A28" s="312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46"/>
        <v>13500000</v>
      </c>
      <c r="I28" s="11">
        <v>4000000</v>
      </c>
      <c r="J28" s="323"/>
      <c r="K28" s="324"/>
      <c r="L28" s="314">
        <f t="shared" si="57"/>
        <v>0</v>
      </c>
      <c r="M28" s="325">
        <v>800000</v>
      </c>
      <c r="N28" s="323">
        <v>800000</v>
      </c>
      <c r="O28" s="314">
        <f t="shared" si="25"/>
        <v>0</v>
      </c>
      <c r="P28" s="325">
        <v>800000</v>
      </c>
      <c r="Q28" s="323">
        <v>800000</v>
      </c>
      <c r="R28" s="314">
        <f t="shared" si="72"/>
        <v>0</v>
      </c>
      <c r="S28" s="325">
        <v>800000</v>
      </c>
      <c r="T28" s="323">
        <v>800000</v>
      </c>
      <c r="U28" s="314">
        <f t="shared" si="73"/>
        <v>0</v>
      </c>
      <c r="V28" s="325">
        <v>800000</v>
      </c>
      <c r="W28" s="323">
        <v>800000</v>
      </c>
      <c r="X28" s="314">
        <f t="shared" si="74"/>
        <v>0</v>
      </c>
      <c r="Y28" s="325">
        <v>800000</v>
      </c>
      <c r="Z28" s="323">
        <v>800000</v>
      </c>
      <c r="AA28" s="314">
        <f t="shared" si="75"/>
        <v>0</v>
      </c>
      <c r="AB28" s="325">
        <v>800000</v>
      </c>
      <c r="AC28" s="323"/>
      <c r="AD28" s="314">
        <f t="shared" si="76"/>
        <v>800000</v>
      </c>
      <c r="AE28" s="325">
        <v>800000</v>
      </c>
      <c r="AF28" s="323"/>
      <c r="AG28" s="314">
        <f t="shared" si="77"/>
        <v>800000</v>
      </c>
      <c r="AH28" s="325">
        <v>800000</v>
      </c>
      <c r="AI28" s="323"/>
      <c r="AJ28" s="314">
        <f t="shared" si="78"/>
        <v>800000</v>
      </c>
      <c r="AK28" s="325">
        <v>800000</v>
      </c>
      <c r="AL28" s="323"/>
      <c r="AM28" s="314">
        <f t="shared" si="79"/>
        <v>800000</v>
      </c>
      <c r="AN28" s="325">
        <v>800000</v>
      </c>
      <c r="AO28" s="323"/>
      <c r="AP28" s="314">
        <f t="shared" si="80"/>
        <v>800000</v>
      </c>
      <c r="AQ28" s="325">
        <v>800000</v>
      </c>
      <c r="AR28" s="323"/>
      <c r="AS28" s="314">
        <f t="shared" si="81"/>
        <v>800000</v>
      </c>
      <c r="AT28" s="323">
        <v>700000</v>
      </c>
      <c r="AU28" s="323"/>
      <c r="AV28" s="327">
        <f t="shared" si="58"/>
        <v>700000</v>
      </c>
      <c r="AW28" s="323"/>
      <c r="AX28" s="323"/>
      <c r="AY28" s="327"/>
      <c r="AZ28" s="322">
        <f t="shared" si="20"/>
        <v>9500000</v>
      </c>
      <c r="BA28" s="165">
        <f t="shared" si="21"/>
        <v>4000000</v>
      </c>
      <c r="BB28" s="197">
        <f t="shared" si="22"/>
        <v>13500000</v>
      </c>
      <c r="BC28" s="165">
        <f t="shared" si="23"/>
        <v>13500000</v>
      </c>
      <c r="BD28" s="165">
        <f t="shared" si="24"/>
        <v>0</v>
      </c>
    </row>
    <row r="29" spans="1:56" x14ac:dyDescent="0.2">
      <c r="A29" s="311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46"/>
        <v>13500000</v>
      </c>
      <c r="I29" s="11">
        <v>2000000</v>
      </c>
      <c r="J29" s="323">
        <v>2000000</v>
      </c>
      <c r="K29" s="324">
        <v>2000000</v>
      </c>
      <c r="L29" s="314">
        <f t="shared" si="57"/>
        <v>0</v>
      </c>
      <c r="M29" s="325">
        <v>950000</v>
      </c>
      <c r="N29" s="323">
        <v>950000</v>
      </c>
      <c r="O29" s="314">
        <f t="shared" si="25"/>
        <v>0</v>
      </c>
      <c r="P29" s="325">
        <v>950000</v>
      </c>
      <c r="Q29" s="323">
        <v>950000</v>
      </c>
      <c r="R29" s="314">
        <f t="shared" si="72"/>
        <v>0</v>
      </c>
      <c r="S29" s="325">
        <v>950000</v>
      </c>
      <c r="T29" s="323">
        <v>950000</v>
      </c>
      <c r="U29" s="314">
        <f t="shared" si="73"/>
        <v>0</v>
      </c>
      <c r="V29" s="325">
        <v>950000</v>
      </c>
      <c r="W29" s="323">
        <v>950000</v>
      </c>
      <c r="X29" s="314">
        <f t="shared" si="74"/>
        <v>0</v>
      </c>
      <c r="Y29" s="325">
        <v>950000</v>
      </c>
      <c r="Z29" s="323">
        <v>950000</v>
      </c>
      <c r="AA29" s="314">
        <f t="shared" si="75"/>
        <v>0</v>
      </c>
      <c r="AB29" s="325">
        <v>950000</v>
      </c>
      <c r="AC29" s="323">
        <v>950000</v>
      </c>
      <c r="AD29" s="314">
        <f t="shared" si="76"/>
        <v>0</v>
      </c>
      <c r="AE29" s="325">
        <v>950000</v>
      </c>
      <c r="AF29" s="323">
        <v>950000</v>
      </c>
      <c r="AG29" s="314">
        <f t="shared" si="77"/>
        <v>0</v>
      </c>
      <c r="AH29" s="325">
        <v>950000</v>
      </c>
      <c r="AI29" s="323">
        <v>950000</v>
      </c>
      <c r="AJ29" s="314">
        <f t="shared" si="78"/>
        <v>0</v>
      </c>
      <c r="AK29" s="325">
        <v>950000</v>
      </c>
      <c r="AL29" s="323">
        <v>400000</v>
      </c>
      <c r="AM29" s="314">
        <f t="shared" si="79"/>
        <v>550000</v>
      </c>
      <c r="AN29" s="325">
        <v>950000</v>
      </c>
      <c r="AO29" s="323"/>
      <c r="AP29" s="314">
        <f t="shared" si="80"/>
        <v>950000</v>
      </c>
      <c r="AQ29" s="323"/>
      <c r="AR29" s="323"/>
      <c r="AS29" s="326"/>
      <c r="AT29" s="323"/>
      <c r="AU29" s="323"/>
      <c r="AV29" s="327">
        <f t="shared" si="58"/>
        <v>0</v>
      </c>
      <c r="AW29" s="323"/>
      <c r="AX29" s="323"/>
      <c r="AY29" s="327"/>
      <c r="AZ29" s="322">
        <f t="shared" si="20"/>
        <v>11500000</v>
      </c>
      <c r="BA29" s="165">
        <f t="shared" si="21"/>
        <v>2000000</v>
      </c>
      <c r="BB29" s="197">
        <f t="shared" si="22"/>
        <v>13500000</v>
      </c>
      <c r="BC29" s="165">
        <f t="shared" si="23"/>
        <v>13500000</v>
      </c>
      <c r="BD29" s="165">
        <f t="shared" si="24"/>
        <v>0</v>
      </c>
    </row>
    <row r="30" spans="1:56" x14ac:dyDescent="0.2">
      <c r="A30" s="312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46"/>
        <v>13500000</v>
      </c>
      <c r="I30" s="11">
        <v>4000000</v>
      </c>
      <c r="J30" s="323"/>
      <c r="K30" s="324"/>
      <c r="L30" s="314">
        <f t="shared" si="57"/>
        <v>0</v>
      </c>
      <c r="M30" s="325">
        <v>800000</v>
      </c>
      <c r="N30" s="323">
        <v>800000</v>
      </c>
      <c r="O30" s="314">
        <f t="shared" si="25"/>
        <v>0</v>
      </c>
      <c r="P30" s="325">
        <v>800000</v>
      </c>
      <c r="Q30" s="323">
        <v>800000</v>
      </c>
      <c r="R30" s="314">
        <f t="shared" si="72"/>
        <v>0</v>
      </c>
      <c r="S30" s="325">
        <v>800000</v>
      </c>
      <c r="T30" s="323">
        <v>800000</v>
      </c>
      <c r="U30" s="314">
        <f t="shared" si="73"/>
        <v>0</v>
      </c>
      <c r="V30" s="325">
        <v>800000</v>
      </c>
      <c r="W30" s="323">
        <v>800000</v>
      </c>
      <c r="X30" s="314">
        <f t="shared" si="74"/>
        <v>0</v>
      </c>
      <c r="Y30" s="325">
        <v>800000</v>
      </c>
      <c r="Z30" s="323"/>
      <c r="AA30" s="314">
        <f t="shared" si="75"/>
        <v>800000</v>
      </c>
      <c r="AB30" s="325">
        <v>800000</v>
      </c>
      <c r="AC30" s="323"/>
      <c r="AD30" s="314">
        <f t="shared" si="76"/>
        <v>800000</v>
      </c>
      <c r="AE30" s="325">
        <v>800000</v>
      </c>
      <c r="AF30" s="323"/>
      <c r="AG30" s="314">
        <f t="shared" si="77"/>
        <v>800000</v>
      </c>
      <c r="AH30" s="325">
        <v>800000</v>
      </c>
      <c r="AI30" s="323"/>
      <c r="AJ30" s="314">
        <f t="shared" si="78"/>
        <v>800000</v>
      </c>
      <c r="AK30" s="325">
        <v>800000</v>
      </c>
      <c r="AL30" s="323"/>
      <c r="AM30" s="314">
        <f t="shared" si="79"/>
        <v>800000</v>
      </c>
      <c r="AN30" s="325">
        <v>800000</v>
      </c>
      <c r="AO30" s="323"/>
      <c r="AP30" s="314">
        <f t="shared" si="80"/>
        <v>800000</v>
      </c>
      <c r="AQ30" s="325">
        <v>800000</v>
      </c>
      <c r="AR30" s="323"/>
      <c r="AS30" s="314">
        <f t="shared" ref="AS30:AS31" si="82">+AQ30-AR30</f>
        <v>800000</v>
      </c>
      <c r="AT30" s="323">
        <v>700000</v>
      </c>
      <c r="AU30" s="323"/>
      <c r="AV30" s="327">
        <f t="shared" si="58"/>
        <v>700000</v>
      </c>
      <c r="AW30" s="323"/>
      <c r="AX30" s="323"/>
      <c r="AY30" s="327"/>
      <c r="AZ30" s="322">
        <f t="shared" si="20"/>
        <v>9500000</v>
      </c>
      <c r="BA30" s="165">
        <f t="shared" si="21"/>
        <v>4000000</v>
      </c>
      <c r="BB30" s="197">
        <f t="shared" si="22"/>
        <v>13500000</v>
      </c>
      <c r="BC30" s="165">
        <f t="shared" si="23"/>
        <v>13500000</v>
      </c>
      <c r="BD30" s="165">
        <f t="shared" si="24"/>
        <v>0</v>
      </c>
    </row>
    <row r="31" spans="1:56" x14ac:dyDescent="0.2">
      <c r="A31" s="311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46"/>
        <v>13500000</v>
      </c>
      <c r="I31" s="11">
        <v>4000000</v>
      </c>
      <c r="J31" s="323"/>
      <c r="K31" s="324"/>
      <c r="L31" s="314">
        <f t="shared" si="57"/>
        <v>0</v>
      </c>
      <c r="M31" s="325">
        <v>800000</v>
      </c>
      <c r="N31" s="323">
        <v>800000</v>
      </c>
      <c r="O31" s="314">
        <f t="shared" si="25"/>
        <v>0</v>
      </c>
      <c r="P31" s="325">
        <v>800000</v>
      </c>
      <c r="Q31" s="323">
        <v>800000</v>
      </c>
      <c r="R31" s="314">
        <f t="shared" si="72"/>
        <v>0</v>
      </c>
      <c r="S31" s="325">
        <v>800000</v>
      </c>
      <c r="T31" s="323">
        <v>800000</v>
      </c>
      <c r="U31" s="314">
        <f t="shared" si="73"/>
        <v>0</v>
      </c>
      <c r="V31" s="325">
        <v>800000</v>
      </c>
      <c r="W31" s="323"/>
      <c r="X31" s="314">
        <f t="shared" si="74"/>
        <v>800000</v>
      </c>
      <c r="Y31" s="325">
        <v>800000</v>
      </c>
      <c r="Z31" s="323"/>
      <c r="AA31" s="314">
        <f t="shared" si="75"/>
        <v>800000</v>
      </c>
      <c r="AB31" s="325">
        <v>800000</v>
      </c>
      <c r="AC31" s="323"/>
      <c r="AD31" s="314">
        <f t="shared" si="76"/>
        <v>800000</v>
      </c>
      <c r="AE31" s="325">
        <v>800000</v>
      </c>
      <c r="AF31" s="323"/>
      <c r="AG31" s="314">
        <f t="shared" si="77"/>
        <v>800000</v>
      </c>
      <c r="AH31" s="325">
        <v>800000</v>
      </c>
      <c r="AI31" s="323"/>
      <c r="AJ31" s="314">
        <f t="shared" si="78"/>
        <v>800000</v>
      </c>
      <c r="AK31" s="325">
        <v>800000</v>
      </c>
      <c r="AL31" s="323"/>
      <c r="AM31" s="314">
        <f t="shared" si="79"/>
        <v>800000</v>
      </c>
      <c r="AN31" s="325">
        <v>800000</v>
      </c>
      <c r="AO31" s="323"/>
      <c r="AP31" s="314">
        <f t="shared" si="80"/>
        <v>800000</v>
      </c>
      <c r="AQ31" s="325">
        <v>800000</v>
      </c>
      <c r="AR31" s="323"/>
      <c r="AS31" s="314">
        <f t="shared" si="82"/>
        <v>800000</v>
      </c>
      <c r="AT31" s="323">
        <v>700000</v>
      </c>
      <c r="AU31" s="323"/>
      <c r="AV31" s="327">
        <f t="shared" si="58"/>
        <v>700000</v>
      </c>
      <c r="AW31" s="323"/>
      <c r="AX31" s="323"/>
      <c r="AY31" s="327"/>
      <c r="AZ31" s="322">
        <f t="shared" si="20"/>
        <v>9500000</v>
      </c>
      <c r="BA31" s="165">
        <f t="shared" si="21"/>
        <v>4000000</v>
      </c>
      <c r="BB31" s="197">
        <f t="shared" si="22"/>
        <v>13500000</v>
      </c>
      <c r="BC31" s="165">
        <f t="shared" si="23"/>
        <v>13500000</v>
      </c>
      <c r="BD31" s="165">
        <f t="shared" si="24"/>
        <v>0</v>
      </c>
    </row>
    <row r="32" spans="1:56" x14ac:dyDescent="0.2">
      <c r="A32" s="311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46"/>
        <v>13500000</v>
      </c>
      <c r="I32" s="11">
        <v>2000000</v>
      </c>
      <c r="J32" s="323">
        <v>2000000</v>
      </c>
      <c r="K32" s="324">
        <v>2000000</v>
      </c>
      <c r="L32" s="314">
        <f t="shared" si="57"/>
        <v>0</v>
      </c>
      <c r="M32" s="325">
        <v>950000</v>
      </c>
      <c r="N32" s="323">
        <v>950000</v>
      </c>
      <c r="O32" s="314">
        <f t="shared" si="25"/>
        <v>0</v>
      </c>
      <c r="P32" s="325">
        <v>950000</v>
      </c>
      <c r="Q32" s="323"/>
      <c r="R32" s="314">
        <f t="shared" si="72"/>
        <v>950000</v>
      </c>
      <c r="S32" s="325">
        <v>950000</v>
      </c>
      <c r="T32" s="323"/>
      <c r="U32" s="314">
        <f t="shared" si="73"/>
        <v>950000</v>
      </c>
      <c r="V32" s="325">
        <v>950000</v>
      </c>
      <c r="W32" s="323"/>
      <c r="X32" s="314">
        <f t="shared" si="74"/>
        <v>950000</v>
      </c>
      <c r="Y32" s="325">
        <v>950000</v>
      </c>
      <c r="Z32" s="323"/>
      <c r="AA32" s="314">
        <f t="shared" si="75"/>
        <v>950000</v>
      </c>
      <c r="AB32" s="325">
        <v>950000</v>
      </c>
      <c r="AC32" s="323"/>
      <c r="AD32" s="314">
        <f t="shared" si="76"/>
        <v>950000</v>
      </c>
      <c r="AE32" s="325">
        <v>950000</v>
      </c>
      <c r="AF32" s="323"/>
      <c r="AG32" s="314">
        <f t="shared" si="77"/>
        <v>950000</v>
      </c>
      <c r="AH32" s="325">
        <v>950000</v>
      </c>
      <c r="AI32" s="323"/>
      <c r="AJ32" s="314">
        <f t="shared" si="78"/>
        <v>950000</v>
      </c>
      <c r="AK32" s="325">
        <v>950000</v>
      </c>
      <c r="AL32" s="323"/>
      <c r="AM32" s="314">
        <f t="shared" si="79"/>
        <v>950000</v>
      </c>
      <c r="AN32" s="325">
        <v>950000</v>
      </c>
      <c r="AO32" s="323"/>
      <c r="AP32" s="314">
        <f t="shared" si="80"/>
        <v>950000</v>
      </c>
      <c r="AQ32" s="323"/>
      <c r="AR32" s="323"/>
      <c r="AS32" s="326"/>
      <c r="AT32" s="323"/>
      <c r="AU32" s="323"/>
      <c r="AV32" s="327">
        <f t="shared" si="58"/>
        <v>0</v>
      </c>
      <c r="AW32" s="323"/>
      <c r="AX32" s="323"/>
      <c r="AY32" s="327"/>
      <c r="AZ32" s="322">
        <f t="shared" si="20"/>
        <v>11500000</v>
      </c>
      <c r="BA32" s="8">
        <f t="shared" si="21"/>
        <v>2000000</v>
      </c>
      <c r="BB32" s="197">
        <f t="shared" si="22"/>
        <v>13500000</v>
      </c>
      <c r="BC32" s="165">
        <f t="shared" si="23"/>
        <v>13500000</v>
      </c>
      <c r="BD32" s="165">
        <f t="shared" si="24"/>
        <v>0</v>
      </c>
    </row>
    <row r="33" spans="1:56" x14ac:dyDescent="0.2">
      <c r="A33" s="312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46"/>
        <v>13500000</v>
      </c>
      <c r="I33" s="11">
        <v>3000000</v>
      </c>
      <c r="J33" s="323">
        <v>1000000</v>
      </c>
      <c r="K33" s="324">
        <v>850000</v>
      </c>
      <c r="L33" s="314">
        <f t="shared" si="57"/>
        <v>150000</v>
      </c>
      <c r="M33" s="325"/>
      <c r="N33" s="323"/>
      <c r="O33" s="314">
        <f t="shared" si="25"/>
        <v>0</v>
      </c>
      <c r="P33" s="323">
        <v>850000</v>
      </c>
      <c r="Q33" s="323"/>
      <c r="R33" s="314">
        <f t="shared" si="72"/>
        <v>850000</v>
      </c>
      <c r="S33" s="323">
        <v>850000</v>
      </c>
      <c r="T33" s="323"/>
      <c r="U33" s="314">
        <f t="shared" si="73"/>
        <v>850000</v>
      </c>
      <c r="V33" s="323">
        <v>850000</v>
      </c>
      <c r="W33" s="323"/>
      <c r="X33" s="314">
        <f t="shared" si="74"/>
        <v>850000</v>
      </c>
      <c r="Y33" s="323">
        <v>850000</v>
      </c>
      <c r="Z33" s="323"/>
      <c r="AA33" s="314">
        <f t="shared" si="75"/>
        <v>850000</v>
      </c>
      <c r="AB33" s="323">
        <v>850000</v>
      </c>
      <c r="AC33" s="323"/>
      <c r="AD33" s="314">
        <f t="shared" si="76"/>
        <v>850000</v>
      </c>
      <c r="AE33" s="323">
        <v>850000</v>
      </c>
      <c r="AF33" s="323"/>
      <c r="AG33" s="314">
        <f t="shared" si="77"/>
        <v>850000</v>
      </c>
      <c r="AH33" s="323">
        <v>850000</v>
      </c>
      <c r="AI33" s="323"/>
      <c r="AJ33" s="314">
        <f t="shared" si="78"/>
        <v>850000</v>
      </c>
      <c r="AK33" s="323">
        <v>850000</v>
      </c>
      <c r="AL33" s="323"/>
      <c r="AM33" s="314">
        <f t="shared" si="79"/>
        <v>850000</v>
      </c>
      <c r="AN33" s="323">
        <v>850000</v>
      </c>
      <c r="AO33" s="323"/>
      <c r="AP33" s="314">
        <f t="shared" si="80"/>
        <v>850000</v>
      </c>
      <c r="AQ33" s="323">
        <v>850000</v>
      </c>
      <c r="AR33" s="323"/>
      <c r="AS33" s="314">
        <f t="shared" ref="AS33:AS36" si="83">+AQ33-AR33</f>
        <v>850000</v>
      </c>
      <c r="AT33" s="323">
        <v>1000000</v>
      </c>
      <c r="AU33" s="323"/>
      <c r="AV33" s="327">
        <f t="shared" si="58"/>
        <v>1000000</v>
      </c>
      <c r="AW33" s="323"/>
      <c r="AX33" s="323"/>
      <c r="AY33" s="327"/>
      <c r="AZ33" s="322">
        <f t="shared" si="20"/>
        <v>10500000</v>
      </c>
      <c r="BA33" s="8">
        <f t="shared" si="21"/>
        <v>3000000</v>
      </c>
      <c r="BB33" s="197">
        <f t="shared" si="22"/>
        <v>13500000</v>
      </c>
      <c r="BC33" s="165">
        <f t="shared" si="23"/>
        <v>13500000</v>
      </c>
      <c r="BD33" s="165">
        <f t="shared" si="24"/>
        <v>0</v>
      </c>
    </row>
    <row r="34" spans="1:56" x14ac:dyDescent="0.2">
      <c r="A34" s="311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46"/>
        <v>13500000</v>
      </c>
      <c r="I34" s="11">
        <v>4000000</v>
      </c>
      <c r="J34" s="323"/>
      <c r="K34" s="324"/>
      <c r="L34" s="314">
        <f t="shared" si="57"/>
        <v>0</v>
      </c>
      <c r="M34" s="325"/>
      <c r="N34" s="323"/>
      <c r="O34" s="314">
        <f t="shared" si="25"/>
        <v>0</v>
      </c>
      <c r="P34" s="323">
        <v>950000</v>
      </c>
      <c r="Q34" s="323"/>
      <c r="R34" s="314">
        <f t="shared" si="72"/>
        <v>950000</v>
      </c>
      <c r="S34" s="323">
        <v>950000</v>
      </c>
      <c r="T34" s="323"/>
      <c r="U34" s="314">
        <f t="shared" si="73"/>
        <v>950000</v>
      </c>
      <c r="V34" s="323">
        <v>950000</v>
      </c>
      <c r="W34" s="323"/>
      <c r="X34" s="314">
        <f t="shared" si="74"/>
        <v>950000</v>
      </c>
      <c r="Y34" s="323">
        <v>950000</v>
      </c>
      <c r="Z34" s="323"/>
      <c r="AA34" s="314">
        <f t="shared" si="75"/>
        <v>950000</v>
      </c>
      <c r="AB34" s="323">
        <v>950000</v>
      </c>
      <c r="AC34" s="323"/>
      <c r="AD34" s="314">
        <f t="shared" si="76"/>
        <v>950000</v>
      </c>
      <c r="AE34" s="323">
        <v>950000</v>
      </c>
      <c r="AF34" s="323"/>
      <c r="AG34" s="314">
        <f t="shared" si="77"/>
        <v>950000</v>
      </c>
      <c r="AH34" s="323">
        <v>950000</v>
      </c>
      <c r="AI34" s="323"/>
      <c r="AJ34" s="314">
        <f t="shared" si="78"/>
        <v>950000</v>
      </c>
      <c r="AK34" s="323">
        <v>950000</v>
      </c>
      <c r="AL34" s="323"/>
      <c r="AM34" s="314">
        <f t="shared" si="79"/>
        <v>950000</v>
      </c>
      <c r="AN34" s="323">
        <v>950000</v>
      </c>
      <c r="AO34" s="323"/>
      <c r="AP34" s="314">
        <f t="shared" si="80"/>
        <v>950000</v>
      </c>
      <c r="AQ34" s="323">
        <v>950000</v>
      </c>
      <c r="AR34" s="323"/>
      <c r="AS34" s="314">
        <f t="shared" si="83"/>
        <v>950000</v>
      </c>
      <c r="AT34" s="323"/>
      <c r="AU34" s="323"/>
      <c r="AV34" s="327">
        <f t="shared" si="58"/>
        <v>0</v>
      </c>
      <c r="AW34" s="323"/>
      <c r="AX34" s="323"/>
      <c r="AY34" s="327"/>
      <c r="AZ34" s="322">
        <f t="shared" si="20"/>
        <v>9500000</v>
      </c>
      <c r="BA34" s="8">
        <f t="shared" si="21"/>
        <v>4000000</v>
      </c>
      <c r="BB34" s="197">
        <f t="shared" si="22"/>
        <v>13500000</v>
      </c>
      <c r="BC34" s="165">
        <f t="shared" si="23"/>
        <v>13500000</v>
      </c>
      <c r="BD34" s="165">
        <f t="shared" si="24"/>
        <v>0</v>
      </c>
    </row>
    <row r="35" spans="1:56" x14ac:dyDescent="0.2">
      <c r="A35" s="311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46"/>
        <v>13500000</v>
      </c>
      <c r="I35" s="11">
        <v>2000000</v>
      </c>
      <c r="J35" s="323">
        <v>2000000</v>
      </c>
      <c r="K35" s="324">
        <v>1950000</v>
      </c>
      <c r="L35" s="314">
        <f t="shared" si="57"/>
        <v>50000</v>
      </c>
      <c r="M35" s="325"/>
      <c r="N35" s="323"/>
      <c r="O35" s="314">
        <f t="shared" si="25"/>
        <v>0</v>
      </c>
      <c r="P35" s="323">
        <v>850000</v>
      </c>
      <c r="Q35" s="323">
        <v>0</v>
      </c>
      <c r="R35" s="314">
        <f t="shared" si="72"/>
        <v>850000</v>
      </c>
      <c r="S35" s="323">
        <v>850000</v>
      </c>
      <c r="T35" s="323"/>
      <c r="U35" s="314">
        <f t="shared" si="73"/>
        <v>850000</v>
      </c>
      <c r="V35" s="323">
        <v>850000</v>
      </c>
      <c r="W35" s="323"/>
      <c r="X35" s="314">
        <f t="shared" si="74"/>
        <v>850000</v>
      </c>
      <c r="Y35" s="323">
        <v>850000</v>
      </c>
      <c r="Z35" s="323"/>
      <c r="AA35" s="314">
        <f t="shared" si="75"/>
        <v>850000</v>
      </c>
      <c r="AB35" s="323">
        <v>850000</v>
      </c>
      <c r="AC35" s="323"/>
      <c r="AD35" s="314">
        <f t="shared" si="76"/>
        <v>850000</v>
      </c>
      <c r="AE35" s="323">
        <v>850000</v>
      </c>
      <c r="AF35" s="323"/>
      <c r="AG35" s="314">
        <f t="shared" si="77"/>
        <v>850000</v>
      </c>
      <c r="AH35" s="323">
        <v>850000</v>
      </c>
      <c r="AI35" s="323"/>
      <c r="AJ35" s="314">
        <f t="shared" si="78"/>
        <v>850000</v>
      </c>
      <c r="AK35" s="323">
        <v>850000</v>
      </c>
      <c r="AL35" s="323"/>
      <c r="AM35" s="314">
        <f t="shared" si="79"/>
        <v>850000</v>
      </c>
      <c r="AN35" s="323">
        <v>850000</v>
      </c>
      <c r="AO35" s="323"/>
      <c r="AP35" s="314">
        <f t="shared" si="80"/>
        <v>850000</v>
      </c>
      <c r="AQ35" s="323">
        <v>850000</v>
      </c>
      <c r="AR35" s="323"/>
      <c r="AS35" s="314">
        <f t="shared" si="83"/>
        <v>850000</v>
      </c>
      <c r="AT35" s="323">
        <v>1000000</v>
      </c>
      <c r="AU35" s="323"/>
      <c r="AV35" s="327">
        <f t="shared" si="58"/>
        <v>1000000</v>
      </c>
      <c r="AW35" s="323"/>
      <c r="AX35" s="323"/>
      <c r="AY35" s="327"/>
      <c r="AZ35" s="322">
        <f t="shared" si="20"/>
        <v>11500000</v>
      </c>
      <c r="BA35" s="8">
        <f t="shared" si="21"/>
        <v>2000000</v>
      </c>
      <c r="BB35" s="197">
        <f t="shared" si="22"/>
        <v>13500000</v>
      </c>
      <c r="BC35" s="165">
        <f t="shared" si="23"/>
        <v>13500000</v>
      </c>
      <c r="BD35" s="165">
        <f t="shared" si="24"/>
        <v>0</v>
      </c>
    </row>
    <row r="36" spans="1:56" x14ac:dyDescent="0.2">
      <c r="A36" s="312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46"/>
        <v>13500000</v>
      </c>
      <c r="I36" s="11">
        <v>5000000</v>
      </c>
      <c r="J36" s="323"/>
      <c r="K36" s="324"/>
      <c r="L36" s="314">
        <f t="shared" si="57"/>
        <v>0</v>
      </c>
      <c r="M36" s="325"/>
      <c r="N36" s="323"/>
      <c r="O36" s="314">
        <f t="shared" si="25"/>
        <v>0</v>
      </c>
      <c r="P36" s="323">
        <v>850000</v>
      </c>
      <c r="Q36" s="323">
        <v>850000</v>
      </c>
      <c r="R36" s="314">
        <f t="shared" si="72"/>
        <v>0</v>
      </c>
      <c r="S36" s="323">
        <v>850000</v>
      </c>
      <c r="T36" s="323">
        <v>850000</v>
      </c>
      <c r="U36" s="314">
        <f t="shared" si="73"/>
        <v>0</v>
      </c>
      <c r="V36" s="323">
        <v>850000</v>
      </c>
      <c r="W36" s="323"/>
      <c r="X36" s="314">
        <f t="shared" si="74"/>
        <v>850000</v>
      </c>
      <c r="Y36" s="323">
        <v>850000</v>
      </c>
      <c r="Z36" s="323"/>
      <c r="AA36" s="314">
        <f t="shared" si="75"/>
        <v>850000</v>
      </c>
      <c r="AB36" s="323">
        <v>850000</v>
      </c>
      <c r="AC36" s="323"/>
      <c r="AD36" s="314">
        <f t="shared" si="76"/>
        <v>850000</v>
      </c>
      <c r="AE36" s="323">
        <v>850000</v>
      </c>
      <c r="AF36" s="323"/>
      <c r="AG36" s="314">
        <f t="shared" si="77"/>
        <v>850000</v>
      </c>
      <c r="AH36" s="323">
        <v>850000</v>
      </c>
      <c r="AI36" s="323"/>
      <c r="AJ36" s="314">
        <f t="shared" si="78"/>
        <v>850000</v>
      </c>
      <c r="AK36" s="323">
        <v>850000</v>
      </c>
      <c r="AL36" s="323"/>
      <c r="AM36" s="314">
        <f t="shared" si="79"/>
        <v>850000</v>
      </c>
      <c r="AN36" s="323">
        <v>850000</v>
      </c>
      <c r="AO36" s="323"/>
      <c r="AP36" s="314">
        <f t="shared" si="80"/>
        <v>850000</v>
      </c>
      <c r="AQ36" s="323">
        <v>850000</v>
      </c>
      <c r="AR36" s="323"/>
      <c r="AS36" s="314">
        <f t="shared" si="83"/>
        <v>850000</v>
      </c>
      <c r="AT36" s="323"/>
      <c r="AU36" s="323"/>
      <c r="AV36" s="327">
        <f t="shared" si="58"/>
        <v>0</v>
      </c>
      <c r="AW36" s="323"/>
      <c r="AX36" s="323"/>
      <c r="AY36" s="327"/>
      <c r="AZ36" s="322">
        <f t="shared" si="20"/>
        <v>8500000</v>
      </c>
      <c r="BA36" s="8">
        <f t="shared" si="21"/>
        <v>5000000</v>
      </c>
      <c r="BB36" s="197">
        <f t="shared" si="22"/>
        <v>13500000</v>
      </c>
      <c r="BC36" s="165">
        <f t="shared" si="23"/>
        <v>13500000</v>
      </c>
      <c r="BD36" s="165">
        <f t="shared" si="2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46"/>
        <v>0</v>
      </c>
      <c r="I37" s="11"/>
      <c r="J37" s="323"/>
      <c r="K37" s="324"/>
      <c r="M37" s="325"/>
      <c r="N37" s="323"/>
      <c r="O37" s="314">
        <f t="shared" si="25"/>
        <v>0</v>
      </c>
      <c r="P37" s="323"/>
      <c r="Q37" s="323"/>
      <c r="R37" s="314"/>
      <c r="S37" s="323"/>
      <c r="T37" s="323"/>
      <c r="U37" s="335"/>
      <c r="V37" s="323"/>
      <c r="W37" s="323"/>
      <c r="X37" s="335"/>
      <c r="Y37" s="323"/>
      <c r="Z37" s="323"/>
      <c r="AA37" s="335"/>
      <c r="AB37" s="323"/>
      <c r="AC37" s="323"/>
      <c r="AD37" s="335"/>
      <c r="AE37" s="323"/>
      <c r="AF37" s="323"/>
      <c r="AG37" s="335"/>
      <c r="AH37" s="323"/>
      <c r="AI37" s="323"/>
      <c r="AJ37" s="335"/>
      <c r="AK37" s="323"/>
      <c r="AL37" s="323"/>
      <c r="AM37" s="335"/>
      <c r="AN37" s="323"/>
      <c r="AO37" s="323"/>
      <c r="AP37" s="335"/>
      <c r="AQ37" s="323"/>
      <c r="AR37" s="323"/>
      <c r="AS37" s="326"/>
      <c r="AT37" s="323"/>
      <c r="AU37" s="323"/>
      <c r="AV37" s="327">
        <f t="shared" si="58"/>
        <v>0</v>
      </c>
      <c r="AW37" s="323"/>
      <c r="AX37" s="323"/>
      <c r="AY37" s="327"/>
      <c r="AZ37" s="322">
        <f t="shared" si="20"/>
        <v>0</v>
      </c>
      <c r="BC37" s="165">
        <f t="shared" si="2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3"/>
      <c r="K38" s="324"/>
      <c r="M38" s="325"/>
      <c r="N38" s="323"/>
      <c r="O38" s="314">
        <f t="shared" si="25"/>
        <v>0</v>
      </c>
      <c r="P38" s="323"/>
      <c r="Q38" s="323"/>
      <c r="R38" s="314"/>
      <c r="S38" s="323"/>
      <c r="T38" s="323"/>
      <c r="U38" s="335"/>
      <c r="V38" s="323"/>
      <c r="W38" s="323"/>
      <c r="X38" s="335"/>
      <c r="Y38" s="323"/>
      <c r="Z38" s="323"/>
      <c r="AA38" s="335"/>
      <c r="AB38" s="323"/>
      <c r="AC38" s="323"/>
      <c r="AD38" s="335"/>
      <c r="AE38" s="323"/>
      <c r="AF38" s="323"/>
      <c r="AG38" s="335"/>
      <c r="AH38" s="323"/>
      <c r="AI38" s="323"/>
      <c r="AJ38" s="335"/>
      <c r="AK38" s="323"/>
      <c r="AL38" s="323"/>
      <c r="AM38" s="335"/>
      <c r="AN38" s="323"/>
      <c r="AO38" s="323"/>
      <c r="AP38" s="335"/>
      <c r="AQ38" s="323"/>
      <c r="AR38" s="323"/>
      <c r="AS38" s="326"/>
      <c r="AT38" s="323"/>
      <c r="AU38" s="323"/>
      <c r="AV38" s="327">
        <f t="shared" si="58"/>
        <v>0</v>
      </c>
      <c r="AW38" s="323"/>
      <c r="AX38" s="323"/>
      <c r="AY38" s="327"/>
      <c r="AZ38" s="322">
        <f t="shared" si="2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3"/>
      <c r="K39" s="324"/>
      <c r="M39" s="325"/>
      <c r="N39" s="323"/>
      <c r="O39" s="314">
        <f t="shared" si="25"/>
        <v>0</v>
      </c>
      <c r="P39" s="323"/>
      <c r="Q39" s="323"/>
      <c r="R39" s="314"/>
      <c r="S39" s="323"/>
      <c r="T39" s="323"/>
      <c r="U39" s="335"/>
      <c r="V39" s="323"/>
      <c r="W39" s="323"/>
      <c r="X39" s="335"/>
      <c r="Y39" s="323"/>
      <c r="Z39" s="323"/>
      <c r="AA39" s="335"/>
      <c r="AB39" s="323"/>
      <c r="AC39" s="323"/>
      <c r="AD39" s="335"/>
      <c r="AE39" s="323"/>
      <c r="AF39" s="323"/>
      <c r="AG39" s="335"/>
      <c r="AH39" s="323"/>
      <c r="AI39" s="323"/>
      <c r="AJ39" s="335"/>
      <c r="AK39" s="323"/>
      <c r="AL39" s="323"/>
      <c r="AM39" s="335"/>
      <c r="AN39" s="323"/>
      <c r="AO39" s="323"/>
      <c r="AP39" s="335"/>
      <c r="AQ39" s="323"/>
      <c r="AR39" s="323"/>
      <c r="AS39" s="326"/>
      <c r="AT39" s="323"/>
      <c r="AU39" s="323"/>
      <c r="AV39" s="327"/>
      <c r="AW39" s="323"/>
      <c r="AX39" s="323"/>
      <c r="AY39" s="327"/>
      <c r="AZ39" s="322">
        <f t="shared" si="2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3"/>
      <c r="K40" s="324"/>
      <c r="M40" s="325"/>
      <c r="N40" s="323"/>
      <c r="O40" s="314">
        <f t="shared" si="25"/>
        <v>0</v>
      </c>
      <c r="P40" s="323"/>
      <c r="Q40" s="323"/>
      <c r="R40" s="314"/>
      <c r="S40" s="323"/>
      <c r="T40" s="323"/>
      <c r="U40" s="335"/>
      <c r="V40" s="323"/>
      <c r="W40" s="323"/>
      <c r="X40" s="335"/>
      <c r="Y40" s="323"/>
      <c r="Z40" s="323"/>
      <c r="AA40" s="335"/>
      <c r="AB40" s="323"/>
      <c r="AC40" s="323"/>
      <c r="AD40" s="335"/>
      <c r="AE40" s="323"/>
      <c r="AF40" s="323"/>
      <c r="AG40" s="335"/>
      <c r="AH40" s="323"/>
      <c r="AI40" s="323"/>
      <c r="AJ40" s="335"/>
      <c r="AK40" s="323"/>
      <c r="AL40" s="323"/>
      <c r="AM40" s="335"/>
      <c r="AN40" s="323"/>
      <c r="AO40" s="323"/>
      <c r="AP40" s="335"/>
      <c r="AQ40" s="323"/>
      <c r="AR40" s="323"/>
      <c r="AS40" s="326"/>
      <c r="AT40" s="323"/>
      <c r="AU40" s="323"/>
      <c r="AV40" s="327"/>
      <c r="AW40" s="323"/>
      <c r="AX40" s="323"/>
      <c r="AY40" s="327"/>
      <c r="AZ40" s="322">
        <f t="shared" si="2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84">E41-F41-G41</f>
        <v>0</v>
      </c>
      <c r="I41" s="11"/>
      <c r="J41" s="323"/>
      <c r="K41" s="324"/>
      <c r="L41" s="314">
        <f t="shared" ref="L41:L43" si="85">J41-K41</f>
        <v>0</v>
      </c>
      <c r="M41" s="325"/>
      <c r="N41" s="323"/>
      <c r="O41" s="314">
        <f t="shared" si="25"/>
        <v>0</v>
      </c>
      <c r="P41" s="323"/>
      <c r="Q41" s="323"/>
      <c r="R41" s="314">
        <f t="shared" ref="R41:R50" si="86">P41-Q41</f>
        <v>0</v>
      </c>
      <c r="S41" s="323"/>
      <c r="T41" s="323"/>
      <c r="U41" s="335">
        <f t="shared" ref="U41:U51" si="87">S41-T41</f>
        <v>0</v>
      </c>
      <c r="V41" s="323"/>
      <c r="W41" s="323"/>
      <c r="X41" s="335">
        <f t="shared" ref="X41:X47" si="88">V41-W41</f>
        <v>0</v>
      </c>
      <c r="Y41" s="323"/>
      <c r="Z41" s="323"/>
      <c r="AA41" s="335">
        <f t="shared" ref="AA41:AA50" si="89">Y41-Z41</f>
        <v>0</v>
      </c>
      <c r="AB41" s="323"/>
      <c r="AC41" s="323"/>
      <c r="AD41" s="335">
        <f t="shared" ref="AD41:AD50" si="90">AB41-AC41</f>
        <v>0</v>
      </c>
      <c r="AE41" s="323"/>
      <c r="AF41" s="323"/>
      <c r="AG41" s="335">
        <f t="shared" ref="AG41:AG48" si="91">AE41-AF41</f>
        <v>0</v>
      </c>
      <c r="AH41" s="323"/>
      <c r="AI41" s="323"/>
      <c r="AJ41" s="335">
        <f t="shared" ref="AJ41:AJ48" si="92">AH41-AI41</f>
        <v>0</v>
      </c>
      <c r="AK41" s="323"/>
      <c r="AL41" s="323"/>
      <c r="AM41" s="335">
        <f t="shared" ref="AM41:AM48" si="93">AK41-AL41</f>
        <v>0</v>
      </c>
      <c r="AN41" s="323"/>
      <c r="AO41" s="323"/>
      <c r="AP41" s="335">
        <f t="shared" ref="AP41:AP53" si="94">AN41-AO41</f>
        <v>0</v>
      </c>
      <c r="AQ41" s="323"/>
      <c r="AR41" s="323"/>
      <c r="AS41" s="326">
        <f t="shared" ref="AS41:AS71" si="95">AQ41-AR41</f>
        <v>0</v>
      </c>
      <c r="AT41" s="323"/>
      <c r="AU41" s="323"/>
      <c r="AV41" s="327">
        <f t="shared" ref="AV41:AV70" si="96">AT41-AU41</f>
        <v>0</v>
      </c>
      <c r="AW41" s="323"/>
      <c r="AX41" s="323"/>
      <c r="AY41" s="327">
        <f t="shared" ref="AY41:AY70" si="97">AW41-AX41</f>
        <v>0</v>
      </c>
      <c r="AZ41" s="316">
        <f t="shared" ref="AZ41:AZ75" si="98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84"/>
        <v>0</v>
      </c>
      <c r="I42" s="11"/>
      <c r="J42" s="323"/>
      <c r="K42" s="324"/>
      <c r="L42" s="314">
        <f t="shared" si="85"/>
        <v>0</v>
      </c>
      <c r="M42" s="325"/>
      <c r="N42" s="323"/>
      <c r="O42" s="314">
        <f t="shared" si="25"/>
        <v>0</v>
      </c>
      <c r="P42" s="323"/>
      <c r="Q42" s="323"/>
      <c r="R42" s="314">
        <f t="shared" si="86"/>
        <v>0</v>
      </c>
      <c r="S42" s="323"/>
      <c r="T42" s="323"/>
      <c r="U42" s="335">
        <f t="shared" si="87"/>
        <v>0</v>
      </c>
      <c r="V42" s="323"/>
      <c r="W42" s="323"/>
      <c r="X42" s="335">
        <f t="shared" si="88"/>
        <v>0</v>
      </c>
      <c r="Y42" s="323"/>
      <c r="Z42" s="323"/>
      <c r="AA42" s="335">
        <f t="shared" si="89"/>
        <v>0</v>
      </c>
      <c r="AB42" s="323"/>
      <c r="AC42" s="323"/>
      <c r="AD42" s="335">
        <f t="shared" si="90"/>
        <v>0</v>
      </c>
      <c r="AE42" s="323"/>
      <c r="AF42" s="323"/>
      <c r="AG42" s="335">
        <f t="shared" si="91"/>
        <v>0</v>
      </c>
      <c r="AH42" s="323"/>
      <c r="AI42" s="323"/>
      <c r="AJ42" s="335">
        <f t="shared" si="92"/>
        <v>0</v>
      </c>
      <c r="AK42" s="323"/>
      <c r="AL42" s="323"/>
      <c r="AM42" s="335">
        <f t="shared" si="93"/>
        <v>0</v>
      </c>
      <c r="AN42" s="323"/>
      <c r="AO42" s="323"/>
      <c r="AP42" s="335">
        <f t="shared" si="94"/>
        <v>0</v>
      </c>
      <c r="AQ42" s="323"/>
      <c r="AR42" s="323"/>
      <c r="AS42" s="326">
        <f t="shared" si="95"/>
        <v>0</v>
      </c>
      <c r="AT42" s="323"/>
      <c r="AU42" s="323"/>
      <c r="AV42" s="327">
        <f t="shared" si="96"/>
        <v>0</v>
      </c>
      <c r="AW42" s="323"/>
      <c r="AX42" s="323"/>
      <c r="AY42" s="327">
        <f t="shared" si="97"/>
        <v>0</v>
      </c>
      <c r="AZ42" s="316">
        <f t="shared" si="98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84"/>
        <v>0</v>
      </c>
      <c r="I43" s="11"/>
      <c r="J43" s="323"/>
      <c r="K43" s="324"/>
      <c r="L43" s="314">
        <f t="shared" si="85"/>
        <v>0</v>
      </c>
      <c r="M43" s="325"/>
      <c r="N43" s="323"/>
      <c r="O43" s="314">
        <f t="shared" si="25"/>
        <v>0</v>
      </c>
      <c r="P43" s="323"/>
      <c r="Q43" s="323"/>
      <c r="R43" s="314">
        <f t="shared" si="86"/>
        <v>0</v>
      </c>
      <c r="S43" s="323"/>
      <c r="T43" s="323"/>
      <c r="U43" s="335">
        <f t="shared" si="87"/>
        <v>0</v>
      </c>
      <c r="V43" s="323"/>
      <c r="W43" s="323"/>
      <c r="X43" s="335">
        <f t="shared" si="88"/>
        <v>0</v>
      </c>
      <c r="Y43" s="323"/>
      <c r="Z43" s="323"/>
      <c r="AA43" s="335">
        <f t="shared" si="89"/>
        <v>0</v>
      </c>
      <c r="AB43" s="323"/>
      <c r="AC43" s="323"/>
      <c r="AD43" s="335">
        <f t="shared" si="90"/>
        <v>0</v>
      </c>
      <c r="AE43" s="323"/>
      <c r="AF43" s="323"/>
      <c r="AG43" s="335">
        <f t="shared" si="91"/>
        <v>0</v>
      </c>
      <c r="AH43" s="323"/>
      <c r="AI43" s="323"/>
      <c r="AJ43" s="335">
        <f t="shared" si="92"/>
        <v>0</v>
      </c>
      <c r="AK43" s="323"/>
      <c r="AL43" s="323"/>
      <c r="AM43" s="335">
        <f t="shared" si="93"/>
        <v>0</v>
      </c>
      <c r="AN43" s="323"/>
      <c r="AO43" s="323"/>
      <c r="AP43" s="335">
        <f t="shared" si="94"/>
        <v>0</v>
      </c>
      <c r="AQ43" s="323"/>
      <c r="AR43" s="323"/>
      <c r="AS43" s="326">
        <f t="shared" si="95"/>
        <v>0</v>
      </c>
      <c r="AT43" s="323"/>
      <c r="AU43" s="323"/>
      <c r="AV43" s="327">
        <f t="shared" si="96"/>
        <v>0</v>
      </c>
      <c r="AW43" s="323"/>
      <c r="AX43" s="323"/>
      <c r="AY43" s="327">
        <f t="shared" si="97"/>
        <v>0</v>
      </c>
      <c r="AZ43" s="316">
        <f t="shared" si="98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84"/>
        <v>0</v>
      </c>
      <c r="I44" s="11"/>
      <c r="J44" s="323"/>
      <c r="K44" s="324"/>
      <c r="M44" s="325"/>
      <c r="N44" s="323"/>
      <c r="O44" s="314">
        <f t="shared" si="25"/>
        <v>0</v>
      </c>
      <c r="P44" s="323"/>
      <c r="Q44" s="323"/>
      <c r="R44" s="314">
        <f t="shared" si="86"/>
        <v>0</v>
      </c>
      <c r="S44" s="323"/>
      <c r="T44" s="323"/>
      <c r="U44" s="335">
        <f t="shared" si="87"/>
        <v>0</v>
      </c>
      <c r="V44" s="323"/>
      <c r="W44" s="323"/>
      <c r="X44" s="335">
        <f t="shared" si="88"/>
        <v>0</v>
      </c>
      <c r="Y44" s="323"/>
      <c r="Z44" s="323"/>
      <c r="AA44" s="335">
        <f t="shared" si="89"/>
        <v>0</v>
      </c>
      <c r="AB44" s="323"/>
      <c r="AC44" s="323"/>
      <c r="AD44" s="335">
        <f t="shared" si="90"/>
        <v>0</v>
      </c>
      <c r="AE44" s="323"/>
      <c r="AF44" s="323"/>
      <c r="AG44" s="335">
        <f t="shared" si="91"/>
        <v>0</v>
      </c>
      <c r="AH44" s="323"/>
      <c r="AI44" s="323"/>
      <c r="AJ44" s="335">
        <f t="shared" si="92"/>
        <v>0</v>
      </c>
      <c r="AK44" s="323"/>
      <c r="AL44" s="323"/>
      <c r="AM44" s="335">
        <f t="shared" si="93"/>
        <v>0</v>
      </c>
      <c r="AN44" s="323"/>
      <c r="AO44" s="323"/>
      <c r="AP44" s="335">
        <f t="shared" si="94"/>
        <v>0</v>
      </c>
      <c r="AQ44" s="323"/>
      <c r="AR44" s="323"/>
      <c r="AS44" s="326">
        <f t="shared" si="95"/>
        <v>0</v>
      </c>
      <c r="AT44" s="323"/>
      <c r="AU44" s="323"/>
      <c r="AV44" s="327">
        <f t="shared" si="96"/>
        <v>0</v>
      </c>
      <c r="AW44" s="323"/>
      <c r="AX44" s="323"/>
      <c r="AY44" s="327">
        <f t="shared" si="97"/>
        <v>0</v>
      </c>
      <c r="AZ44" s="316">
        <f t="shared" si="98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84"/>
        <v>0</v>
      </c>
      <c r="I45" s="11"/>
      <c r="J45" s="323"/>
      <c r="K45" s="324"/>
      <c r="M45" s="325"/>
      <c r="N45" s="323"/>
      <c r="O45" s="314">
        <f t="shared" si="25"/>
        <v>0</v>
      </c>
      <c r="P45" s="323"/>
      <c r="Q45" s="323"/>
      <c r="R45" s="314">
        <f t="shared" si="86"/>
        <v>0</v>
      </c>
      <c r="S45" s="323"/>
      <c r="T45" s="323"/>
      <c r="U45" s="335">
        <f t="shared" si="87"/>
        <v>0</v>
      </c>
      <c r="V45" s="323"/>
      <c r="W45" s="323"/>
      <c r="X45" s="335">
        <f t="shared" si="88"/>
        <v>0</v>
      </c>
      <c r="Y45" s="323"/>
      <c r="Z45" s="323"/>
      <c r="AA45" s="335">
        <f t="shared" si="89"/>
        <v>0</v>
      </c>
      <c r="AB45" s="323"/>
      <c r="AC45" s="323"/>
      <c r="AD45" s="335">
        <f t="shared" si="90"/>
        <v>0</v>
      </c>
      <c r="AE45" s="323"/>
      <c r="AF45" s="323"/>
      <c r="AG45" s="335">
        <f t="shared" si="91"/>
        <v>0</v>
      </c>
      <c r="AH45" s="323"/>
      <c r="AI45" s="323"/>
      <c r="AJ45" s="335">
        <f t="shared" si="92"/>
        <v>0</v>
      </c>
      <c r="AK45" s="323"/>
      <c r="AL45" s="323"/>
      <c r="AM45" s="335">
        <f t="shared" si="93"/>
        <v>0</v>
      </c>
      <c r="AN45" s="323"/>
      <c r="AO45" s="323"/>
      <c r="AP45" s="335">
        <f t="shared" si="94"/>
        <v>0</v>
      </c>
      <c r="AQ45" s="323"/>
      <c r="AR45" s="323"/>
      <c r="AS45" s="326">
        <f t="shared" si="95"/>
        <v>0</v>
      </c>
      <c r="AT45" s="323"/>
      <c r="AU45" s="323"/>
      <c r="AV45" s="327">
        <f t="shared" si="96"/>
        <v>0</v>
      </c>
      <c r="AW45" s="323"/>
      <c r="AX45" s="323"/>
      <c r="AY45" s="327">
        <f t="shared" si="97"/>
        <v>0</v>
      </c>
      <c r="AZ45" s="316">
        <f t="shared" si="98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84"/>
        <v>0</v>
      </c>
      <c r="I46" s="11"/>
      <c r="J46" s="323"/>
      <c r="K46" s="324"/>
      <c r="M46" s="325"/>
      <c r="N46" s="323"/>
      <c r="O46" s="314">
        <f t="shared" si="25"/>
        <v>0</v>
      </c>
      <c r="P46" s="323"/>
      <c r="Q46" s="323"/>
      <c r="R46" s="314">
        <f t="shared" si="86"/>
        <v>0</v>
      </c>
      <c r="S46" s="323"/>
      <c r="T46" s="323"/>
      <c r="U46" s="335">
        <f t="shared" si="87"/>
        <v>0</v>
      </c>
      <c r="V46" s="323"/>
      <c r="W46" s="323"/>
      <c r="X46" s="335">
        <f t="shared" si="88"/>
        <v>0</v>
      </c>
      <c r="Y46" s="323"/>
      <c r="Z46" s="323"/>
      <c r="AA46" s="335">
        <f t="shared" si="89"/>
        <v>0</v>
      </c>
      <c r="AB46" s="323"/>
      <c r="AC46" s="323"/>
      <c r="AD46" s="335">
        <f t="shared" si="90"/>
        <v>0</v>
      </c>
      <c r="AE46" s="323"/>
      <c r="AF46" s="323"/>
      <c r="AG46" s="335">
        <f t="shared" si="91"/>
        <v>0</v>
      </c>
      <c r="AH46" s="323"/>
      <c r="AI46" s="323"/>
      <c r="AJ46" s="335">
        <f t="shared" si="92"/>
        <v>0</v>
      </c>
      <c r="AK46" s="323"/>
      <c r="AL46" s="323"/>
      <c r="AM46" s="335">
        <f t="shared" si="93"/>
        <v>0</v>
      </c>
      <c r="AN46" s="323"/>
      <c r="AO46" s="323"/>
      <c r="AP46" s="335">
        <f t="shared" si="94"/>
        <v>0</v>
      </c>
      <c r="AQ46" s="323"/>
      <c r="AR46" s="323"/>
      <c r="AS46" s="326">
        <f t="shared" si="95"/>
        <v>0</v>
      </c>
      <c r="AT46" s="323"/>
      <c r="AU46" s="323"/>
      <c r="AV46" s="327">
        <f t="shared" si="96"/>
        <v>0</v>
      </c>
      <c r="AW46" s="323"/>
      <c r="AX46" s="323"/>
      <c r="AY46" s="327">
        <f t="shared" si="97"/>
        <v>0</v>
      </c>
      <c r="AZ46" s="316">
        <f t="shared" si="98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84"/>
        <v>0</v>
      </c>
      <c r="I47" s="11"/>
      <c r="J47" s="323"/>
      <c r="K47" s="324"/>
      <c r="M47" s="325"/>
      <c r="N47" s="323"/>
      <c r="O47" s="314">
        <f t="shared" si="25"/>
        <v>0</v>
      </c>
      <c r="P47" s="323"/>
      <c r="Q47" s="323"/>
      <c r="R47" s="314">
        <f t="shared" si="86"/>
        <v>0</v>
      </c>
      <c r="S47" s="323"/>
      <c r="T47" s="323"/>
      <c r="U47" s="335">
        <f t="shared" si="87"/>
        <v>0</v>
      </c>
      <c r="V47" s="323"/>
      <c r="W47" s="323"/>
      <c r="X47" s="335">
        <f t="shared" si="88"/>
        <v>0</v>
      </c>
      <c r="Y47" s="323"/>
      <c r="Z47" s="323"/>
      <c r="AA47" s="335">
        <f t="shared" si="89"/>
        <v>0</v>
      </c>
      <c r="AB47" s="323"/>
      <c r="AC47" s="323"/>
      <c r="AD47" s="335">
        <f t="shared" si="90"/>
        <v>0</v>
      </c>
      <c r="AE47" s="323"/>
      <c r="AF47" s="323"/>
      <c r="AG47" s="335">
        <f t="shared" si="91"/>
        <v>0</v>
      </c>
      <c r="AH47" s="323"/>
      <c r="AI47" s="323"/>
      <c r="AJ47" s="335">
        <f t="shared" si="92"/>
        <v>0</v>
      </c>
      <c r="AK47" s="323"/>
      <c r="AL47" s="323"/>
      <c r="AM47" s="335">
        <f t="shared" si="93"/>
        <v>0</v>
      </c>
      <c r="AN47" s="323"/>
      <c r="AO47" s="323"/>
      <c r="AP47" s="335">
        <f t="shared" si="94"/>
        <v>0</v>
      </c>
      <c r="AQ47" s="323"/>
      <c r="AR47" s="323"/>
      <c r="AS47" s="326">
        <f t="shared" si="95"/>
        <v>0</v>
      </c>
      <c r="AT47" s="323"/>
      <c r="AU47" s="323"/>
      <c r="AV47" s="327">
        <f t="shared" si="96"/>
        <v>0</v>
      </c>
      <c r="AW47" s="323"/>
      <c r="AX47" s="323"/>
      <c r="AY47" s="327">
        <f t="shared" si="97"/>
        <v>0</v>
      </c>
      <c r="AZ47" s="316">
        <f t="shared" si="98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84"/>
        <v>0</v>
      </c>
      <c r="I48" s="11"/>
      <c r="J48" s="323"/>
      <c r="K48" s="324"/>
      <c r="M48" s="325"/>
      <c r="N48" s="323"/>
      <c r="O48" s="314">
        <f t="shared" si="25"/>
        <v>0</v>
      </c>
      <c r="P48" s="323"/>
      <c r="Q48" s="323"/>
      <c r="R48" s="314">
        <f t="shared" si="86"/>
        <v>0</v>
      </c>
      <c r="S48" s="323"/>
      <c r="T48" s="323"/>
      <c r="U48" s="335">
        <f t="shared" si="87"/>
        <v>0</v>
      </c>
      <c r="V48" s="323"/>
      <c r="W48" s="323"/>
      <c r="X48" s="335"/>
      <c r="Y48" s="323"/>
      <c r="Z48" s="323"/>
      <c r="AA48" s="335">
        <f t="shared" si="89"/>
        <v>0</v>
      </c>
      <c r="AB48" s="323"/>
      <c r="AC48" s="323"/>
      <c r="AD48" s="335">
        <f t="shared" si="90"/>
        <v>0</v>
      </c>
      <c r="AE48" s="323"/>
      <c r="AF48" s="323"/>
      <c r="AG48" s="335">
        <f t="shared" si="91"/>
        <v>0</v>
      </c>
      <c r="AH48" s="323"/>
      <c r="AI48" s="323"/>
      <c r="AJ48" s="335">
        <f t="shared" si="92"/>
        <v>0</v>
      </c>
      <c r="AK48" s="323"/>
      <c r="AL48" s="323"/>
      <c r="AM48" s="335">
        <f t="shared" si="93"/>
        <v>0</v>
      </c>
      <c r="AN48" s="323"/>
      <c r="AO48" s="323"/>
      <c r="AP48" s="335">
        <f t="shared" si="94"/>
        <v>0</v>
      </c>
      <c r="AQ48" s="323"/>
      <c r="AR48" s="323"/>
      <c r="AS48" s="326">
        <f t="shared" si="95"/>
        <v>0</v>
      </c>
      <c r="AT48" s="323"/>
      <c r="AU48" s="323"/>
      <c r="AV48" s="327">
        <f t="shared" si="96"/>
        <v>0</v>
      </c>
      <c r="AW48" s="323"/>
      <c r="AX48" s="323"/>
      <c r="AY48" s="327">
        <f t="shared" si="97"/>
        <v>0</v>
      </c>
      <c r="AZ48" s="316">
        <f t="shared" si="98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84"/>
        <v>0</v>
      </c>
      <c r="I49" s="11"/>
      <c r="J49" s="323"/>
      <c r="K49" s="324"/>
      <c r="M49" s="325"/>
      <c r="N49" s="323"/>
      <c r="O49" s="314">
        <f t="shared" si="25"/>
        <v>0</v>
      </c>
      <c r="P49" s="323"/>
      <c r="Q49" s="323"/>
      <c r="R49" s="314">
        <f t="shared" si="86"/>
        <v>0</v>
      </c>
      <c r="S49" s="323"/>
      <c r="T49" s="323"/>
      <c r="U49" s="335">
        <f t="shared" si="87"/>
        <v>0</v>
      </c>
      <c r="V49" s="323"/>
      <c r="W49" s="323"/>
      <c r="X49" s="335"/>
      <c r="Y49" s="323"/>
      <c r="Z49" s="323"/>
      <c r="AA49" s="335">
        <f t="shared" si="89"/>
        <v>0</v>
      </c>
      <c r="AB49" s="323"/>
      <c r="AC49" s="323"/>
      <c r="AD49" s="335">
        <f t="shared" si="90"/>
        <v>0</v>
      </c>
      <c r="AE49" s="323"/>
      <c r="AF49" s="323"/>
      <c r="AG49" s="335"/>
      <c r="AH49" s="323"/>
      <c r="AI49" s="323"/>
      <c r="AJ49" s="335"/>
      <c r="AK49" s="323"/>
      <c r="AL49" s="323"/>
      <c r="AM49" s="335"/>
      <c r="AN49" s="323"/>
      <c r="AO49" s="323"/>
      <c r="AP49" s="335">
        <f t="shared" si="94"/>
        <v>0</v>
      </c>
      <c r="AQ49" s="323"/>
      <c r="AR49" s="323"/>
      <c r="AS49" s="326">
        <f t="shared" si="95"/>
        <v>0</v>
      </c>
      <c r="AT49" s="323"/>
      <c r="AU49" s="323"/>
      <c r="AV49" s="327">
        <f t="shared" si="96"/>
        <v>0</v>
      </c>
      <c r="AW49" s="323"/>
      <c r="AX49" s="323"/>
      <c r="AY49" s="327">
        <f t="shared" si="97"/>
        <v>0</v>
      </c>
      <c r="AZ49" s="316">
        <f t="shared" si="98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84"/>
        <v>0</v>
      </c>
      <c r="I50" s="11"/>
      <c r="J50" s="323"/>
      <c r="K50" s="324"/>
      <c r="M50" s="325"/>
      <c r="N50" s="323"/>
      <c r="O50" s="314">
        <f t="shared" si="25"/>
        <v>0</v>
      </c>
      <c r="P50" s="323"/>
      <c r="Q50" s="323"/>
      <c r="R50" s="314">
        <f t="shared" si="86"/>
        <v>0</v>
      </c>
      <c r="S50" s="323"/>
      <c r="T50" s="323"/>
      <c r="U50" s="335">
        <f t="shared" si="87"/>
        <v>0</v>
      </c>
      <c r="V50" s="323"/>
      <c r="W50" s="323"/>
      <c r="X50" s="335"/>
      <c r="Y50" s="323"/>
      <c r="Z50" s="323"/>
      <c r="AA50" s="335">
        <f t="shared" si="89"/>
        <v>0</v>
      </c>
      <c r="AB50" s="323"/>
      <c r="AC50" s="323"/>
      <c r="AD50" s="335">
        <f t="shared" si="90"/>
        <v>0</v>
      </c>
      <c r="AE50" s="323"/>
      <c r="AF50" s="323"/>
      <c r="AG50" s="335"/>
      <c r="AH50" s="323"/>
      <c r="AI50" s="323"/>
      <c r="AJ50" s="335"/>
      <c r="AK50" s="323"/>
      <c r="AL50" s="323"/>
      <c r="AM50" s="335"/>
      <c r="AN50" s="323"/>
      <c r="AO50" s="323"/>
      <c r="AP50" s="335">
        <f t="shared" si="94"/>
        <v>0</v>
      </c>
      <c r="AQ50" s="323"/>
      <c r="AR50" s="323"/>
      <c r="AS50" s="326">
        <f t="shared" si="95"/>
        <v>0</v>
      </c>
      <c r="AT50" s="323"/>
      <c r="AU50" s="323"/>
      <c r="AV50" s="327">
        <f t="shared" si="96"/>
        <v>0</v>
      </c>
      <c r="AW50" s="323"/>
      <c r="AX50" s="323"/>
      <c r="AY50" s="327">
        <f t="shared" si="97"/>
        <v>0</v>
      </c>
      <c r="AZ50" s="316">
        <f t="shared" si="98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84"/>
        <v>0</v>
      </c>
      <c r="I51" s="11"/>
      <c r="J51" s="323"/>
      <c r="K51" s="324"/>
      <c r="M51" s="325"/>
      <c r="N51" s="323"/>
      <c r="O51" s="314">
        <f t="shared" si="25"/>
        <v>0</v>
      </c>
      <c r="P51" s="323"/>
      <c r="Q51" s="323"/>
      <c r="R51" s="335"/>
      <c r="S51" s="323"/>
      <c r="T51" s="323"/>
      <c r="U51" s="335">
        <f t="shared" si="87"/>
        <v>0</v>
      </c>
      <c r="V51" s="323"/>
      <c r="W51" s="323"/>
      <c r="X51" s="335"/>
      <c r="Y51" s="323"/>
      <c r="Z51" s="323"/>
      <c r="AA51" s="335"/>
      <c r="AB51" s="323"/>
      <c r="AC51" s="323"/>
      <c r="AD51" s="335"/>
      <c r="AE51" s="323"/>
      <c r="AF51" s="323"/>
      <c r="AG51" s="335"/>
      <c r="AH51" s="323"/>
      <c r="AI51" s="323"/>
      <c r="AJ51" s="335"/>
      <c r="AK51" s="323"/>
      <c r="AL51" s="323"/>
      <c r="AM51" s="335"/>
      <c r="AN51" s="323"/>
      <c r="AO51" s="323"/>
      <c r="AP51" s="335">
        <f t="shared" si="94"/>
        <v>0</v>
      </c>
      <c r="AQ51" s="323"/>
      <c r="AR51" s="323"/>
      <c r="AS51" s="326">
        <f t="shared" si="95"/>
        <v>0</v>
      </c>
      <c r="AT51" s="323"/>
      <c r="AU51" s="323"/>
      <c r="AV51" s="327">
        <f t="shared" si="96"/>
        <v>0</v>
      </c>
      <c r="AW51" s="323"/>
      <c r="AX51" s="323"/>
      <c r="AY51" s="327">
        <f t="shared" si="97"/>
        <v>0</v>
      </c>
      <c r="AZ51" s="316">
        <f t="shared" si="98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3"/>
      <c r="K52" s="324"/>
      <c r="M52" s="325"/>
      <c r="N52" s="323"/>
      <c r="O52" s="314">
        <f t="shared" si="25"/>
        <v>0</v>
      </c>
      <c r="P52" s="323"/>
      <c r="Q52" s="323"/>
      <c r="R52" s="335"/>
      <c r="S52" s="323"/>
      <c r="T52" s="323"/>
      <c r="U52" s="335"/>
      <c r="V52" s="323"/>
      <c r="W52" s="323"/>
      <c r="X52" s="335"/>
      <c r="Y52" s="323"/>
      <c r="Z52" s="323"/>
      <c r="AA52" s="335"/>
      <c r="AB52" s="323"/>
      <c r="AC52" s="323"/>
      <c r="AD52" s="335"/>
      <c r="AE52" s="323"/>
      <c r="AF52" s="323"/>
      <c r="AG52" s="335"/>
      <c r="AH52" s="323"/>
      <c r="AI52" s="323"/>
      <c r="AJ52" s="335"/>
      <c r="AK52" s="323"/>
      <c r="AL52" s="323"/>
      <c r="AM52" s="335"/>
      <c r="AN52" s="323"/>
      <c r="AO52" s="323"/>
      <c r="AP52" s="335">
        <f t="shared" si="94"/>
        <v>0</v>
      </c>
      <c r="AQ52" s="323"/>
      <c r="AR52" s="323"/>
      <c r="AS52" s="326">
        <f t="shared" si="95"/>
        <v>0</v>
      </c>
      <c r="AT52" s="323"/>
      <c r="AU52" s="323"/>
      <c r="AV52" s="327">
        <f t="shared" si="96"/>
        <v>0</v>
      </c>
      <c r="AW52" s="323"/>
      <c r="AX52" s="323"/>
      <c r="AY52" s="327">
        <f t="shared" si="97"/>
        <v>0</v>
      </c>
      <c r="AZ52" s="316">
        <f t="shared" si="98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3"/>
      <c r="K53" s="324"/>
      <c r="M53" s="325"/>
      <c r="N53" s="323"/>
      <c r="O53" s="314">
        <f t="shared" si="25"/>
        <v>0</v>
      </c>
      <c r="P53" s="323"/>
      <c r="Q53" s="323"/>
      <c r="R53" s="335"/>
      <c r="S53" s="323"/>
      <c r="T53" s="323"/>
      <c r="U53" s="335"/>
      <c r="V53" s="323"/>
      <c r="W53" s="323"/>
      <c r="X53" s="335"/>
      <c r="Y53" s="323"/>
      <c r="Z53" s="323"/>
      <c r="AA53" s="335"/>
      <c r="AB53" s="323"/>
      <c r="AC53" s="323"/>
      <c r="AD53" s="335"/>
      <c r="AE53" s="323"/>
      <c r="AF53" s="323"/>
      <c r="AG53" s="335"/>
      <c r="AH53" s="323"/>
      <c r="AI53" s="323"/>
      <c r="AJ53" s="335"/>
      <c r="AK53" s="323"/>
      <c r="AL53" s="323"/>
      <c r="AM53" s="335"/>
      <c r="AN53" s="323"/>
      <c r="AO53" s="323"/>
      <c r="AP53" s="335">
        <f t="shared" si="94"/>
        <v>0</v>
      </c>
      <c r="AQ53" s="323"/>
      <c r="AR53" s="323"/>
      <c r="AS53" s="326">
        <f t="shared" si="95"/>
        <v>0</v>
      </c>
      <c r="AT53" s="323"/>
      <c r="AU53" s="323"/>
      <c r="AV53" s="327">
        <f t="shared" si="96"/>
        <v>0</v>
      </c>
      <c r="AW53" s="323"/>
      <c r="AX53" s="323"/>
      <c r="AY53" s="327">
        <f t="shared" si="97"/>
        <v>0</v>
      </c>
      <c r="AZ53" s="316">
        <f t="shared" si="98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3"/>
      <c r="K54" s="324"/>
      <c r="M54" s="325"/>
      <c r="N54" s="323"/>
      <c r="O54" s="314">
        <f t="shared" si="25"/>
        <v>0</v>
      </c>
      <c r="P54" s="323"/>
      <c r="Q54" s="323"/>
      <c r="R54" s="335"/>
      <c r="S54" s="323"/>
      <c r="T54" s="323"/>
      <c r="U54" s="335"/>
      <c r="V54" s="323"/>
      <c r="W54" s="323"/>
      <c r="X54" s="335"/>
      <c r="Y54" s="323"/>
      <c r="Z54" s="323"/>
      <c r="AA54" s="335"/>
      <c r="AB54" s="323"/>
      <c r="AC54" s="323"/>
      <c r="AD54" s="335"/>
      <c r="AE54" s="323"/>
      <c r="AF54" s="323"/>
      <c r="AG54" s="335"/>
      <c r="AH54" s="323"/>
      <c r="AI54" s="323"/>
      <c r="AJ54" s="335"/>
      <c r="AK54" s="323"/>
      <c r="AL54" s="323"/>
      <c r="AM54" s="335"/>
      <c r="AN54" s="323"/>
      <c r="AO54" s="323"/>
      <c r="AP54" s="335"/>
      <c r="AQ54" s="323"/>
      <c r="AR54" s="323"/>
      <c r="AS54" s="326">
        <f t="shared" si="95"/>
        <v>0</v>
      </c>
      <c r="AT54" s="323"/>
      <c r="AU54" s="323"/>
      <c r="AV54" s="327">
        <f t="shared" si="96"/>
        <v>0</v>
      </c>
      <c r="AW54" s="323"/>
      <c r="AX54" s="323"/>
      <c r="AY54" s="327">
        <f t="shared" si="97"/>
        <v>0</v>
      </c>
      <c r="AZ54" s="316">
        <f t="shared" si="98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3"/>
      <c r="K55" s="324"/>
      <c r="M55" s="325"/>
      <c r="N55" s="323"/>
      <c r="O55" s="314">
        <f t="shared" si="25"/>
        <v>0</v>
      </c>
      <c r="P55" s="323"/>
      <c r="Q55" s="323"/>
      <c r="R55" s="335"/>
      <c r="S55" s="323"/>
      <c r="T55" s="323"/>
      <c r="U55" s="335"/>
      <c r="V55" s="323"/>
      <c r="W55" s="323"/>
      <c r="X55" s="335"/>
      <c r="Y55" s="323"/>
      <c r="Z55" s="323"/>
      <c r="AA55" s="335"/>
      <c r="AB55" s="323"/>
      <c r="AC55" s="323"/>
      <c r="AD55" s="335"/>
      <c r="AE55" s="323"/>
      <c r="AF55" s="323"/>
      <c r="AG55" s="335"/>
      <c r="AH55" s="323"/>
      <c r="AI55" s="323"/>
      <c r="AJ55" s="335"/>
      <c r="AK55" s="323"/>
      <c r="AL55" s="323"/>
      <c r="AM55" s="335"/>
      <c r="AN55" s="323"/>
      <c r="AO55" s="323"/>
      <c r="AP55" s="335"/>
      <c r="AQ55" s="323"/>
      <c r="AR55" s="323"/>
      <c r="AS55" s="326">
        <f t="shared" si="95"/>
        <v>0</v>
      </c>
      <c r="AT55" s="323"/>
      <c r="AU55" s="323"/>
      <c r="AV55" s="327">
        <f t="shared" si="96"/>
        <v>0</v>
      </c>
      <c r="AW55" s="323"/>
      <c r="AX55" s="323"/>
      <c r="AY55" s="327">
        <f t="shared" si="97"/>
        <v>0</v>
      </c>
      <c r="AZ55" s="316">
        <f t="shared" si="98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3"/>
      <c r="K56" s="324"/>
      <c r="M56" s="325"/>
      <c r="N56" s="323"/>
      <c r="O56" s="314">
        <f t="shared" si="25"/>
        <v>0</v>
      </c>
      <c r="P56" s="323"/>
      <c r="Q56" s="323"/>
      <c r="R56" s="335"/>
      <c r="S56" s="323"/>
      <c r="T56" s="323"/>
      <c r="U56" s="335"/>
      <c r="V56" s="323"/>
      <c r="W56" s="323"/>
      <c r="X56" s="335"/>
      <c r="Y56" s="323"/>
      <c r="Z56" s="323"/>
      <c r="AA56" s="335"/>
      <c r="AB56" s="323"/>
      <c r="AC56" s="323"/>
      <c r="AD56" s="335"/>
      <c r="AE56" s="323"/>
      <c r="AF56" s="323"/>
      <c r="AG56" s="335"/>
      <c r="AH56" s="323"/>
      <c r="AI56" s="323"/>
      <c r="AJ56" s="335"/>
      <c r="AK56" s="323"/>
      <c r="AL56" s="323"/>
      <c r="AM56" s="335"/>
      <c r="AN56" s="323"/>
      <c r="AO56" s="323"/>
      <c r="AP56" s="335"/>
      <c r="AQ56" s="323"/>
      <c r="AR56" s="323"/>
      <c r="AS56" s="326">
        <f t="shared" si="95"/>
        <v>0</v>
      </c>
      <c r="AT56" s="323"/>
      <c r="AU56" s="323"/>
      <c r="AV56" s="327">
        <f t="shared" si="96"/>
        <v>0</v>
      </c>
      <c r="AW56" s="323"/>
      <c r="AX56" s="323"/>
      <c r="AY56" s="327">
        <f t="shared" si="97"/>
        <v>0</v>
      </c>
      <c r="AZ56" s="316">
        <f t="shared" si="98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3"/>
      <c r="K57" s="324"/>
      <c r="M57" s="325"/>
      <c r="N57" s="323"/>
      <c r="O57" s="335"/>
      <c r="P57" s="323"/>
      <c r="Q57" s="323"/>
      <c r="R57" s="335"/>
      <c r="S57" s="323"/>
      <c r="T57" s="323"/>
      <c r="U57" s="335"/>
      <c r="V57" s="323"/>
      <c r="W57" s="323"/>
      <c r="X57" s="335"/>
      <c r="Y57" s="323"/>
      <c r="Z57" s="323"/>
      <c r="AA57" s="335"/>
      <c r="AB57" s="323"/>
      <c r="AC57" s="323"/>
      <c r="AD57" s="335"/>
      <c r="AE57" s="323"/>
      <c r="AF57" s="323"/>
      <c r="AG57" s="335"/>
      <c r="AH57" s="323"/>
      <c r="AI57" s="323"/>
      <c r="AJ57" s="335"/>
      <c r="AK57" s="323"/>
      <c r="AL57" s="323"/>
      <c r="AM57" s="335"/>
      <c r="AN57" s="323"/>
      <c r="AO57" s="323"/>
      <c r="AP57" s="335"/>
      <c r="AQ57" s="323"/>
      <c r="AR57" s="323"/>
      <c r="AS57" s="326">
        <f t="shared" si="95"/>
        <v>0</v>
      </c>
      <c r="AT57" s="323"/>
      <c r="AU57" s="323"/>
      <c r="AV57" s="327">
        <f t="shared" si="96"/>
        <v>0</v>
      </c>
      <c r="AW57" s="323"/>
      <c r="AX57" s="323"/>
      <c r="AY57" s="327">
        <f t="shared" si="97"/>
        <v>0</v>
      </c>
      <c r="AZ57" s="316">
        <f t="shared" si="98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3"/>
      <c r="K58" s="324"/>
      <c r="M58" s="325"/>
      <c r="N58" s="323"/>
      <c r="O58" s="335"/>
      <c r="P58" s="323"/>
      <c r="Q58" s="323"/>
      <c r="R58" s="335"/>
      <c r="S58" s="323"/>
      <c r="T58" s="323"/>
      <c r="U58" s="335"/>
      <c r="V58" s="323"/>
      <c r="W58" s="323"/>
      <c r="X58" s="335"/>
      <c r="Y58" s="323"/>
      <c r="Z58" s="323"/>
      <c r="AA58" s="335"/>
      <c r="AB58" s="323"/>
      <c r="AC58" s="323"/>
      <c r="AD58" s="335"/>
      <c r="AE58" s="323"/>
      <c r="AF58" s="323"/>
      <c r="AG58" s="335"/>
      <c r="AH58" s="323"/>
      <c r="AI58" s="323"/>
      <c r="AJ58" s="335"/>
      <c r="AK58" s="323"/>
      <c r="AL58" s="323"/>
      <c r="AM58" s="335"/>
      <c r="AN58" s="323"/>
      <c r="AO58" s="323"/>
      <c r="AP58" s="335"/>
      <c r="AQ58" s="323"/>
      <c r="AR58" s="323"/>
      <c r="AS58" s="326">
        <f t="shared" si="95"/>
        <v>0</v>
      </c>
      <c r="AT58" s="323"/>
      <c r="AU58" s="323"/>
      <c r="AV58" s="327">
        <f t="shared" si="96"/>
        <v>0</v>
      </c>
      <c r="AW58" s="323"/>
      <c r="AX58" s="323"/>
      <c r="AY58" s="327">
        <f t="shared" si="97"/>
        <v>0</v>
      </c>
      <c r="AZ58" s="316">
        <f t="shared" si="98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3"/>
      <c r="K59" s="324"/>
      <c r="M59" s="325"/>
      <c r="N59" s="323"/>
      <c r="O59" s="335"/>
      <c r="P59" s="323"/>
      <c r="Q59" s="323"/>
      <c r="R59" s="335"/>
      <c r="S59" s="323"/>
      <c r="T59" s="323"/>
      <c r="U59" s="335"/>
      <c r="V59" s="323"/>
      <c r="W59" s="323"/>
      <c r="X59" s="335"/>
      <c r="Y59" s="323"/>
      <c r="Z59" s="323"/>
      <c r="AA59" s="335"/>
      <c r="AB59" s="323"/>
      <c r="AC59" s="323"/>
      <c r="AD59" s="335"/>
      <c r="AE59" s="323"/>
      <c r="AF59" s="323"/>
      <c r="AG59" s="335"/>
      <c r="AH59" s="323"/>
      <c r="AI59" s="323"/>
      <c r="AJ59" s="335"/>
      <c r="AK59" s="323"/>
      <c r="AL59" s="323"/>
      <c r="AM59" s="335"/>
      <c r="AN59" s="323"/>
      <c r="AO59" s="323"/>
      <c r="AP59" s="335"/>
      <c r="AQ59" s="323"/>
      <c r="AR59" s="323"/>
      <c r="AS59" s="326">
        <f t="shared" si="95"/>
        <v>0</v>
      </c>
      <c r="AT59" s="323"/>
      <c r="AU59" s="323"/>
      <c r="AV59" s="327">
        <f t="shared" si="96"/>
        <v>0</v>
      </c>
      <c r="AW59" s="323"/>
      <c r="AX59" s="323"/>
      <c r="AY59" s="327">
        <f t="shared" si="97"/>
        <v>0</v>
      </c>
      <c r="AZ59" s="316">
        <f t="shared" si="98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3"/>
      <c r="K60" s="324"/>
      <c r="M60" s="325"/>
      <c r="N60" s="323"/>
      <c r="O60" s="335"/>
      <c r="P60" s="323"/>
      <c r="Q60" s="323"/>
      <c r="R60" s="335"/>
      <c r="S60" s="323"/>
      <c r="T60" s="323"/>
      <c r="U60" s="335"/>
      <c r="V60" s="323"/>
      <c r="W60" s="323"/>
      <c r="X60" s="335"/>
      <c r="Y60" s="323"/>
      <c r="Z60" s="323"/>
      <c r="AA60" s="335"/>
      <c r="AB60" s="323"/>
      <c r="AC60" s="323"/>
      <c r="AD60" s="335"/>
      <c r="AE60" s="323"/>
      <c r="AF60" s="323"/>
      <c r="AG60" s="335"/>
      <c r="AH60" s="323"/>
      <c r="AI60" s="323"/>
      <c r="AJ60" s="335"/>
      <c r="AK60" s="323"/>
      <c r="AL60" s="323"/>
      <c r="AM60" s="335"/>
      <c r="AN60" s="323"/>
      <c r="AO60" s="323"/>
      <c r="AP60" s="335"/>
      <c r="AQ60" s="323"/>
      <c r="AR60" s="323"/>
      <c r="AS60" s="326">
        <f t="shared" si="95"/>
        <v>0</v>
      </c>
      <c r="AT60" s="323"/>
      <c r="AU60" s="323"/>
      <c r="AV60" s="327">
        <f t="shared" si="96"/>
        <v>0</v>
      </c>
      <c r="AW60" s="323"/>
      <c r="AX60" s="323"/>
      <c r="AY60" s="327">
        <f t="shared" si="97"/>
        <v>0</v>
      </c>
      <c r="AZ60" s="316">
        <f t="shared" si="98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3"/>
      <c r="K61" s="324"/>
      <c r="M61" s="325"/>
      <c r="N61" s="323"/>
      <c r="O61" s="335"/>
      <c r="P61" s="323"/>
      <c r="Q61" s="323"/>
      <c r="R61" s="335"/>
      <c r="S61" s="323"/>
      <c r="T61" s="323"/>
      <c r="U61" s="335"/>
      <c r="V61" s="323"/>
      <c r="W61" s="323"/>
      <c r="X61" s="335"/>
      <c r="Y61" s="323"/>
      <c r="Z61" s="323"/>
      <c r="AA61" s="335"/>
      <c r="AB61" s="323"/>
      <c r="AC61" s="323"/>
      <c r="AD61" s="335"/>
      <c r="AE61" s="323"/>
      <c r="AF61" s="323"/>
      <c r="AG61" s="335"/>
      <c r="AH61" s="323"/>
      <c r="AI61" s="323"/>
      <c r="AJ61" s="335"/>
      <c r="AK61" s="323"/>
      <c r="AL61" s="323"/>
      <c r="AM61" s="335"/>
      <c r="AN61" s="323"/>
      <c r="AO61" s="323"/>
      <c r="AP61" s="335"/>
      <c r="AQ61" s="323"/>
      <c r="AR61" s="323"/>
      <c r="AS61" s="326">
        <f t="shared" si="95"/>
        <v>0</v>
      </c>
      <c r="AT61" s="323"/>
      <c r="AU61" s="323"/>
      <c r="AV61" s="327">
        <f t="shared" si="96"/>
        <v>0</v>
      </c>
      <c r="AW61" s="323"/>
      <c r="AX61" s="323"/>
      <c r="AY61" s="327">
        <f t="shared" si="97"/>
        <v>0</v>
      </c>
      <c r="AZ61" s="316">
        <f t="shared" si="98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3"/>
      <c r="K62" s="324"/>
      <c r="M62" s="325"/>
      <c r="N62" s="323"/>
      <c r="O62" s="335"/>
      <c r="P62" s="323"/>
      <c r="Q62" s="323"/>
      <c r="R62" s="335"/>
      <c r="S62" s="323"/>
      <c r="T62" s="323"/>
      <c r="U62" s="335"/>
      <c r="V62" s="323"/>
      <c r="W62" s="323"/>
      <c r="X62" s="335"/>
      <c r="Y62" s="323"/>
      <c r="Z62" s="323"/>
      <c r="AA62" s="335"/>
      <c r="AB62" s="323"/>
      <c r="AC62" s="323"/>
      <c r="AD62" s="335"/>
      <c r="AE62" s="323"/>
      <c r="AF62" s="323"/>
      <c r="AG62" s="335"/>
      <c r="AH62" s="323"/>
      <c r="AI62" s="323"/>
      <c r="AJ62" s="335"/>
      <c r="AK62" s="323"/>
      <c r="AL62" s="323"/>
      <c r="AM62" s="335"/>
      <c r="AN62" s="323"/>
      <c r="AO62" s="323"/>
      <c r="AP62" s="335"/>
      <c r="AQ62" s="323"/>
      <c r="AR62" s="323"/>
      <c r="AS62" s="326">
        <f t="shared" si="95"/>
        <v>0</v>
      </c>
      <c r="AT62" s="323"/>
      <c r="AU62" s="323"/>
      <c r="AV62" s="327">
        <f t="shared" si="96"/>
        <v>0</v>
      </c>
      <c r="AW62" s="323"/>
      <c r="AX62" s="323"/>
      <c r="AY62" s="327">
        <f t="shared" si="97"/>
        <v>0</v>
      </c>
      <c r="AZ62" s="316">
        <f t="shared" si="98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3"/>
      <c r="K63" s="324"/>
      <c r="M63" s="325"/>
      <c r="N63" s="323"/>
      <c r="O63" s="335"/>
      <c r="P63" s="323"/>
      <c r="Q63" s="323"/>
      <c r="R63" s="335"/>
      <c r="S63" s="323"/>
      <c r="T63" s="323"/>
      <c r="U63" s="335"/>
      <c r="V63" s="323"/>
      <c r="W63" s="323"/>
      <c r="X63" s="335"/>
      <c r="Y63" s="323"/>
      <c r="Z63" s="323"/>
      <c r="AA63" s="335"/>
      <c r="AB63" s="323"/>
      <c r="AC63" s="323"/>
      <c r="AD63" s="335"/>
      <c r="AE63" s="323"/>
      <c r="AF63" s="323"/>
      <c r="AG63" s="335"/>
      <c r="AH63" s="323"/>
      <c r="AI63" s="323"/>
      <c r="AJ63" s="335"/>
      <c r="AK63" s="323"/>
      <c r="AL63" s="323"/>
      <c r="AM63" s="335"/>
      <c r="AN63" s="323"/>
      <c r="AO63" s="323"/>
      <c r="AP63" s="335"/>
      <c r="AQ63" s="323"/>
      <c r="AR63" s="323"/>
      <c r="AS63" s="326">
        <f t="shared" si="95"/>
        <v>0</v>
      </c>
      <c r="AT63" s="323"/>
      <c r="AU63" s="323"/>
      <c r="AV63" s="327">
        <f t="shared" si="96"/>
        <v>0</v>
      </c>
      <c r="AW63" s="323"/>
      <c r="AX63" s="323"/>
      <c r="AY63" s="327">
        <f t="shared" si="97"/>
        <v>0</v>
      </c>
      <c r="AZ63" s="316">
        <f t="shared" si="98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3"/>
      <c r="K64" s="324"/>
      <c r="M64" s="325"/>
      <c r="N64" s="323"/>
      <c r="O64" s="335"/>
      <c r="P64" s="323"/>
      <c r="Q64" s="323"/>
      <c r="R64" s="335"/>
      <c r="S64" s="323"/>
      <c r="T64" s="323"/>
      <c r="U64" s="335"/>
      <c r="V64" s="323"/>
      <c r="W64" s="323"/>
      <c r="X64" s="335"/>
      <c r="Y64" s="323"/>
      <c r="Z64" s="323"/>
      <c r="AA64" s="335"/>
      <c r="AB64" s="323"/>
      <c r="AC64" s="323"/>
      <c r="AD64" s="335"/>
      <c r="AE64" s="323"/>
      <c r="AF64" s="323"/>
      <c r="AG64" s="335"/>
      <c r="AH64" s="323"/>
      <c r="AI64" s="323"/>
      <c r="AJ64" s="335"/>
      <c r="AK64" s="323"/>
      <c r="AL64" s="323"/>
      <c r="AM64" s="335"/>
      <c r="AN64" s="323"/>
      <c r="AO64" s="323"/>
      <c r="AP64" s="335"/>
      <c r="AQ64" s="323"/>
      <c r="AR64" s="323"/>
      <c r="AS64" s="326">
        <f t="shared" si="95"/>
        <v>0</v>
      </c>
      <c r="AT64" s="323"/>
      <c r="AU64" s="323"/>
      <c r="AV64" s="327">
        <f t="shared" si="96"/>
        <v>0</v>
      </c>
      <c r="AW64" s="323"/>
      <c r="AX64" s="323"/>
      <c r="AY64" s="327">
        <f t="shared" si="97"/>
        <v>0</v>
      </c>
      <c r="AZ64" s="316">
        <f t="shared" si="98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3"/>
      <c r="K65" s="324"/>
      <c r="M65" s="325"/>
      <c r="N65" s="323"/>
      <c r="O65" s="335"/>
      <c r="P65" s="323"/>
      <c r="Q65" s="323"/>
      <c r="R65" s="335"/>
      <c r="S65" s="323"/>
      <c r="T65" s="323"/>
      <c r="U65" s="335"/>
      <c r="V65" s="323"/>
      <c r="W65" s="323"/>
      <c r="X65" s="335"/>
      <c r="Y65" s="323"/>
      <c r="Z65" s="323"/>
      <c r="AA65" s="335"/>
      <c r="AB65" s="323"/>
      <c r="AC65" s="323"/>
      <c r="AD65" s="335"/>
      <c r="AE65" s="323"/>
      <c r="AF65" s="323"/>
      <c r="AG65" s="335"/>
      <c r="AH65" s="323"/>
      <c r="AI65" s="323"/>
      <c r="AJ65" s="335"/>
      <c r="AK65" s="323"/>
      <c r="AL65" s="323"/>
      <c r="AM65" s="335"/>
      <c r="AN65" s="323"/>
      <c r="AO65" s="323"/>
      <c r="AP65" s="335"/>
      <c r="AQ65" s="323"/>
      <c r="AR65" s="323"/>
      <c r="AS65" s="326">
        <f t="shared" si="95"/>
        <v>0</v>
      </c>
      <c r="AT65" s="323"/>
      <c r="AU65" s="323"/>
      <c r="AV65" s="327"/>
      <c r="AW65" s="323"/>
      <c r="AX65" s="323"/>
      <c r="AY65" s="327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3"/>
      <c r="K66" s="324"/>
      <c r="M66" s="325"/>
      <c r="N66" s="323"/>
      <c r="O66" s="335"/>
      <c r="P66" s="323"/>
      <c r="Q66" s="323"/>
      <c r="R66" s="335"/>
      <c r="S66" s="323"/>
      <c r="T66" s="323"/>
      <c r="U66" s="335"/>
      <c r="V66" s="323"/>
      <c r="W66" s="323"/>
      <c r="X66" s="335"/>
      <c r="Y66" s="323"/>
      <c r="Z66" s="323"/>
      <c r="AA66" s="335"/>
      <c r="AB66" s="323"/>
      <c r="AC66" s="323"/>
      <c r="AD66" s="335"/>
      <c r="AE66" s="323"/>
      <c r="AF66" s="323"/>
      <c r="AG66" s="335"/>
      <c r="AH66" s="323"/>
      <c r="AI66" s="323"/>
      <c r="AJ66" s="335"/>
      <c r="AK66" s="323"/>
      <c r="AL66" s="323"/>
      <c r="AM66" s="335"/>
      <c r="AN66" s="323"/>
      <c r="AO66" s="323"/>
      <c r="AP66" s="335"/>
      <c r="AQ66" s="323"/>
      <c r="AR66" s="323"/>
      <c r="AS66" s="326">
        <f t="shared" si="95"/>
        <v>0</v>
      </c>
      <c r="AT66" s="323"/>
      <c r="AU66" s="323"/>
      <c r="AV66" s="327">
        <f t="shared" si="96"/>
        <v>0</v>
      </c>
      <c r="AW66" s="323"/>
      <c r="AX66" s="323"/>
      <c r="AY66" s="327">
        <f t="shared" si="97"/>
        <v>0</v>
      </c>
      <c r="AZ66" s="316">
        <f t="shared" si="98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3"/>
      <c r="K67" s="324"/>
      <c r="M67" s="325"/>
      <c r="N67" s="323"/>
      <c r="O67" s="335"/>
      <c r="P67" s="323"/>
      <c r="Q67" s="323"/>
      <c r="R67" s="335"/>
      <c r="S67" s="323"/>
      <c r="T67" s="323"/>
      <c r="U67" s="335"/>
      <c r="V67" s="323"/>
      <c r="W67" s="323"/>
      <c r="X67" s="335"/>
      <c r="Y67" s="323"/>
      <c r="Z67" s="323"/>
      <c r="AA67" s="335"/>
      <c r="AB67" s="323"/>
      <c r="AC67" s="323"/>
      <c r="AD67" s="335"/>
      <c r="AE67" s="323"/>
      <c r="AF67" s="323"/>
      <c r="AG67" s="335"/>
      <c r="AH67" s="323"/>
      <c r="AI67" s="323"/>
      <c r="AJ67" s="335"/>
      <c r="AK67" s="323"/>
      <c r="AL67" s="323"/>
      <c r="AM67" s="335"/>
      <c r="AN67" s="323"/>
      <c r="AO67" s="323"/>
      <c r="AP67" s="335"/>
      <c r="AQ67" s="323"/>
      <c r="AR67" s="323"/>
      <c r="AS67" s="326">
        <f t="shared" si="95"/>
        <v>0</v>
      </c>
      <c r="AT67" s="323"/>
      <c r="AU67" s="323"/>
      <c r="AV67" s="327">
        <f t="shared" si="96"/>
        <v>0</v>
      </c>
      <c r="AW67" s="323"/>
      <c r="AX67" s="323"/>
      <c r="AY67" s="327">
        <f t="shared" si="97"/>
        <v>0</v>
      </c>
      <c r="AZ67" s="316">
        <f t="shared" si="98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3"/>
      <c r="K68" s="324"/>
      <c r="M68" s="325"/>
      <c r="N68" s="323"/>
      <c r="O68" s="335"/>
      <c r="P68" s="323"/>
      <c r="Q68" s="323"/>
      <c r="R68" s="335"/>
      <c r="S68" s="323"/>
      <c r="T68" s="323"/>
      <c r="U68" s="335"/>
      <c r="V68" s="323"/>
      <c r="W68" s="323"/>
      <c r="X68" s="335"/>
      <c r="Y68" s="323"/>
      <c r="Z68" s="323"/>
      <c r="AA68" s="335"/>
      <c r="AB68" s="323"/>
      <c r="AC68" s="323"/>
      <c r="AD68" s="335"/>
      <c r="AE68" s="323"/>
      <c r="AF68" s="323"/>
      <c r="AG68" s="335"/>
      <c r="AH68" s="323"/>
      <c r="AI68" s="323"/>
      <c r="AJ68" s="335"/>
      <c r="AK68" s="323"/>
      <c r="AL68" s="323"/>
      <c r="AM68" s="335"/>
      <c r="AN68" s="323"/>
      <c r="AO68" s="323"/>
      <c r="AP68" s="335"/>
      <c r="AQ68" s="323"/>
      <c r="AR68" s="323"/>
      <c r="AS68" s="326">
        <f t="shared" si="95"/>
        <v>0</v>
      </c>
      <c r="AT68" s="323"/>
      <c r="AU68" s="323"/>
      <c r="AV68" s="327">
        <f t="shared" si="96"/>
        <v>0</v>
      </c>
      <c r="AW68" s="323"/>
      <c r="AX68" s="323"/>
      <c r="AY68" s="327">
        <f t="shared" si="97"/>
        <v>0</v>
      </c>
      <c r="AZ68" s="316">
        <f t="shared" si="98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3"/>
      <c r="K69" s="324"/>
      <c r="M69" s="325"/>
      <c r="N69" s="323"/>
      <c r="O69" s="335"/>
      <c r="P69" s="323"/>
      <c r="Q69" s="323"/>
      <c r="R69" s="335"/>
      <c r="S69" s="323"/>
      <c r="T69" s="323"/>
      <c r="U69" s="335"/>
      <c r="V69" s="323"/>
      <c r="W69" s="323"/>
      <c r="X69" s="335"/>
      <c r="Y69" s="323"/>
      <c r="Z69" s="323"/>
      <c r="AA69" s="335"/>
      <c r="AB69" s="323"/>
      <c r="AC69" s="323"/>
      <c r="AD69" s="335"/>
      <c r="AE69" s="323"/>
      <c r="AF69" s="323"/>
      <c r="AG69" s="335"/>
      <c r="AH69" s="323"/>
      <c r="AI69" s="323"/>
      <c r="AJ69" s="335"/>
      <c r="AK69" s="323"/>
      <c r="AL69" s="323"/>
      <c r="AM69" s="335"/>
      <c r="AN69" s="323"/>
      <c r="AO69" s="323"/>
      <c r="AP69" s="335"/>
      <c r="AQ69" s="323"/>
      <c r="AR69" s="323"/>
      <c r="AS69" s="326">
        <f t="shared" si="95"/>
        <v>0</v>
      </c>
      <c r="AT69" s="323"/>
      <c r="AU69" s="323"/>
      <c r="AV69" s="327">
        <f t="shared" si="96"/>
        <v>0</v>
      </c>
      <c r="AW69" s="323"/>
      <c r="AX69" s="323"/>
      <c r="AY69" s="327">
        <f t="shared" si="97"/>
        <v>0</v>
      </c>
      <c r="AZ69" s="316">
        <f t="shared" si="98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3"/>
      <c r="K70" s="324"/>
      <c r="M70" s="325"/>
      <c r="N70" s="323"/>
      <c r="O70" s="335"/>
      <c r="P70" s="323"/>
      <c r="Q70" s="323"/>
      <c r="R70" s="335"/>
      <c r="S70" s="323"/>
      <c r="T70" s="323"/>
      <c r="U70" s="335"/>
      <c r="V70" s="323"/>
      <c r="W70" s="323"/>
      <c r="X70" s="335"/>
      <c r="Y70" s="323"/>
      <c r="Z70" s="323"/>
      <c r="AA70" s="335"/>
      <c r="AB70" s="323"/>
      <c r="AC70" s="323"/>
      <c r="AD70" s="335"/>
      <c r="AE70" s="323"/>
      <c r="AF70" s="323"/>
      <c r="AG70" s="335"/>
      <c r="AH70" s="323"/>
      <c r="AI70" s="323"/>
      <c r="AJ70" s="335"/>
      <c r="AK70" s="323"/>
      <c r="AL70" s="323"/>
      <c r="AM70" s="335"/>
      <c r="AN70" s="323"/>
      <c r="AO70" s="323"/>
      <c r="AP70" s="335"/>
      <c r="AQ70" s="323"/>
      <c r="AR70" s="323"/>
      <c r="AS70" s="326">
        <f t="shared" si="95"/>
        <v>0</v>
      </c>
      <c r="AT70" s="323"/>
      <c r="AU70" s="323"/>
      <c r="AV70" s="327">
        <f t="shared" si="96"/>
        <v>0</v>
      </c>
      <c r="AW70" s="323"/>
      <c r="AX70" s="323"/>
      <c r="AY70" s="327">
        <f t="shared" si="97"/>
        <v>0</v>
      </c>
      <c r="AZ70" s="316">
        <f t="shared" si="98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3"/>
      <c r="K71" s="324"/>
      <c r="M71" s="325"/>
      <c r="N71" s="323"/>
      <c r="O71" s="335"/>
      <c r="P71" s="323"/>
      <c r="Q71" s="323"/>
      <c r="R71" s="335"/>
      <c r="S71" s="323"/>
      <c r="T71" s="323"/>
      <c r="U71" s="335"/>
      <c r="V71" s="323"/>
      <c r="W71" s="323"/>
      <c r="X71" s="335"/>
      <c r="Y71" s="323"/>
      <c r="Z71" s="323"/>
      <c r="AA71" s="335"/>
      <c r="AB71" s="323"/>
      <c r="AC71" s="323"/>
      <c r="AD71" s="335"/>
      <c r="AE71" s="323"/>
      <c r="AF71" s="323"/>
      <c r="AG71" s="335"/>
      <c r="AH71" s="323"/>
      <c r="AI71" s="323"/>
      <c r="AJ71" s="335"/>
      <c r="AK71" s="323"/>
      <c r="AL71" s="323"/>
      <c r="AM71" s="335"/>
      <c r="AN71" s="323"/>
      <c r="AO71" s="323"/>
      <c r="AP71" s="335"/>
      <c r="AQ71" s="323"/>
      <c r="AR71" s="323"/>
      <c r="AS71" s="326">
        <f t="shared" si="95"/>
        <v>0</v>
      </c>
      <c r="AT71" s="323"/>
      <c r="AU71" s="323"/>
      <c r="AV71" s="327">
        <f t="shared" ref="AV71:AV87" si="99">AT71-AU71</f>
        <v>0</v>
      </c>
      <c r="AW71" s="323"/>
      <c r="AX71" s="323"/>
      <c r="AY71" s="327">
        <f t="shared" ref="AY71:AY87" si="100">AW71-AX71</f>
        <v>0</v>
      </c>
      <c r="AZ71" s="316">
        <f t="shared" si="98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3"/>
      <c r="K72" s="324"/>
      <c r="M72" s="325"/>
      <c r="N72" s="323"/>
      <c r="O72" s="335"/>
      <c r="P72" s="323"/>
      <c r="Q72" s="323"/>
      <c r="R72" s="335"/>
      <c r="S72" s="323"/>
      <c r="T72" s="323"/>
      <c r="U72" s="335"/>
      <c r="V72" s="323"/>
      <c r="W72" s="323"/>
      <c r="X72" s="335"/>
      <c r="Y72" s="323"/>
      <c r="Z72" s="323"/>
      <c r="AA72" s="335"/>
      <c r="AB72" s="323"/>
      <c r="AC72" s="323"/>
      <c r="AD72" s="335"/>
      <c r="AE72" s="323"/>
      <c r="AF72" s="323"/>
      <c r="AG72" s="335"/>
      <c r="AH72" s="323"/>
      <c r="AI72" s="323"/>
      <c r="AJ72" s="335"/>
      <c r="AK72" s="323"/>
      <c r="AL72" s="323"/>
      <c r="AM72" s="335"/>
      <c r="AN72" s="323"/>
      <c r="AO72" s="323"/>
      <c r="AP72" s="335"/>
      <c r="AQ72" s="323"/>
      <c r="AR72" s="323"/>
      <c r="AS72" s="326">
        <f t="shared" ref="AS72:AS86" si="101">AQ72-AR72</f>
        <v>0</v>
      </c>
      <c r="AT72" s="323"/>
      <c r="AU72" s="323"/>
      <c r="AV72" s="327">
        <f t="shared" si="99"/>
        <v>0</v>
      </c>
      <c r="AW72" s="323"/>
      <c r="AX72" s="323"/>
      <c r="AY72" s="327">
        <f t="shared" si="100"/>
        <v>0</v>
      </c>
      <c r="AZ72" s="316">
        <f t="shared" si="98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3"/>
      <c r="K73" s="324"/>
      <c r="M73" s="325"/>
      <c r="N73" s="323"/>
      <c r="O73" s="335"/>
      <c r="P73" s="323"/>
      <c r="Q73" s="323"/>
      <c r="R73" s="335"/>
      <c r="S73" s="323"/>
      <c r="T73" s="323"/>
      <c r="U73" s="335"/>
      <c r="V73" s="323"/>
      <c r="W73" s="323"/>
      <c r="X73" s="335"/>
      <c r="Y73" s="323"/>
      <c r="Z73" s="323"/>
      <c r="AA73" s="335"/>
      <c r="AB73" s="323"/>
      <c r="AC73" s="323"/>
      <c r="AD73" s="335"/>
      <c r="AE73" s="323"/>
      <c r="AF73" s="323"/>
      <c r="AG73" s="335"/>
      <c r="AH73" s="323"/>
      <c r="AI73" s="323"/>
      <c r="AJ73" s="335"/>
      <c r="AK73" s="323"/>
      <c r="AL73" s="323"/>
      <c r="AM73" s="335"/>
      <c r="AN73" s="323"/>
      <c r="AO73" s="323"/>
      <c r="AP73" s="335"/>
      <c r="AQ73" s="323"/>
      <c r="AR73" s="323"/>
      <c r="AS73" s="326">
        <f t="shared" si="101"/>
        <v>0</v>
      </c>
      <c r="AT73" s="323"/>
      <c r="AU73" s="323"/>
      <c r="AV73" s="327">
        <f t="shared" si="99"/>
        <v>0</v>
      </c>
      <c r="AW73" s="323"/>
      <c r="AX73" s="323"/>
      <c r="AY73" s="327">
        <f t="shared" si="100"/>
        <v>0</v>
      </c>
      <c r="AZ73" s="316">
        <f t="shared" si="98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3"/>
      <c r="K74" s="324"/>
      <c r="M74" s="325"/>
      <c r="N74" s="323"/>
      <c r="O74" s="335"/>
      <c r="P74" s="323"/>
      <c r="Q74" s="323"/>
      <c r="R74" s="335"/>
      <c r="S74" s="323"/>
      <c r="T74" s="323"/>
      <c r="U74" s="335"/>
      <c r="V74" s="323"/>
      <c r="W74" s="323"/>
      <c r="X74" s="335"/>
      <c r="Y74" s="323"/>
      <c r="Z74" s="323"/>
      <c r="AA74" s="335"/>
      <c r="AB74" s="323"/>
      <c r="AC74" s="323"/>
      <c r="AD74" s="335"/>
      <c r="AE74" s="323"/>
      <c r="AF74" s="323"/>
      <c r="AG74" s="335"/>
      <c r="AH74" s="323"/>
      <c r="AI74" s="323"/>
      <c r="AJ74" s="335"/>
      <c r="AK74" s="323"/>
      <c r="AL74" s="323"/>
      <c r="AM74" s="335"/>
      <c r="AN74" s="323"/>
      <c r="AO74" s="323"/>
      <c r="AP74" s="335"/>
      <c r="AQ74" s="323"/>
      <c r="AR74" s="323"/>
      <c r="AS74" s="326">
        <f t="shared" si="101"/>
        <v>0</v>
      </c>
      <c r="AT74" s="323"/>
      <c r="AU74" s="323"/>
      <c r="AV74" s="327">
        <f t="shared" si="99"/>
        <v>0</v>
      </c>
      <c r="AW74" s="323"/>
      <c r="AX74" s="323"/>
      <c r="AY74" s="327">
        <f t="shared" si="100"/>
        <v>0</v>
      </c>
      <c r="AZ74" s="316">
        <f t="shared" si="98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3"/>
      <c r="K75" s="324"/>
      <c r="M75" s="325"/>
      <c r="N75" s="323"/>
      <c r="O75" s="335"/>
      <c r="P75" s="323"/>
      <c r="Q75" s="323"/>
      <c r="R75" s="335"/>
      <c r="S75" s="323"/>
      <c r="T75" s="323"/>
      <c r="U75" s="335"/>
      <c r="V75" s="323"/>
      <c r="W75" s="323"/>
      <c r="X75" s="335"/>
      <c r="Y75" s="323"/>
      <c r="Z75" s="323"/>
      <c r="AA75" s="335"/>
      <c r="AB75" s="323"/>
      <c r="AC75" s="323"/>
      <c r="AD75" s="335"/>
      <c r="AE75" s="323"/>
      <c r="AF75" s="323"/>
      <c r="AG75" s="335"/>
      <c r="AH75" s="323"/>
      <c r="AI75" s="323"/>
      <c r="AJ75" s="335"/>
      <c r="AK75" s="323"/>
      <c r="AL75" s="323"/>
      <c r="AM75" s="335"/>
      <c r="AN75" s="323"/>
      <c r="AO75" s="323"/>
      <c r="AP75" s="335"/>
      <c r="AQ75" s="323"/>
      <c r="AR75" s="323"/>
      <c r="AS75" s="326">
        <f t="shared" si="101"/>
        <v>0</v>
      </c>
      <c r="AT75" s="323"/>
      <c r="AU75" s="323"/>
      <c r="AV75" s="327">
        <f t="shared" si="99"/>
        <v>0</v>
      </c>
      <c r="AW75" s="323"/>
      <c r="AX75" s="323"/>
      <c r="AY75" s="327">
        <f t="shared" si="100"/>
        <v>0</v>
      </c>
      <c r="AZ75" s="316">
        <f t="shared" si="98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3"/>
      <c r="K76" s="324"/>
      <c r="M76" s="325"/>
      <c r="N76" s="323"/>
      <c r="O76" s="335"/>
      <c r="P76" s="323"/>
      <c r="Q76" s="323"/>
      <c r="R76" s="335"/>
      <c r="S76" s="323"/>
      <c r="T76" s="323"/>
      <c r="U76" s="335"/>
      <c r="V76" s="323"/>
      <c r="W76" s="323"/>
      <c r="X76" s="335"/>
      <c r="Y76" s="323"/>
      <c r="Z76" s="323"/>
      <c r="AA76" s="335"/>
      <c r="AB76" s="323"/>
      <c r="AC76" s="323"/>
      <c r="AD76" s="335"/>
      <c r="AE76" s="323"/>
      <c r="AF76" s="323"/>
      <c r="AG76" s="335"/>
      <c r="AH76" s="323"/>
      <c r="AI76" s="323"/>
      <c r="AJ76" s="335"/>
      <c r="AK76" s="323"/>
      <c r="AL76" s="323"/>
      <c r="AM76" s="335"/>
      <c r="AN76" s="323"/>
      <c r="AO76" s="323"/>
      <c r="AP76" s="335"/>
      <c r="AQ76" s="323"/>
      <c r="AR76" s="323"/>
      <c r="AS76" s="326">
        <f t="shared" si="101"/>
        <v>0</v>
      </c>
      <c r="AT76" s="323"/>
      <c r="AU76" s="323"/>
      <c r="AV76" s="327">
        <f t="shared" si="99"/>
        <v>0</v>
      </c>
      <c r="AW76" s="323"/>
      <c r="AX76" s="323"/>
      <c r="AY76" s="327">
        <f t="shared" si="100"/>
        <v>0</v>
      </c>
      <c r="AZ76" s="316">
        <f t="shared" ref="AZ76:AZ87" si="102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3"/>
      <c r="K77" s="324"/>
      <c r="M77" s="325"/>
      <c r="N77" s="323"/>
      <c r="O77" s="335"/>
      <c r="P77" s="323"/>
      <c r="Q77" s="323"/>
      <c r="R77" s="335"/>
      <c r="S77" s="323"/>
      <c r="T77" s="323"/>
      <c r="U77" s="335"/>
      <c r="V77" s="323"/>
      <c r="W77" s="323"/>
      <c r="X77" s="335"/>
      <c r="Y77" s="323"/>
      <c r="Z77" s="323"/>
      <c r="AA77" s="335"/>
      <c r="AB77" s="323"/>
      <c r="AC77" s="323"/>
      <c r="AD77" s="335"/>
      <c r="AE77" s="323"/>
      <c r="AF77" s="323"/>
      <c r="AG77" s="335"/>
      <c r="AH77" s="323"/>
      <c r="AI77" s="323"/>
      <c r="AJ77" s="335"/>
      <c r="AK77" s="323"/>
      <c r="AL77" s="323"/>
      <c r="AM77" s="335"/>
      <c r="AN77" s="323"/>
      <c r="AO77" s="323"/>
      <c r="AP77" s="335"/>
      <c r="AQ77" s="323"/>
      <c r="AR77" s="323"/>
      <c r="AS77" s="326">
        <f t="shared" si="101"/>
        <v>0</v>
      </c>
      <c r="AT77" s="323"/>
      <c r="AU77" s="323"/>
      <c r="AV77" s="327">
        <f t="shared" si="99"/>
        <v>0</v>
      </c>
      <c r="AW77" s="323"/>
      <c r="AX77" s="323"/>
      <c r="AY77" s="327">
        <f t="shared" si="100"/>
        <v>0</v>
      </c>
      <c r="AZ77" s="316">
        <f t="shared" si="102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3"/>
      <c r="K78" s="324"/>
      <c r="M78" s="325"/>
      <c r="N78" s="323"/>
      <c r="O78" s="335"/>
      <c r="P78" s="323"/>
      <c r="Q78" s="323"/>
      <c r="R78" s="335"/>
      <c r="S78" s="323"/>
      <c r="T78" s="323"/>
      <c r="U78" s="335"/>
      <c r="V78" s="323"/>
      <c r="W78" s="323"/>
      <c r="X78" s="335"/>
      <c r="Y78" s="323"/>
      <c r="Z78" s="323"/>
      <c r="AA78" s="335"/>
      <c r="AB78" s="323"/>
      <c r="AC78" s="323"/>
      <c r="AD78" s="335"/>
      <c r="AE78" s="323"/>
      <c r="AF78" s="323"/>
      <c r="AG78" s="335"/>
      <c r="AH78" s="323"/>
      <c r="AI78" s="323"/>
      <c r="AJ78" s="335"/>
      <c r="AK78" s="323"/>
      <c r="AL78" s="323"/>
      <c r="AM78" s="335"/>
      <c r="AN78" s="323"/>
      <c r="AO78" s="323"/>
      <c r="AP78" s="335"/>
      <c r="AQ78" s="323"/>
      <c r="AR78" s="323"/>
      <c r="AS78" s="326">
        <f t="shared" si="101"/>
        <v>0</v>
      </c>
      <c r="AT78" s="323"/>
      <c r="AU78" s="323"/>
      <c r="AV78" s="327">
        <f t="shared" si="99"/>
        <v>0</v>
      </c>
      <c r="AW78" s="323"/>
      <c r="AX78" s="323"/>
      <c r="AY78" s="327">
        <f t="shared" si="100"/>
        <v>0</v>
      </c>
      <c r="AZ78" s="316">
        <f t="shared" si="102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3"/>
      <c r="K79" s="324"/>
      <c r="M79" s="325"/>
      <c r="N79" s="323"/>
      <c r="O79" s="335"/>
      <c r="P79" s="323"/>
      <c r="Q79" s="323"/>
      <c r="R79" s="335"/>
      <c r="S79" s="323"/>
      <c r="T79" s="323"/>
      <c r="U79" s="335"/>
      <c r="V79" s="323"/>
      <c r="W79" s="323"/>
      <c r="X79" s="335"/>
      <c r="Y79" s="323"/>
      <c r="Z79" s="323"/>
      <c r="AA79" s="335"/>
      <c r="AB79" s="323"/>
      <c r="AC79" s="323"/>
      <c r="AD79" s="335"/>
      <c r="AE79" s="323"/>
      <c r="AF79" s="323"/>
      <c r="AG79" s="335"/>
      <c r="AH79" s="323"/>
      <c r="AI79" s="323"/>
      <c r="AJ79" s="335"/>
      <c r="AK79" s="323"/>
      <c r="AL79" s="323"/>
      <c r="AM79" s="335"/>
      <c r="AN79" s="323"/>
      <c r="AO79" s="323"/>
      <c r="AP79" s="335"/>
      <c r="AQ79" s="323"/>
      <c r="AR79" s="323"/>
      <c r="AS79" s="326">
        <f t="shared" si="101"/>
        <v>0</v>
      </c>
      <c r="AT79" s="323"/>
      <c r="AU79" s="323"/>
      <c r="AV79" s="327">
        <f t="shared" si="99"/>
        <v>0</v>
      </c>
      <c r="AW79" s="323"/>
      <c r="AX79" s="323"/>
      <c r="AY79" s="327">
        <f t="shared" si="100"/>
        <v>0</v>
      </c>
      <c r="AZ79" s="316">
        <f t="shared" si="102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3"/>
      <c r="K80" s="324"/>
      <c r="M80" s="325"/>
      <c r="N80" s="323"/>
      <c r="O80" s="335"/>
      <c r="P80" s="323"/>
      <c r="Q80" s="323"/>
      <c r="R80" s="335"/>
      <c r="S80" s="323"/>
      <c r="T80" s="323"/>
      <c r="U80" s="335"/>
      <c r="V80" s="323"/>
      <c r="W80" s="323"/>
      <c r="X80" s="335"/>
      <c r="Y80" s="323"/>
      <c r="Z80" s="323"/>
      <c r="AA80" s="335"/>
      <c r="AB80" s="323"/>
      <c r="AC80" s="323"/>
      <c r="AD80" s="335"/>
      <c r="AE80" s="323"/>
      <c r="AF80" s="323"/>
      <c r="AG80" s="335"/>
      <c r="AH80" s="323"/>
      <c r="AI80" s="323"/>
      <c r="AJ80" s="335"/>
      <c r="AK80" s="323"/>
      <c r="AL80" s="323"/>
      <c r="AM80" s="335"/>
      <c r="AN80" s="323"/>
      <c r="AO80" s="323"/>
      <c r="AP80" s="335"/>
      <c r="AQ80" s="323"/>
      <c r="AR80" s="323"/>
      <c r="AS80" s="326">
        <f t="shared" si="101"/>
        <v>0</v>
      </c>
      <c r="AT80" s="323"/>
      <c r="AU80" s="323"/>
      <c r="AV80" s="327">
        <f t="shared" si="99"/>
        <v>0</v>
      </c>
      <c r="AW80" s="323"/>
      <c r="AX80" s="323"/>
      <c r="AY80" s="327">
        <f t="shared" si="100"/>
        <v>0</v>
      </c>
      <c r="AZ80" s="316">
        <f t="shared" si="102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3"/>
      <c r="K81" s="324"/>
      <c r="M81" s="325"/>
      <c r="N81" s="323"/>
      <c r="O81" s="335"/>
      <c r="P81" s="323"/>
      <c r="Q81" s="323"/>
      <c r="R81" s="335"/>
      <c r="S81" s="323"/>
      <c r="T81" s="323"/>
      <c r="U81" s="335"/>
      <c r="V81" s="323"/>
      <c r="W81" s="323"/>
      <c r="X81" s="335"/>
      <c r="Y81" s="323"/>
      <c r="Z81" s="323"/>
      <c r="AA81" s="335"/>
      <c r="AB81" s="323"/>
      <c r="AC81" s="323"/>
      <c r="AD81" s="335"/>
      <c r="AE81" s="323"/>
      <c r="AF81" s="323"/>
      <c r="AG81" s="335"/>
      <c r="AH81" s="323"/>
      <c r="AI81" s="323"/>
      <c r="AJ81" s="335"/>
      <c r="AK81" s="323"/>
      <c r="AL81" s="323"/>
      <c r="AM81" s="335"/>
      <c r="AN81" s="323"/>
      <c r="AO81" s="323"/>
      <c r="AP81" s="335"/>
      <c r="AQ81" s="323"/>
      <c r="AR81" s="323"/>
      <c r="AS81" s="326">
        <f t="shared" si="101"/>
        <v>0</v>
      </c>
      <c r="AT81" s="323"/>
      <c r="AU81" s="323"/>
      <c r="AV81" s="327">
        <f t="shared" si="99"/>
        <v>0</v>
      </c>
      <c r="AW81" s="323"/>
      <c r="AX81" s="323"/>
      <c r="AY81" s="327">
        <f t="shared" si="100"/>
        <v>0</v>
      </c>
      <c r="AZ81" s="316">
        <f t="shared" si="102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7"/>
      <c r="K82" s="324"/>
      <c r="M82" s="325"/>
      <c r="N82" s="337"/>
      <c r="O82" s="335"/>
      <c r="P82" s="337"/>
      <c r="Q82" s="337"/>
      <c r="R82" s="335"/>
      <c r="S82" s="337"/>
      <c r="T82" s="337"/>
      <c r="U82" s="335"/>
      <c r="V82" s="337"/>
      <c r="W82" s="337"/>
      <c r="X82" s="335"/>
      <c r="Y82" s="337"/>
      <c r="Z82" s="337"/>
      <c r="AA82" s="335"/>
      <c r="AB82" s="337"/>
      <c r="AC82" s="337"/>
      <c r="AD82" s="335"/>
      <c r="AE82" s="337"/>
      <c r="AF82" s="337"/>
      <c r="AG82" s="335"/>
      <c r="AH82" s="337"/>
      <c r="AI82" s="337"/>
      <c r="AJ82" s="335"/>
      <c r="AK82" s="337"/>
      <c r="AL82" s="337"/>
      <c r="AM82" s="335"/>
      <c r="AN82" s="337"/>
      <c r="AO82" s="337"/>
      <c r="AP82" s="335"/>
      <c r="AQ82" s="337"/>
      <c r="AR82" s="337"/>
      <c r="AS82" s="326">
        <f t="shared" si="101"/>
        <v>0</v>
      </c>
      <c r="AT82" s="337"/>
      <c r="AU82" s="337"/>
      <c r="AV82" s="327"/>
      <c r="AW82" s="337"/>
      <c r="AX82" s="337"/>
      <c r="AY82" s="327"/>
      <c r="AZ82" s="316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3"/>
      <c r="K83" s="324"/>
      <c r="M83" s="325"/>
      <c r="N83" s="323"/>
      <c r="O83" s="335"/>
      <c r="P83" s="323"/>
      <c r="Q83" s="323"/>
      <c r="R83" s="335"/>
      <c r="S83" s="323"/>
      <c r="T83" s="323"/>
      <c r="U83" s="335"/>
      <c r="V83" s="323"/>
      <c r="W83" s="323"/>
      <c r="X83" s="335"/>
      <c r="Y83" s="323"/>
      <c r="Z83" s="323"/>
      <c r="AA83" s="335"/>
      <c r="AB83" s="323"/>
      <c r="AC83" s="323"/>
      <c r="AD83" s="335"/>
      <c r="AE83" s="323"/>
      <c r="AF83" s="323"/>
      <c r="AG83" s="335"/>
      <c r="AH83" s="323"/>
      <c r="AI83" s="323"/>
      <c r="AJ83" s="335"/>
      <c r="AK83" s="323"/>
      <c r="AL83" s="323"/>
      <c r="AM83" s="335"/>
      <c r="AN83" s="323"/>
      <c r="AO83" s="323"/>
      <c r="AP83" s="335"/>
      <c r="AQ83" s="323"/>
      <c r="AR83" s="323"/>
      <c r="AS83" s="326">
        <f t="shared" si="101"/>
        <v>0</v>
      </c>
      <c r="AT83" s="323"/>
      <c r="AU83" s="323"/>
      <c r="AV83" s="327">
        <f t="shared" si="99"/>
        <v>0</v>
      </c>
      <c r="AW83" s="323"/>
      <c r="AX83" s="323"/>
      <c r="AY83" s="327">
        <f t="shared" si="100"/>
        <v>0</v>
      </c>
      <c r="AZ83" s="316">
        <f t="shared" si="102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3"/>
      <c r="K84" s="324"/>
      <c r="M84" s="325"/>
      <c r="N84" s="323"/>
      <c r="O84" s="335"/>
      <c r="P84" s="323"/>
      <c r="Q84" s="323"/>
      <c r="R84" s="335"/>
      <c r="S84" s="323"/>
      <c r="T84" s="323"/>
      <c r="U84" s="335"/>
      <c r="V84" s="323"/>
      <c r="W84" s="323"/>
      <c r="X84" s="335"/>
      <c r="Y84" s="323"/>
      <c r="Z84" s="323"/>
      <c r="AA84" s="335"/>
      <c r="AB84" s="323"/>
      <c r="AC84" s="323"/>
      <c r="AD84" s="335"/>
      <c r="AE84" s="323"/>
      <c r="AF84" s="323"/>
      <c r="AG84" s="335"/>
      <c r="AH84" s="323"/>
      <c r="AI84" s="323"/>
      <c r="AJ84" s="335"/>
      <c r="AK84" s="323"/>
      <c r="AL84" s="323"/>
      <c r="AM84" s="335"/>
      <c r="AN84" s="323"/>
      <c r="AO84" s="323"/>
      <c r="AP84" s="335"/>
      <c r="AQ84" s="323"/>
      <c r="AR84" s="323"/>
      <c r="AS84" s="326">
        <f t="shared" si="101"/>
        <v>0</v>
      </c>
      <c r="AT84" s="323"/>
      <c r="AU84" s="323"/>
      <c r="AV84" s="327">
        <f t="shared" si="99"/>
        <v>0</v>
      </c>
      <c r="AW84" s="323"/>
      <c r="AX84" s="323"/>
      <c r="AY84" s="327">
        <f t="shared" si="100"/>
        <v>0</v>
      </c>
      <c r="AZ84" s="316">
        <f t="shared" si="102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3"/>
      <c r="K85" s="324"/>
      <c r="M85" s="325"/>
      <c r="N85" s="323"/>
      <c r="O85" s="335"/>
      <c r="P85" s="323"/>
      <c r="Q85" s="323"/>
      <c r="R85" s="335"/>
      <c r="S85" s="323"/>
      <c r="T85" s="323"/>
      <c r="U85" s="335"/>
      <c r="V85" s="323"/>
      <c r="W85" s="323"/>
      <c r="X85" s="335"/>
      <c r="Y85" s="323"/>
      <c r="Z85" s="323"/>
      <c r="AA85" s="335"/>
      <c r="AB85" s="323"/>
      <c r="AC85" s="323"/>
      <c r="AD85" s="335"/>
      <c r="AE85" s="323"/>
      <c r="AF85" s="323"/>
      <c r="AG85" s="335"/>
      <c r="AH85" s="323"/>
      <c r="AI85" s="323"/>
      <c r="AJ85" s="335"/>
      <c r="AK85" s="323"/>
      <c r="AL85" s="323"/>
      <c r="AM85" s="335"/>
      <c r="AN85" s="323"/>
      <c r="AO85" s="323"/>
      <c r="AP85" s="335"/>
      <c r="AQ85" s="323"/>
      <c r="AR85" s="323"/>
      <c r="AS85" s="326">
        <f t="shared" si="101"/>
        <v>0</v>
      </c>
      <c r="AT85" s="323"/>
      <c r="AU85" s="323"/>
      <c r="AV85" s="327">
        <f t="shared" si="99"/>
        <v>0</v>
      </c>
      <c r="AW85" s="323"/>
      <c r="AX85" s="323"/>
      <c r="AY85" s="327">
        <f t="shared" si="100"/>
        <v>0</v>
      </c>
      <c r="AZ85" s="316">
        <f t="shared" si="102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3"/>
      <c r="K86" s="324"/>
      <c r="M86" s="325"/>
      <c r="N86" s="323"/>
      <c r="O86" s="335"/>
      <c r="P86" s="323"/>
      <c r="Q86" s="323"/>
      <c r="R86" s="335"/>
      <c r="S86" s="323"/>
      <c r="T86" s="323"/>
      <c r="U86" s="335"/>
      <c r="V86" s="323"/>
      <c r="W86" s="323"/>
      <c r="X86" s="335"/>
      <c r="Y86" s="323"/>
      <c r="Z86" s="323"/>
      <c r="AA86" s="335"/>
      <c r="AB86" s="323"/>
      <c r="AC86" s="323"/>
      <c r="AD86" s="335"/>
      <c r="AE86" s="323"/>
      <c r="AF86" s="323"/>
      <c r="AG86" s="335"/>
      <c r="AH86" s="323"/>
      <c r="AI86" s="323"/>
      <c r="AJ86" s="335"/>
      <c r="AK86" s="323"/>
      <c r="AL86" s="323"/>
      <c r="AM86" s="335"/>
      <c r="AN86" s="323"/>
      <c r="AO86" s="323"/>
      <c r="AP86" s="335"/>
      <c r="AQ86" s="323"/>
      <c r="AR86" s="323"/>
      <c r="AS86" s="326">
        <f t="shared" si="101"/>
        <v>0</v>
      </c>
      <c r="AT86" s="323"/>
      <c r="AU86" s="323"/>
      <c r="AV86" s="327">
        <f t="shared" si="99"/>
        <v>0</v>
      </c>
      <c r="AW86" s="323"/>
      <c r="AX86" s="323"/>
      <c r="AY86" s="327">
        <f t="shared" si="100"/>
        <v>0</v>
      </c>
      <c r="AZ86" s="316">
        <f t="shared" si="102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3"/>
      <c r="K87" s="324"/>
      <c r="M87" s="325"/>
      <c r="N87" s="323"/>
      <c r="O87" s="335"/>
      <c r="P87" s="323"/>
      <c r="Q87" s="323"/>
      <c r="R87" s="335"/>
      <c r="S87" s="323"/>
      <c r="T87" s="323"/>
      <c r="U87" s="335"/>
      <c r="V87" s="323"/>
      <c r="W87" s="323"/>
      <c r="X87" s="335"/>
      <c r="Y87" s="323"/>
      <c r="Z87" s="323"/>
      <c r="AA87" s="335"/>
      <c r="AB87" s="323"/>
      <c r="AC87" s="323"/>
      <c r="AD87" s="335"/>
      <c r="AE87" s="323"/>
      <c r="AF87" s="323"/>
      <c r="AG87" s="335"/>
      <c r="AH87" s="323"/>
      <c r="AI87" s="323"/>
      <c r="AJ87" s="335"/>
      <c r="AK87" s="323"/>
      <c r="AL87" s="323"/>
      <c r="AM87" s="335"/>
      <c r="AN87" s="323"/>
      <c r="AO87" s="323"/>
      <c r="AP87" s="335"/>
      <c r="AQ87" s="323"/>
      <c r="AR87" s="323"/>
      <c r="AS87" s="337"/>
      <c r="AT87" s="323"/>
      <c r="AU87" s="323"/>
      <c r="AV87" s="327">
        <f t="shared" si="99"/>
        <v>0</v>
      </c>
      <c r="AW87" s="323"/>
      <c r="AX87" s="323"/>
      <c r="AY87" s="327">
        <f t="shared" si="100"/>
        <v>0</v>
      </c>
      <c r="AZ87" s="316">
        <f t="shared" si="102"/>
        <v>0</v>
      </c>
    </row>
    <row r="88" spans="1:52" s="201" customFormat="1" ht="18" customHeight="1" thickBot="1" x14ac:dyDescent="0.3">
      <c r="A88" s="409" t="s">
        <v>28</v>
      </c>
      <c r="B88" s="410"/>
      <c r="C88" s="410"/>
      <c r="D88" s="411"/>
      <c r="E88" s="200">
        <f>SUM(E7:E87)</f>
        <v>400500000</v>
      </c>
      <c r="F88" s="200">
        <f t="shared" ref="F88:AY88" si="103">SUM(F7:F87)</f>
        <v>6500000</v>
      </c>
      <c r="G88" s="200">
        <f t="shared" si="103"/>
        <v>7800000</v>
      </c>
      <c r="H88" s="200">
        <f>SUM(H7:H87)</f>
        <v>386200000</v>
      </c>
      <c r="I88" s="200">
        <f t="shared" si="103"/>
        <v>155300000</v>
      </c>
      <c r="J88" s="200">
        <f t="shared" si="103"/>
        <v>11700000</v>
      </c>
      <c r="K88" s="200">
        <f t="shared" si="103"/>
        <v>11500000</v>
      </c>
      <c r="L88" s="200">
        <f t="shared" si="103"/>
        <v>200000</v>
      </c>
      <c r="M88" s="200">
        <f t="shared" si="103"/>
        <v>16415000</v>
      </c>
      <c r="N88" s="200">
        <f t="shared" si="103"/>
        <v>16415000</v>
      </c>
      <c r="O88" s="200">
        <f t="shared" si="103"/>
        <v>0</v>
      </c>
      <c r="P88" s="200">
        <f t="shared" si="103"/>
        <v>19915000</v>
      </c>
      <c r="Q88" s="200">
        <f t="shared" si="103"/>
        <v>16015000</v>
      </c>
      <c r="R88" s="200">
        <f t="shared" si="103"/>
        <v>3900000</v>
      </c>
      <c r="S88" s="200">
        <f t="shared" si="103"/>
        <v>19915000</v>
      </c>
      <c r="T88" s="200">
        <f t="shared" si="103"/>
        <v>15365000</v>
      </c>
      <c r="U88" s="200">
        <f t="shared" si="103"/>
        <v>4550000</v>
      </c>
      <c r="V88" s="200">
        <f t="shared" si="103"/>
        <v>19915000</v>
      </c>
      <c r="W88" s="200">
        <f t="shared" si="103"/>
        <v>11465000</v>
      </c>
      <c r="X88" s="200">
        <f t="shared" si="103"/>
        <v>8450000</v>
      </c>
      <c r="Y88" s="200">
        <f t="shared" si="103"/>
        <v>19915000</v>
      </c>
      <c r="Z88" s="200">
        <f t="shared" si="103"/>
        <v>5160000</v>
      </c>
      <c r="AA88" s="200">
        <f t="shared" si="103"/>
        <v>14755000</v>
      </c>
      <c r="AB88" s="200">
        <f t="shared" si="103"/>
        <v>19915000</v>
      </c>
      <c r="AC88" s="200">
        <f t="shared" si="103"/>
        <v>3410000</v>
      </c>
      <c r="AD88" s="200">
        <f t="shared" si="103"/>
        <v>16505000</v>
      </c>
      <c r="AE88" s="200">
        <f t="shared" si="103"/>
        <v>19915000</v>
      </c>
      <c r="AF88" s="200">
        <f t="shared" si="103"/>
        <v>1950000</v>
      </c>
      <c r="AG88" s="200">
        <f t="shared" si="103"/>
        <v>17965000</v>
      </c>
      <c r="AH88" s="200">
        <f t="shared" si="103"/>
        <v>19915000</v>
      </c>
      <c r="AI88" s="200">
        <f t="shared" si="103"/>
        <v>950000</v>
      </c>
      <c r="AJ88" s="200">
        <f t="shared" si="103"/>
        <v>18965000</v>
      </c>
      <c r="AK88" s="200">
        <f t="shared" si="103"/>
        <v>19915000</v>
      </c>
      <c r="AL88" s="200">
        <f t="shared" si="103"/>
        <v>400000</v>
      </c>
      <c r="AM88" s="200">
        <f t="shared" si="103"/>
        <v>19515000</v>
      </c>
      <c r="AN88" s="200">
        <f t="shared" si="103"/>
        <v>19415000</v>
      </c>
      <c r="AO88" s="200">
        <f t="shared" si="103"/>
        <v>0</v>
      </c>
      <c r="AP88" s="200">
        <f t="shared" si="103"/>
        <v>19415000</v>
      </c>
      <c r="AQ88" s="200">
        <f t="shared" si="103"/>
        <v>12965000</v>
      </c>
      <c r="AR88" s="200">
        <f t="shared" si="103"/>
        <v>0</v>
      </c>
      <c r="AS88" s="200">
        <f t="shared" si="103"/>
        <v>12965000</v>
      </c>
      <c r="AT88" s="200">
        <f t="shared" si="103"/>
        <v>11085000</v>
      </c>
      <c r="AU88" s="200">
        <f t="shared" si="103"/>
        <v>0</v>
      </c>
      <c r="AV88" s="200">
        <f t="shared" si="103"/>
        <v>11085000</v>
      </c>
      <c r="AW88" s="200">
        <f t="shared" si="103"/>
        <v>0</v>
      </c>
      <c r="AX88" s="200">
        <f t="shared" si="103"/>
        <v>0</v>
      </c>
      <c r="AY88" s="200">
        <f t="shared" si="103"/>
        <v>0</v>
      </c>
      <c r="AZ88" s="338">
        <f t="shared" ref="AZ88" si="104">SUM(AZ8:AZ87)</f>
        <v>223650000</v>
      </c>
    </row>
    <row r="89" spans="1:52" x14ac:dyDescent="0.2">
      <c r="A89" s="359" t="s">
        <v>308</v>
      </c>
      <c r="B89" s="359"/>
      <c r="C89" s="359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5">
        <v>1</v>
      </c>
      <c r="B91" s="168"/>
      <c r="C91" s="231" t="str">
        <f>+C7</f>
        <v>Muhamad Rijal</v>
      </c>
      <c r="D91" s="168"/>
      <c r="E91" s="271">
        <f>L7+O7+R7+U7+X7+AA7+AD7+AG7+AJ7+AM7+AP7+AS7+AV7</f>
        <v>4830000</v>
      </c>
    </row>
    <row r="92" spans="1:52" x14ac:dyDescent="0.2">
      <c r="A92" s="66">
        <v>2</v>
      </c>
      <c r="B92" s="71"/>
      <c r="C92" s="231" t="str">
        <f t="shared" ref="C92:C155" si="105">+C8</f>
        <v>Asep Palahudin</v>
      </c>
      <c r="D92" s="66" t="str">
        <f>D8</f>
        <v>IK</v>
      </c>
      <c r="E92" s="271">
        <f t="shared" ref="E92:E152" si="106">L8+O8+R8+U8+X8+AA8+AD8+AG8+AJ8+AM8+AP8+AS8+AV8</f>
        <v>1750000</v>
      </c>
    </row>
    <row r="93" spans="1:52" x14ac:dyDescent="0.2">
      <c r="A93" s="345">
        <v>3</v>
      </c>
      <c r="B93" s="71"/>
      <c r="C93" s="231" t="str">
        <f t="shared" si="105"/>
        <v>Dede Mamad</v>
      </c>
      <c r="D93" s="66" t="str">
        <f t="shared" ref="D93:D156" si="107">D9</f>
        <v>IK</v>
      </c>
      <c r="E93" s="271">
        <f t="shared" si="106"/>
        <v>0</v>
      </c>
      <c r="G93" s="8">
        <f>REKAP!R20/63</f>
        <v>3776666.6666666665</v>
      </c>
    </row>
    <row r="94" spans="1:52" x14ac:dyDescent="0.2">
      <c r="A94" s="66">
        <v>4</v>
      </c>
      <c r="B94" s="71"/>
      <c r="C94" s="231" t="str">
        <f t="shared" si="105"/>
        <v>Ryan Ramdhani</v>
      </c>
      <c r="D94" s="66" t="str">
        <f t="shared" si="107"/>
        <v>IK</v>
      </c>
      <c r="E94" s="271">
        <f t="shared" si="106"/>
        <v>4240000</v>
      </c>
    </row>
    <row r="95" spans="1:52" x14ac:dyDescent="0.2">
      <c r="A95" s="345">
        <v>5</v>
      </c>
      <c r="B95" s="53"/>
      <c r="C95" s="231" t="str">
        <f t="shared" si="105"/>
        <v>Surya Adi Cahya</v>
      </c>
      <c r="D95" s="66" t="str">
        <f t="shared" si="107"/>
        <v>IK</v>
      </c>
      <c r="E95" s="271">
        <f t="shared" si="106"/>
        <v>0</v>
      </c>
    </row>
    <row r="96" spans="1:52" x14ac:dyDescent="0.2">
      <c r="A96" s="66">
        <v>6</v>
      </c>
      <c r="B96" s="53"/>
      <c r="C96" s="231" t="str">
        <f t="shared" si="105"/>
        <v>Asep Firman R</v>
      </c>
      <c r="D96" s="66" t="str">
        <f t="shared" si="107"/>
        <v>IK</v>
      </c>
      <c r="E96" s="271">
        <f t="shared" si="106"/>
        <v>6300000</v>
      </c>
    </row>
    <row r="97" spans="1:5" x14ac:dyDescent="0.2">
      <c r="A97" s="345">
        <v>7</v>
      </c>
      <c r="B97" s="53"/>
      <c r="C97" s="231" t="str">
        <f t="shared" si="105"/>
        <v>Bima Sagara Erlangga</v>
      </c>
      <c r="D97" s="66" t="str">
        <f t="shared" si="107"/>
        <v>IK</v>
      </c>
      <c r="E97" s="271">
        <f t="shared" si="106"/>
        <v>6300000</v>
      </c>
    </row>
    <row r="98" spans="1:5" x14ac:dyDescent="0.2">
      <c r="A98" s="66">
        <v>8</v>
      </c>
      <c r="B98" s="53"/>
      <c r="C98" s="231" t="str">
        <f t="shared" si="105"/>
        <v>Cecep M Arip</v>
      </c>
      <c r="D98" s="66" t="str">
        <f t="shared" si="107"/>
        <v>IK</v>
      </c>
      <c r="E98" s="271">
        <f t="shared" si="106"/>
        <v>2500000</v>
      </c>
    </row>
    <row r="99" spans="1:5" x14ac:dyDescent="0.2">
      <c r="A99" s="345">
        <v>9</v>
      </c>
      <c r="B99" s="53"/>
      <c r="C99" s="231" t="str">
        <f t="shared" si="105"/>
        <v>Diwan Pratama</v>
      </c>
      <c r="D99" s="66" t="str">
        <f t="shared" si="107"/>
        <v>IK</v>
      </c>
      <c r="E99" s="271">
        <f t="shared" si="106"/>
        <v>6300000</v>
      </c>
    </row>
    <row r="100" spans="1:5" x14ac:dyDescent="0.2">
      <c r="A100" s="66">
        <v>10</v>
      </c>
      <c r="B100" s="53"/>
      <c r="C100" s="231" t="str">
        <f t="shared" si="105"/>
        <v>Ferdiansyah</v>
      </c>
      <c r="D100" s="66" t="str">
        <f t="shared" si="107"/>
        <v>IK</v>
      </c>
      <c r="E100" s="271">
        <f t="shared" si="106"/>
        <v>6400000</v>
      </c>
    </row>
    <row r="101" spans="1:5" x14ac:dyDescent="0.2">
      <c r="A101" s="345">
        <v>11</v>
      </c>
      <c r="B101" s="53"/>
      <c r="C101" s="231" t="str">
        <f t="shared" si="105"/>
        <v>Faizal Ginanjar</v>
      </c>
      <c r="D101" s="66" t="str">
        <f t="shared" si="107"/>
        <v>IK</v>
      </c>
      <c r="E101" s="271">
        <f t="shared" si="106"/>
        <v>4500000</v>
      </c>
    </row>
    <row r="102" spans="1:5" x14ac:dyDescent="0.2">
      <c r="A102" s="66">
        <v>12</v>
      </c>
      <c r="B102" s="53"/>
      <c r="C102" s="231" t="str">
        <f t="shared" si="105"/>
        <v>Gugun Abdul G</v>
      </c>
      <c r="D102" s="66" t="str">
        <f t="shared" si="107"/>
        <v>IK</v>
      </c>
      <c r="E102" s="271">
        <f t="shared" si="106"/>
        <v>6000000</v>
      </c>
    </row>
    <row r="103" spans="1:5" x14ac:dyDescent="0.2">
      <c r="A103" s="345">
        <v>13</v>
      </c>
      <c r="B103" s="53"/>
      <c r="C103" s="231" t="str">
        <f t="shared" si="105"/>
        <v>Hamdan Yuwafi</v>
      </c>
      <c r="D103" s="66" t="str">
        <f t="shared" si="107"/>
        <v>IK</v>
      </c>
      <c r="E103" s="271">
        <f t="shared" si="106"/>
        <v>6050000</v>
      </c>
    </row>
    <row r="104" spans="1:5" x14ac:dyDescent="0.2">
      <c r="A104" s="66">
        <v>14</v>
      </c>
      <c r="B104" s="53"/>
      <c r="C104" s="231" t="str">
        <f t="shared" si="105"/>
        <v>Jazmauddin</v>
      </c>
      <c r="D104" s="66" t="str">
        <f t="shared" si="107"/>
        <v>IK</v>
      </c>
      <c r="E104" s="271">
        <f t="shared" si="106"/>
        <v>7900000</v>
      </c>
    </row>
    <row r="105" spans="1:5" x14ac:dyDescent="0.2">
      <c r="A105" s="345">
        <v>15</v>
      </c>
      <c r="B105" s="53"/>
      <c r="C105" s="231" t="str">
        <f t="shared" si="105"/>
        <v>M Faisal Wajdi</v>
      </c>
      <c r="D105" s="66" t="str">
        <f t="shared" si="107"/>
        <v>IK</v>
      </c>
      <c r="E105" s="271">
        <f t="shared" si="106"/>
        <v>3400000</v>
      </c>
    </row>
    <row r="106" spans="1:5" x14ac:dyDescent="0.2">
      <c r="A106" s="66">
        <v>16</v>
      </c>
      <c r="B106" s="53"/>
      <c r="C106" s="231" t="str">
        <f t="shared" si="105"/>
        <v>Muhamad Ramdhan</v>
      </c>
      <c r="D106" s="66" t="str">
        <f t="shared" si="107"/>
        <v>IK</v>
      </c>
      <c r="E106" s="271">
        <f t="shared" si="106"/>
        <v>4750000</v>
      </c>
    </row>
    <row r="107" spans="1:5" x14ac:dyDescent="0.2">
      <c r="A107" s="345">
        <v>17</v>
      </c>
      <c r="B107" s="53"/>
      <c r="C107" s="231" t="str">
        <f t="shared" si="105"/>
        <v>Muhamad Randy</v>
      </c>
      <c r="D107" s="66" t="str">
        <f t="shared" si="107"/>
        <v>IK</v>
      </c>
      <c r="E107" s="271">
        <f t="shared" si="106"/>
        <v>0</v>
      </c>
    </row>
    <row r="108" spans="1:5" x14ac:dyDescent="0.2">
      <c r="A108" s="66">
        <v>18</v>
      </c>
      <c r="B108" s="53"/>
      <c r="C108" s="231" t="str">
        <f t="shared" si="105"/>
        <v>Nisa Aprianti</v>
      </c>
      <c r="D108" s="66" t="str">
        <f t="shared" si="107"/>
        <v>IK</v>
      </c>
      <c r="E108" s="271">
        <f t="shared" si="106"/>
        <v>6300000</v>
      </c>
    </row>
    <row r="109" spans="1:5" x14ac:dyDescent="0.2">
      <c r="A109" s="345">
        <v>19</v>
      </c>
      <c r="B109" s="53"/>
      <c r="C109" s="231" t="str">
        <f t="shared" si="105"/>
        <v>Rayi Detriawan</v>
      </c>
      <c r="D109" s="66" t="str">
        <f t="shared" si="107"/>
        <v>IK</v>
      </c>
      <c r="E109" s="271">
        <f t="shared" si="106"/>
        <v>0</v>
      </c>
    </row>
    <row r="110" spans="1:5" x14ac:dyDescent="0.2">
      <c r="A110" s="66">
        <v>20</v>
      </c>
      <c r="B110" s="53"/>
      <c r="C110" s="231" t="str">
        <f t="shared" si="105"/>
        <v>Redie Aulia R</v>
      </c>
      <c r="D110" s="66" t="str">
        <f t="shared" si="107"/>
        <v>IK</v>
      </c>
      <c r="E110" s="271">
        <f t="shared" si="106"/>
        <v>0</v>
      </c>
    </row>
    <row r="111" spans="1:5" x14ac:dyDescent="0.2">
      <c r="A111" s="345">
        <v>21</v>
      </c>
      <c r="B111" s="53"/>
      <c r="C111" s="231" t="str">
        <f t="shared" si="105"/>
        <v>Riki Abdul Rojak</v>
      </c>
      <c r="D111" s="66" t="str">
        <f t="shared" si="107"/>
        <v>IK</v>
      </c>
      <c r="E111" s="271">
        <f t="shared" si="106"/>
        <v>6300000</v>
      </c>
    </row>
    <row r="112" spans="1:5" x14ac:dyDescent="0.2">
      <c r="A112" s="66">
        <v>22</v>
      </c>
      <c r="B112" s="53"/>
      <c r="C112" s="231" t="str">
        <f t="shared" si="105"/>
        <v>Robi Pebrian</v>
      </c>
      <c r="D112" s="66" t="str">
        <f t="shared" si="107"/>
        <v>IK</v>
      </c>
      <c r="E112" s="271">
        <f t="shared" si="106"/>
        <v>5500000</v>
      </c>
    </row>
    <row r="113" spans="1:52" x14ac:dyDescent="0.2">
      <c r="A113" s="345">
        <v>23</v>
      </c>
      <c r="B113" s="53"/>
      <c r="C113" s="231" t="str">
        <f t="shared" si="105"/>
        <v>Rohmat Maulana</v>
      </c>
      <c r="D113" s="66" t="str">
        <f t="shared" si="107"/>
        <v>IK</v>
      </c>
      <c r="E113" s="271">
        <f t="shared" si="106"/>
        <v>1500000</v>
      </c>
    </row>
    <row r="114" spans="1:52" x14ac:dyDescent="0.2">
      <c r="A114" s="66">
        <v>24</v>
      </c>
      <c r="B114" s="53"/>
      <c r="C114" s="231" t="str">
        <f t="shared" si="105"/>
        <v>Tomy Fajar Hasan</v>
      </c>
      <c r="D114" s="66" t="str">
        <f t="shared" si="107"/>
        <v>IK</v>
      </c>
      <c r="E114" s="271">
        <f t="shared" si="106"/>
        <v>6300000</v>
      </c>
    </row>
    <row r="115" spans="1:52" x14ac:dyDescent="0.2">
      <c r="A115" s="345">
        <v>25</v>
      </c>
      <c r="B115" s="53"/>
      <c r="C115" s="231" t="str">
        <f t="shared" si="105"/>
        <v>Wahyu Adam Husaini</v>
      </c>
      <c r="D115" s="66" t="str">
        <f t="shared" si="107"/>
        <v>IK</v>
      </c>
      <c r="E115" s="271">
        <f t="shared" si="106"/>
        <v>7100000</v>
      </c>
    </row>
    <row r="116" spans="1:52" x14ac:dyDescent="0.2">
      <c r="A116" s="66">
        <v>26</v>
      </c>
      <c r="B116" s="53"/>
      <c r="C116" s="231" t="str">
        <f t="shared" si="105"/>
        <v>Hamka Rifaldi</v>
      </c>
      <c r="D116" s="66" t="str">
        <f t="shared" si="107"/>
        <v>IK</v>
      </c>
      <c r="E116" s="271">
        <f t="shared" si="106"/>
        <v>8550000</v>
      </c>
    </row>
    <row r="117" spans="1:52" x14ac:dyDescent="0.2">
      <c r="A117" s="345">
        <v>27</v>
      </c>
      <c r="B117" s="53"/>
      <c r="C117" s="231" t="str">
        <f t="shared" si="105"/>
        <v>Fauzi Ismail</v>
      </c>
      <c r="D117" s="66" t="str">
        <f t="shared" si="107"/>
        <v>IK</v>
      </c>
      <c r="E117" s="271">
        <f t="shared" si="106"/>
        <v>9650000</v>
      </c>
    </row>
    <row r="118" spans="1:52" x14ac:dyDescent="0.2">
      <c r="A118" s="66">
        <v>28</v>
      </c>
      <c r="B118" s="53"/>
      <c r="C118" s="231" t="str">
        <f t="shared" si="105"/>
        <v>Imam Amrulloh</v>
      </c>
      <c r="D118" s="66" t="str">
        <f t="shared" si="107"/>
        <v>IK</v>
      </c>
      <c r="E118" s="271">
        <f t="shared" si="106"/>
        <v>9500000</v>
      </c>
    </row>
    <row r="119" spans="1:52" x14ac:dyDescent="0.2">
      <c r="A119" s="345">
        <v>29</v>
      </c>
      <c r="B119" s="53"/>
      <c r="C119" s="231" t="str">
        <f t="shared" si="105"/>
        <v>Tian Septiawan</v>
      </c>
      <c r="D119" s="66" t="str">
        <f t="shared" si="107"/>
        <v>IK</v>
      </c>
      <c r="E119" s="53">
        <f t="shared" si="106"/>
        <v>9550000</v>
      </c>
    </row>
    <row r="120" spans="1:52" x14ac:dyDescent="0.2">
      <c r="A120" s="66">
        <v>30</v>
      </c>
      <c r="B120" s="53"/>
      <c r="C120" s="231" t="str">
        <f t="shared" si="105"/>
        <v>Sardini</v>
      </c>
      <c r="D120" s="66" t="str">
        <f t="shared" si="107"/>
        <v>IK</v>
      </c>
      <c r="E120" s="53">
        <f t="shared" si="106"/>
        <v>6800000</v>
      </c>
    </row>
    <row r="121" spans="1:52" x14ac:dyDescent="0.2">
      <c r="A121" s="345">
        <v>31</v>
      </c>
      <c r="B121" s="53"/>
      <c r="C121" s="231">
        <f t="shared" si="105"/>
        <v>0</v>
      </c>
      <c r="D121" s="66">
        <f t="shared" si="107"/>
        <v>0</v>
      </c>
      <c r="E121" s="53">
        <f t="shared" si="106"/>
        <v>0</v>
      </c>
    </row>
    <row r="122" spans="1:52" x14ac:dyDescent="0.2">
      <c r="A122" s="66">
        <v>32</v>
      </c>
      <c r="B122" s="53"/>
      <c r="C122" s="231">
        <f t="shared" si="105"/>
        <v>0</v>
      </c>
      <c r="D122" s="66">
        <f t="shared" si="107"/>
        <v>0</v>
      </c>
      <c r="E122" s="53">
        <f t="shared" si="106"/>
        <v>0</v>
      </c>
    </row>
    <row r="123" spans="1:52" x14ac:dyDescent="0.2">
      <c r="A123" s="345">
        <v>33</v>
      </c>
      <c r="B123" s="53"/>
      <c r="C123" s="231">
        <f t="shared" si="105"/>
        <v>0</v>
      </c>
      <c r="D123" s="66">
        <f t="shared" si="107"/>
        <v>0</v>
      </c>
      <c r="E123" s="53">
        <f t="shared" si="106"/>
        <v>0</v>
      </c>
    </row>
    <row r="124" spans="1:52" s="57" customFormat="1" x14ac:dyDescent="0.2">
      <c r="A124" s="66">
        <v>34</v>
      </c>
      <c r="B124" s="54"/>
      <c r="C124" s="231">
        <f t="shared" si="105"/>
        <v>0</v>
      </c>
      <c r="D124" s="66">
        <f t="shared" si="107"/>
        <v>0</v>
      </c>
      <c r="E124" s="53">
        <f t="shared" si="106"/>
        <v>0</v>
      </c>
      <c r="J124" s="339"/>
      <c r="K124" s="339"/>
      <c r="L124" s="314"/>
      <c r="M124" s="339"/>
      <c r="N124" s="339"/>
      <c r="O124" s="317"/>
      <c r="P124" s="339"/>
      <c r="Q124" s="339"/>
      <c r="R124" s="317"/>
      <c r="S124" s="339"/>
      <c r="T124" s="339"/>
      <c r="U124" s="317"/>
      <c r="V124" s="339"/>
      <c r="W124" s="339"/>
      <c r="X124" s="317"/>
      <c r="Y124" s="339"/>
      <c r="Z124" s="339"/>
      <c r="AA124" s="317"/>
      <c r="AB124" s="339"/>
      <c r="AC124" s="339"/>
      <c r="AD124" s="317"/>
      <c r="AE124" s="339"/>
      <c r="AF124" s="339"/>
      <c r="AG124" s="317"/>
      <c r="AH124" s="339"/>
      <c r="AI124" s="339"/>
      <c r="AJ124" s="317"/>
      <c r="AK124" s="339"/>
      <c r="AL124" s="339"/>
      <c r="AM124" s="317"/>
      <c r="AN124" s="339"/>
      <c r="AO124" s="339"/>
      <c r="AP124" s="317"/>
      <c r="AQ124" s="339"/>
      <c r="AR124" s="339"/>
      <c r="AS124" s="339"/>
      <c r="AT124" s="339"/>
      <c r="AU124" s="339"/>
      <c r="AV124" s="339"/>
      <c r="AW124" s="339"/>
      <c r="AX124" s="339"/>
      <c r="AY124" s="339"/>
      <c r="AZ124" s="339"/>
    </row>
    <row r="125" spans="1:52" x14ac:dyDescent="0.2">
      <c r="A125" s="345">
        <v>35</v>
      </c>
      <c r="B125" s="53"/>
      <c r="C125" s="231">
        <f t="shared" si="105"/>
        <v>0</v>
      </c>
      <c r="D125" s="66">
        <f t="shared" si="107"/>
        <v>0</v>
      </c>
      <c r="E125" s="53">
        <f t="shared" si="106"/>
        <v>0</v>
      </c>
    </row>
    <row r="126" spans="1:52" x14ac:dyDescent="0.2">
      <c r="A126" s="66">
        <v>36</v>
      </c>
      <c r="B126" s="53"/>
      <c r="C126" s="231">
        <f t="shared" si="105"/>
        <v>0</v>
      </c>
      <c r="D126" s="66">
        <f t="shared" si="107"/>
        <v>0</v>
      </c>
      <c r="E126" s="53">
        <f t="shared" si="106"/>
        <v>0</v>
      </c>
    </row>
    <row r="127" spans="1:52" x14ac:dyDescent="0.2">
      <c r="A127" s="345">
        <v>37</v>
      </c>
      <c r="B127" s="53"/>
      <c r="C127" s="231">
        <f t="shared" si="105"/>
        <v>0</v>
      </c>
      <c r="D127" s="66">
        <f t="shared" si="107"/>
        <v>0</v>
      </c>
      <c r="E127" s="53">
        <f t="shared" si="106"/>
        <v>0</v>
      </c>
    </row>
    <row r="128" spans="1:52" x14ac:dyDescent="0.2">
      <c r="A128" s="66">
        <v>38</v>
      </c>
      <c r="B128" s="53"/>
      <c r="C128" s="231">
        <f t="shared" si="105"/>
        <v>0</v>
      </c>
      <c r="D128" s="66">
        <f t="shared" si="107"/>
        <v>0</v>
      </c>
      <c r="E128" s="53">
        <f t="shared" si="106"/>
        <v>0</v>
      </c>
    </row>
    <row r="129" spans="1:5" x14ac:dyDescent="0.2">
      <c r="A129" s="345">
        <v>39</v>
      </c>
      <c r="B129" s="53"/>
      <c r="C129" s="231">
        <f t="shared" si="105"/>
        <v>0</v>
      </c>
      <c r="D129" s="66">
        <f t="shared" si="107"/>
        <v>0</v>
      </c>
      <c r="E129" s="53">
        <f t="shared" si="106"/>
        <v>0</v>
      </c>
    </row>
    <row r="130" spans="1:5" x14ac:dyDescent="0.2">
      <c r="A130" s="66">
        <v>40</v>
      </c>
      <c r="B130" s="53"/>
      <c r="C130" s="231">
        <f t="shared" si="105"/>
        <v>0</v>
      </c>
      <c r="D130" s="66">
        <f t="shared" si="107"/>
        <v>0</v>
      </c>
      <c r="E130" s="53">
        <f t="shared" si="106"/>
        <v>0</v>
      </c>
    </row>
    <row r="131" spans="1:5" x14ac:dyDescent="0.2">
      <c r="A131" s="345">
        <v>41</v>
      </c>
      <c r="B131" s="53"/>
      <c r="C131" s="231">
        <f t="shared" si="105"/>
        <v>0</v>
      </c>
      <c r="D131" s="66">
        <f t="shared" si="107"/>
        <v>0</v>
      </c>
      <c r="E131" s="53">
        <f t="shared" si="106"/>
        <v>0</v>
      </c>
    </row>
    <row r="132" spans="1:5" x14ac:dyDescent="0.2">
      <c r="A132" s="66">
        <v>42</v>
      </c>
      <c r="B132" s="53"/>
      <c r="C132" s="231">
        <f t="shared" si="105"/>
        <v>0</v>
      </c>
      <c r="D132" s="66">
        <f t="shared" si="107"/>
        <v>0</v>
      </c>
      <c r="E132" s="53">
        <f t="shared" si="106"/>
        <v>0</v>
      </c>
    </row>
    <row r="133" spans="1:5" x14ac:dyDescent="0.2">
      <c r="A133" s="345">
        <v>43</v>
      </c>
      <c r="B133" s="53"/>
      <c r="C133" s="231">
        <f t="shared" si="105"/>
        <v>0</v>
      </c>
      <c r="D133" s="66">
        <f t="shared" si="107"/>
        <v>0</v>
      </c>
      <c r="E133" s="53">
        <f t="shared" si="106"/>
        <v>0</v>
      </c>
    </row>
    <row r="134" spans="1:5" x14ac:dyDescent="0.2">
      <c r="A134" s="66">
        <v>44</v>
      </c>
      <c r="B134" s="53"/>
      <c r="C134" s="231">
        <f t="shared" si="105"/>
        <v>0</v>
      </c>
      <c r="D134" s="66">
        <f t="shared" si="107"/>
        <v>0</v>
      </c>
      <c r="E134" s="53">
        <f t="shared" si="106"/>
        <v>0</v>
      </c>
    </row>
    <row r="135" spans="1:5" x14ac:dyDescent="0.2">
      <c r="A135" s="345">
        <v>45</v>
      </c>
      <c r="B135" s="53"/>
      <c r="C135" s="231">
        <f t="shared" si="105"/>
        <v>0</v>
      </c>
      <c r="D135" s="66">
        <f t="shared" si="107"/>
        <v>0</v>
      </c>
      <c r="E135" s="53">
        <f t="shared" si="106"/>
        <v>0</v>
      </c>
    </row>
    <row r="136" spans="1:5" x14ac:dyDescent="0.2">
      <c r="A136" s="66">
        <v>46</v>
      </c>
      <c r="B136" s="53"/>
      <c r="C136" s="231">
        <f t="shared" si="105"/>
        <v>0</v>
      </c>
      <c r="D136" s="66">
        <f t="shared" si="107"/>
        <v>0</v>
      </c>
      <c r="E136" s="53">
        <f t="shared" si="106"/>
        <v>0</v>
      </c>
    </row>
    <row r="137" spans="1:5" x14ac:dyDescent="0.2">
      <c r="A137" s="345">
        <v>47</v>
      </c>
      <c r="B137" s="53"/>
      <c r="C137" s="231">
        <f t="shared" si="105"/>
        <v>0</v>
      </c>
      <c r="D137" s="66">
        <f t="shared" si="107"/>
        <v>0</v>
      </c>
      <c r="E137" s="53">
        <f t="shared" si="106"/>
        <v>0</v>
      </c>
    </row>
    <row r="138" spans="1:5" x14ac:dyDescent="0.2">
      <c r="A138" s="66">
        <v>48</v>
      </c>
      <c r="B138" s="53"/>
      <c r="C138" s="231">
        <f t="shared" si="105"/>
        <v>0</v>
      </c>
      <c r="D138" s="66">
        <f t="shared" si="107"/>
        <v>0</v>
      </c>
      <c r="E138" s="53">
        <f t="shared" si="106"/>
        <v>0</v>
      </c>
    </row>
    <row r="139" spans="1:5" x14ac:dyDescent="0.2">
      <c r="A139" s="345">
        <v>49</v>
      </c>
      <c r="B139" s="53"/>
      <c r="C139" s="231">
        <f t="shared" si="105"/>
        <v>0</v>
      </c>
      <c r="D139" s="66">
        <f t="shared" si="107"/>
        <v>0</v>
      </c>
      <c r="E139" s="53">
        <f t="shared" si="106"/>
        <v>0</v>
      </c>
    </row>
    <row r="140" spans="1:5" x14ac:dyDescent="0.2">
      <c r="A140" s="66">
        <v>50</v>
      </c>
      <c r="B140" s="53"/>
      <c r="C140" s="231">
        <f t="shared" si="105"/>
        <v>0</v>
      </c>
      <c r="D140" s="66">
        <f t="shared" si="107"/>
        <v>0</v>
      </c>
      <c r="E140" s="53">
        <f t="shared" si="106"/>
        <v>0</v>
      </c>
    </row>
    <row r="141" spans="1:5" x14ac:dyDescent="0.2">
      <c r="A141" s="345">
        <v>51</v>
      </c>
      <c r="B141" s="53"/>
      <c r="C141" s="231">
        <f t="shared" si="105"/>
        <v>0</v>
      </c>
      <c r="D141" s="66">
        <f t="shared" si="107"/>
        <v>0</v>
      </c>
      <c r="E141" s="53">
        <f t="shared" si="106"/>
        <v>0</v>
      </c>
    </row>
    <row r="142" spans="1:5" x14ac:dyDescent="0.2">
      <c r="A142" s="66">
        <v>52</v>
      </c>
      <c r="B142" s="53"/>
      <c r="C142" s="231">
        <f t="shared" si="105"/>
        <v>0</v>
      </c>
      <c r="D142" s="66">
        <f t="shared" si="107"/>
        <v>0</v>
      </c>
      <c r="E142" s="53">
        <f t="shared" si="106"/>
        <v>0</v>
      </c>
    </row>
    <row r="143" spans="1:5" x14ac:dyDescent="0.2">
      <c r="A143" s="345">
        <v>53</v>
      </c>
      <c r="B143" s="53"/>
      <c r="C143" s="231">
        <f t="shared" si="105"/>
        <v>0</v>
      </c>
      <c r="D143" s="66">
        <f t="shared" si="107"/>
        <v>0</v>
      </c>
      <c r="E143" s="53">
        <f t="shared" si="106"/>
        <v>0</v>
      </c>
    </row>
    <row r="144" spans="1:5" x14ac:dyDescent="0.2">
      <c r="A144" s="66">
        <v>54</v>
      </c>
      <c r="B144" s="53"/>
      <c r="C144" s="231">
        <f t="shared" si="105"/>
        <v>0</v>
      </c>
      <c r="D144" s="66">
        <f t="shared" si="107"/>
        <v>0</v>
      </c>
      <c r="E144" s="53">
        <f t="shared" si="106"/>
        <v>0</v>
      </c>
    </row>
    <row r="145" spans="1:52" x14ac:dyDescent="0.2">
      <c r="A145" s="345">
        <v>55</v>
      </c>
      <c r="B145" s="53"/>
      <c r="C145" s="231">
        <f t="shared" si="105"/>
        <v>0</v>
      </c>
      <c r="D145" s="66">
        <f t="shared" si="107"/>
        <v>0</v>
      </c>
      <c r="E145" s="53">
        <f t="shared" si="106"/>
        <v>0</v>
      </c>
    </row>
    <row r="146" spans="1:52" x14ac:dyDescent="0.2">
      <c r="A146" s="66">
        <v>56</v>
      </c>
      <c r="B146" s="53"/>
      <c r="C146" s="231">
        <f t="shared" si="105"/>
        <v>0</v>
      </c>
      <c r="D146" s="66">
        <f t="shared" si="107"/>
        <v>0</v>
      </c>
      <c r="E146" s="53">
        <f t="shared" si="106"/>
        <v>0</v>
      </c>
    </row>
    <row r="147" spans="1:52" x14ac:dyDescent="0.2">
      <c r="A147" s="345">
        <v>57</v>
      </c>
      <c r="B147" s="53"/>
      <c r="C147" s="231">
        <f t="shared" si="105"/>
        <v>0</v>
      </c>
      <c r="D147" s="66">
        <f t="shared" si="107"/>
        <v>0</v>
      </c>
      <c r="E147" s="53">
        <f t="shared" si="106"/>
        <v>0</v>
      </c>
    </row>
    <row r="148" spans="1:52" x14ac:dyDescent="0.2">
      <c r="A148" s="66">
        <v>58</v>
      </c>
      <c r="B148" s="53"/>
      <c r="C148" s="231">
        <f t="shared" si="105"/>
        <v>0</v>
      </c>
      <c r="D148" s="66">
        <f t="shared" si="107"/>
        <v>0</v>
      </c>
      <c r="E148" s="53">
        <f t="shared" si="106"/>
        <v>0</v>
      </c>
    </row>
    <row r="149" spans="1:52" s="57" customFormat="1" x14ac:dyDescent="0.2">
      <c r="A149" s="345">
        <v>59</v>
      </c>
      <c r="B149" s="54"/>
      <c r="C149" s="231">
        <f t="shared" si="105"/>
        <v>0</v>
      </c>
      <c r="D149" s="66">
        <f t="shared" si="107"/>
        <v>0</v>
      </c>
      <c r="E149" s="53">
        <f t="shared" si="106"/>
        <v>0</v>
      </c>
      <c r="J149" s="339"/>
      <c r="K149" s="339"/>
      <c r="L149" s="314"/>
      <c r="M149" s="339"/>
      <c r="N149" s="339"/>
      <c r="O149" s="317"/>
      <c r="P149" s="339"/>
      <c r="Q149" s="339"/>
      <c r="R149" s="317"/>
      <c r="S149" s="339"/>
      <c r="T149" s="339"/>
      <c r="U149" s="317"/>
      <c r="V149" s="339"/>
      <c r="W149" s="339"/>
      <c r="X149" s="317"/>
      <c r="Y149" s="339"/>
      <c r="Z149" s="339"/>
      <c r="AA149" s="317"/>
      <c r="AB149" s="339"/>
      <c r="AC149" s="339"/>
      <c r="AD149" s="317"/>
      <c r="AE149" s="339"/>
      <c r="AF149" s="339"/>
      <c r="AG149" s="317"/>
      <c r="AH149" s="339"/>
      <c r="AI149" s="339"/>
      <c r="AJ149" s="317"/>
      <c r="AK149" s="339"/>
      <c r="AL149" s="339"/>
      <c r="AM149" s="317"/>
      <c r="AN149" s="339"/>
      <c r="AO149" s="339"/>
      <c r="AP149" s="317"/>
      <c r="AQ149" s="339"/>
      <c r="AR149" s="339"/>
      <c r="AS149" s="339"/>
      <c r="AT149" s="339"/>
      <c r="AU149" s="339"/>
      <c r="AV149" s="339"/>
      <c r="AW149" s="339"/>
      <c r="AX149" s="339"/>
      <c r="AY149" s="339"/>
      <c r="AZ149" s="339"/>
    </row>
    <row r="150" spans="1:52" x14ac:dyDescent="0.2">
      <c r="A150" s="66">
        <v>60</v>
      </c>
      <c r="B150" s="53"/>
      <c r="C150" s="231">
        <f t="shared" si="105"/>
        <v>0</v>
      </c>
      <c r="D150" s="66">
        <f t="shared" si="107"/>
        <v>0</v>
      </c>
      <c r="E150" s="53">
        <f t="shared" si="106"/>
        <v>0</v>
      </c>
    </row>
    <row r="151" spans="1:52" x14ac:dyDescent="0.2">
      <c r="A151" s="345">
        <v>61</v>
      </c>
      <c r="B151" s="53"/>
      <c r="C151" s="231">
        <f t="shared" si="105"/>
        <v>0</v>
      </c>
      <c r="D151" s="66">
        <f t="shared" si="107"/>
        <v>0</v>
      </c>
      <c r="E151" s="53">
        <f t="shared" si="106"/>
        <v>0</v>
      </c>
    </row>
    <row r="152" spans="1:52" x14ac:dyDescent="0.2">
      <c r="A152" s="66">
        <v>62</v>
      </c>
      <c r="B152" s="53"/>
      <c r="C152" s="231">
        <f t="shared" si="105"/>
        <v>0</v>
      </c>
      <c r="D152" s="66">
        <f t="shared" si="107"/>
        <v>0</v>
      </c>
      <c r="E152" s="53">
        <f t="shared" si="106"/>
        <v>0</v>
      </c>
    </row>
    <row r="153" spans="1:52" x14ac:dyDescent="0.2">
      <c r="A153" s="345">
        <v>63</v>
      </c>
      <c r="B153" s="53"/>
      <c r="C153" s="231">
        <f t="shared" si="105"/>
        <v>0</v>
      </c>
      <c r="D153" s="66">
        <f t="shared" si="107"/>
        <v>0</v>
      </c>
      <c r="E153" s="53">
        <f t="shared" ref="E153:E156" si="108"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105"/>
        <v>0</v>
      </c>
      <c r="D154" s="66">
        <f t="shared" si="107"/>
        <v>0</v>
      </c>
      <c r="E154" s="53">
        <f t="shared" si="108"/>
        <v>0</v>
      </c>
    </row>
    <row r="155" spans="1:52" x14ac:dyDescent="0.2">
      <c r="A155" s="345">
        <v>65</v>
      </c>
      <c r="B155" s="53"/>
      <c r="C155" s="231">
        <f t="shared" si="105"/>
        <v>0</v>
      </c>
      <c r="D155" s="66">
        <f t="shared" si="107"/>
        <v>0</v>
      </c>
      <c r="E155" s="53">
        <f t="shared" si="108"/>
        <v>0</v>
      </c>
    </row>
    <row r="156" spans="1:52" x14ac:dyDescent="0.2">
      <c r="A156" s="66">
        <v>66</v>
      </c>
      <c r="B156" s="53"/>
      <c r="C156" s="232">
        <f t="shared" ref="C156" si="109">C72</f>
        <v>0</v>
      </c>
      <c r="D156" s="66">
        <f t="shared" si="107"/>
        <v>0</v>
      </c>
      <c r="E156" s="53">
        <f t="shared" si="108"/>
        <v>0</v>
      </c>
    </row>
    <row r="157" spans="1:52" x14ac:dyDescent="0.2">
      <c r="A157" s="345">
        <v>67</v>
      </c>
      <c r="B157" s="53"/>
      <c r="C157" s="232">
        <f t="shared" ref="C157:C171" si="110">C73</f>
        <v>0</v>
      </c>
      <c r="D157" s="66">
        <f t="shared" ref="D157:D171" si="111">D73</f>
        <v>0</v>
      </c>
      <c r="E157" s="53">
        <f t="shared" ref="E157:E171" si="112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110"/>
        <v>0</v>
      </c>
      <c r="D158" s="66">
        <f t="shared" si="111"/>
        <v>0</v>
      </c>
      <c r="E158" s="53">
        <f t="shared" si="112"/>
        <v>0</v>
      </c>
    </row>
    <row r="159" spans="1:52" x14ac:dyDescent="0.2">
      <c r="A159" s="345">
        <v>69</v>
      </c>
      <c r="B159" s="53"/>
      <c r="C159" s="232">
        <f t="shared" si="110"/>
        <v>0</v>
      </c>
      <c r="D159" s="66">
        <f t="shared" si="111"/>
        <v>0</v>
      </c>
      <c r="E159" s="53">
        <f t="shared" si="112"/>
        <v>0</v>
      </c>
    </row>
    <row r="160" spans="1:52" x14ac:dyDescent="0.2">
      <c r="A160" s="66">
        <v>70</v>
      </c>
      <c r="B160" s="53"/>
      <c r="C160" s="232">
        <f t="shared" si="110"/>
        <v>0</v>
      </c>
      <c r="D160" s="66">
        <f t="shared" si="111"/>
        <v>0</v>
      </c>
      <c r="E160" s="53">
        <f t="shared" si="112"/>
        <v>0</v>
      </c>
    </row>
    <row r="161" spans="1:5" x14ac:dyDescent="0.2">
      <c r="A161" s="345">
        <v>71</v>
      </c>
      <c r="B161" s="53"/>
      <c r="C161" s="232">
        <f t="shared" si="110"/>
        <v>0</v>
      </c>
      <c r="D161" s="66">
        <f t="shared" si="111"/>
        <v>0</v>
      </c>
      <c r="E161" s="53">
        <f t="shared" si="112"/>
        <v>0</v>
      </c>
    </row>
    <row r="162" spans="1:5" x14ac:dyDescent="0.2">
      <c r="A162" s="66">
        <v>72</v>
      </c>
      <c r="B162" s="53"/>
      <c r="C162" s="232">
        <f t="shared" si="110"/>
        <v>0</v>
      </c>
      <c r="D162" s="66">
        <f t="shared" si="111"/>
        <v>0</v>
      </c>
      <c r="E162" s="53">
        <f t="shared" si="112"/>
        <v>0</v>
      </c>
    </row>
    <row r="163" spans="1:5" x14ac:dyDescent="0.2">
      <c r="A163" s="345">
        <v>73</v>
      </c>
      <c r="B163" s="53"/>
      <c r="C163" s="232">
        <f t="shared" si="110"/>
        <v>0</v>
      </c>
      <c r="D163" s="66">
        <f t="shared" si="111"/>
        <v>0</v>
      </c>
      <c r="E163" s="53">
        <f t="shared" si="112"/>
        <v>0</v>
      </c>
    </row>
    <row r="164" spans="1:5" x14ac:dyDescent="0.2">
      <c r="A164" s="66">
        <v>74</v>
      </c>
      <c r="B164" s="53"/>
      <c r="C164" s="232">
        <f t="shared" si="110"/>
        <v>0</v>
      </c>
      <c r="D164" s="66">
        <f t="shared" si="111"/>
        <v>0</v>
      </c>
      <c r="E164" s="53">
        <f t="shared" si="112"/>
        <v>0</v>
      </c>
    </row>
    <row r="165" spans="1:5" x14ac:dyDescent="0.2">
      <c r="A165" s="345">
        <v>75</v>
      </c>
      <c r="B165" s="53"/>
      <c r="C165" s="232">
        <f t="shared" si="110"/>
        <v>0</v>
      </c>
      <c r="D165" s="66">
        <f t="shared" si="111"/>
        <v>0</v>
      </c>
      <c r="E165" s="53">
        <f t="shared" si="112"/>
        <v>0</v>
      </c>
    </row>
    <row r="166" spans="1:5" x14ac:dyDescent="0.2">
      <c r="A166" s="66">
        <v>76</v>
      </c>
      <c r="B166" s="53"/>
      <c r="C166" s="232">
        <f t="shared" si="110"/>
        <v>0</v>
      </c>
      <c r="D166" s="66">
        <f t="shared" si="111"/>
        <v>0</v>
      </c>
      <c r="E166" s="53">
        <f t="shared" si="112"/>
        <v>0</v>
      </c>
    </row>
    <row r="167" spans="1:5" x14ac:dyDescent="0.2">
      <c r="A167" s="345">
        <v>77</v>
      </c>
      <c r="B167" s="53"/>
      <c r="C167" s="232">
        <f t="shared" si="110"/>
        <v>0</v>
      </c>
      <c r="D167" s="66">
        <f t="shared" si="111"/>
        <v>0</v>
      </c>
      <c r="E167" s="53">
        <f t="shared" si="112"/>
        <v>0</v>
      </c>
    </row>
    <row r="168" spans="1:5" x14ac:dyDescent="0.2">
      <c r="A168" s="66">
        <v>78</v>
      </c>
      <c r="B168" s="53"/>
      <c r="C168" s="232">
        <f t="shared" si="110"/>
        <v>0</v>
      </c>
      <c r="D168" s="66">
        <f t="shared" si="111"/>
        <v>0</v>
      </c>
      <c r="E168" s="53">
        <f t="shared" si="112"/>
        <v>0</v>
      </c>
    </row>
    <row r="169" spans="1:5" x14ac:dyDescent="0.2">
      <c r="A169" s="345">
        <v>79</v>
      </c>
      <c r="B169" s="53"/>
      <c r="C169" s="232">
        <f t="shared" si="110"/>
        <v>0</v>
      </c>
      <c r="D169" s="66">
        <f t="shared" si="111"/>
        <v>0</v>
      </c>
      <c r="E169" s="53">
        <f t="shared" si="112"/>
        <v>0</v>
      </c>
    </row>
    <row r="170" spans="1:5" x14ac:dyDescent="0.2">
      <c r="A170" s="66">
        <v>80</v>
      </c>
      <c r="B170" s="53"/>
      <c r="C170" s="232">
        <f t="shared" si="110"/>
        <v>0</v>
      </c>
      <c r="D170" s="66">
        <f t="shared" si="111"/>
        <v>0</v>
      </c>
      <c r="E170" s="53">
        <f t="shared" si="112"/>
        <v>0</v>
      </c>
    </row>
    <row r="171" spans="1:5" x14ac:dyDescent="0.2">
      <c r="A171" s="345">
        <v>81</v>
      </c>
      <c r="B171" s="53"/>
      <c r="C171" s="232">
        <f t="shared" si="110"/>
        <v>0</v>
      </c>
      <c r="D171" s="66">
        <f t="shared" si="111"/>
        <v>0</v>
      </c>
      <c r="E171" s="53">
        <f t="shared" si="112"/>
        <v>0</v>
      </c>
    </row>
    <row r="172" spans="1:5" x14ac:dyDescent="0.2">
      <c r="A172" s="8"/>
      <c r="B172" s="8"/>
      <c r="C172" s="232">
        <f t="shared" ref="C172" si="113">C88</f>
        <v>0</v>
      </c>
      <c r="D172" s="8"/>
      <c r="E172" s="53">
        <f>SUM(E91:E171)</f>
        <v>148270000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9"/>
      <c r="K177" s="339"/>
      <c r="L177" s="314"/>
      <c r="M177" s="339"/>
      <c r="N177" s="339"/>
      <c r="O177" s="317"/>
      <c r="P177" s="339"/>
      <c r="Q177" s="339"/>
      <c r="R177" s="317"/>
      <c r="S177" s="339"/>
      <c r="T177" s="339"/>
      <c r="U177" s="317"/>
      <c r="V177" s="339"/>
      <c r="W177" s="339"/>
      <c r="X177" s="317"/>
      <c r="Y177" s="339"/>
      <c r="Z177" s="339"/>
      <c r="AA177" s="317"/>
      <c r="AB177" s="339"/>
      <c r="AC177" s="339"/>
      <c r="AD177" s="317"/>
      <c r="AE177" s="339"/>
      <c r="AF177" s="339"/>
      <c r="AG177" s="317"/>
      <c r="AH177" s="339"/>
      <c r="AI177" s="339"/>
      <c r="AJ177" s="317"/>
      <c r="AK177" s="339"/>
      <c r="AL177" s="339"/>
      <c r="AM177" s="317"/>
      <c r="AN177" s="339"/>
      <c r="AO177" s="339"/>
      <c r="AP177" s="317"/>
      <c r="AQ177" s="339"/>
      <c r="AR177" s="339"/>
      <c r="AS177" s="339"/>
      <c r="AT177" s="339"/>
      <c r="AU177" s="339"/>
      <c r="AV177" s="339"/>
      <c r="AW177" s="339"/>
      <c r="AX177" s="339"/>
      <c r="AY177" s="339"/>
      <c r="AZ177" s="339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9"/>
      <c r="K180" s="339"/>
      <c r="L180" s="314"/>
      <c r="M180" s="339"/>
      <c r="N180" s="339"/>
      <c r="O180" s="317"/>
      <c r="P180" s="339"/>
      <c r="Q180" s="339"/>
      <c r="R180" s="317"/>
      <c r="S180" s="339"/>
      <c r="T180" s="339"/>
      <c r="U180" s="317"/>
      <c r="V180" s="339"/>
      <c r="W180" s="339"/>
      <c r="X180" s="317"/>
      <c r="Y180" s="339"/>
      <c r="Z180" s="339"/>
      <c r="AA180" s="317"/>
      <c r="AB180" s="339"/>
      <c r="AC180" s="339"/>
      <c r="AD180" s="317"/>
      <c r="AE180" s="339"/>
      <c r="AF180" s="339"/>
      <c r="AG180" s="317"/>
      <c r="AH180" s="339"/>
      <c r="AI180" s="339"/>
      <c r="AJ180" s="317"/>
      <c r="AK180" s="339"/>
      <c r="AL180" s="339"/>
      <c r="AM180" s="317"/>
      <c r="AN180" s="339"/>
      <c r="AO180" s="339"/>
      <c r="AP180" s="317"/>
      <c r="AQ180" s="339"/>
      <c r="AR180" s="339"/>
      <c r="AS180" s="339"/>
      <c r="AT180" s="339"/>
      <c r="AU180" s="339"/>
      <c r="AV180" s="339"/>
      <c r="AW180" s="339"/>
      <c r="AX180" s="339"/>
      <c r="AY180" s="339"/>
      <c r="AZ180" s="339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topLeftCell="Z1" workbookViewId="0">
      <pane ySplit="6" topLeftCell="A16" activePane="bottomLeft" state="frozen"/>
      <selection pane="bottomLeft" activeCell="AM16" sqref="AM16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62" t="s">
        <v>1</v>
      </c>
      <c r="B5" s="364" t="s">
        <v>2</v>
      </c>
      <c r="C5" s="415" t="s">
        <v>3</v>
      </c>
      <c r="D5" s="366" t="s">
        <v>4</v>
      </c>
      <c r="E5" s="366" t="s">
        <v>5</v>
      </c>
      <c r="F5" s="374" t="s">
        <v>6</v>
      </c>
      <c r="G5" s="374"/>
      <c r="H5" s="366" t="s">
        <v>10</v>
      </c>
      <c r="I5" s="366" t="s">
        <v>27</v>
      </c>
      <c r="J5" s="376" t="s">
        <v>26</v>
      </c>
      <c r="K5" s="377"/>
      <c r="L5" s="378"/>
      <c r="M5" s="361" t="s">
        <v>9</v>
      </c>
      <c r="N5" s="361"/>
      <c r="O5" s="361"/>
      <c r="P5" s="361" t="s">
        <v>14</v>
      </c>
      <c r="Q5" s="361"/>
      <c r="R5" s="361"/>
      <c r="S5" s="361" t="s">
        <v>15</v>
      </c>
      <c r="T5" s="361"/>
      <c r="U5" s="361"/>
      <c r="V5" s="361" t="s">
        <v>16</v>
      </c>
      <c r="W5" s="361"/>
      <c r="X5" s="361"/>
      <c r="Y5" s="361" t="s">
        <v>295</v>
      </c>
      <c r="Z5" s="361"/>
      <c r="AA5" s="361"/>
      <c r="AB5" s="361" t="s">
        <v>18</v>
      </c>
      <c r="AC5" s="361"/>
      <c r="AD5" s="361"/>
      <c r="AE5" s="361" t="s">
        <v>19</v>
      </c>
      <c r="AF5" s="361"/>
      <c r="AG5" s="361"/>
      <c r="AH5" s="361" t="s">
        <v>20</v>
      </c>
      <c r="AI5" s="361"/>
      <c r="AJ5" s="361"/>
      <c r="AK5" s="361" t="s">
        <v>21</v>
      </c>
      <c r="AL5" s="361"/>
      <c r="AM5" s="361"/>
      <c r="AN5" s="361" t="s">
        <v>22</v>
      </c>
      <c r="AO5" s="361"/>
      <c r="AP5" s="361"/>
      <c r="AQ5" s="361" t="s">
        <v>23</v>
      </c>
      <c r="AR5" s="361"/>
      <c r="AS5" s="361"/>
      <c r="AT5" s="361" t="s">
        <v>24</v>
      </c>
      <c r="AU5" s="361"/>
      <c r="AV5" s="361"/>
      <c r="AW5" s="368" t="s">
        <v>25</v>
      </c>
      <c r="AX5" s="369"/>
      <c r="AY5" s="370"/>
      <c r="AZ5" s="156" t="s">
        <v>285</v>
      </c>
    </row>
    <row r="6" spans="1:56" s="107" customFormat="1" ht="12" thickBot="1" x14ac:dyDescent="0.25">
      <c r="A6" s="363"/>
      <c r="B6" s="365"/>
      <c r="C6" s="416"/>
      <c r="D6" s="367"/>
      <c r="E6" s="367"/>
      <c r="F6" s="104" t="s">
        <v>7</v>
      </c>
      <c r="G6" s="105" t="s">
        <v>8</v>
      </c>
      <c r="H6" s="375"/>
      <c r="I6" s="367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9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 t="shared" ref="R7" si="0">P7-Q7</f>
        <v>0</v>
      </c>
      <c r="S7" s="11">
        <v>850000</v>
      </c>
      <c r="T7" s="11">
        <v>850000</v>
      </c>
      <c r="U7" s="227">
        <f t="shared" ref="U7" si="1">S7-T7</f>
        <v>0</v>
      </c>
      <c r="V7" s="11">
        <v>850000</v>
      </c>
      <c r="W7" s="11">
        <v>850000</v>
      </c>
      <c r="X7" s="227">
        <f t="shared" ref="X7" si="2">V7-W7</f>
        <v>0</v>
      </c>
      <c r="Y7" s="11">
        <v>850000</v>
      </c>
      <c r="Z7" s="11">
        <v>850000</v>
      </c>
      <c r="AA7" s="227">
        <f t="shared" ref="AA7" si="3">Y7-Z7</f>
        <v>0</v>
      </c>
      <c r="AB7" s="11">
        <v>850000</v>
      </c>
      <c r="AC7" s="11">
        <v>750000</v>
      </c>
      <c r="AD7" s="227">
        <f t="shared" ref="AD7" si="4">AB7-AC7</f>
        <v>100000</v>
      </c>
      <c r="AE7" s="11">
        <v>850000</v>
      </c>
      <c r="AF7" s="11"/>
      <c r="AG7" s="227">
        <f t="shared" ref="AG7" si="5">AE7-AF7</f>
        <v>850000</v>
      </c>
      <c r="AH7" s="11">
        <v>850000</v>
      </c>
      <c r="AI7" s="11"/>
      <c r="AJ7" s="227">
        <f t="shared" ref="AJ7" si="6">AH7-AI7</f>
        <v>850000</v>
      </c>
      <c r="AK7" s="11">
        <v>850000</v>
      </c>
      <c r="AL7" s="11"/>
      <c r="AM7" s="227">
        <f t="shared" ref="AM7" si="7">AK7-AL7</f>
        <v>850000</v>
      </c>
      <c r="AN7" s="11">
        <v>850000</v>
      </c>
      <c r="AO7" s="11"/>
      <c r="AP7" s="227">
        <f t="shared" ref="AP7" si="8"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9">+P8-Q8</f>
        <v>0</v>
      </c>
      <c r="S8" s="11">
        <v>950000</v>
      </c>
      <c r="T8" s="11">
        <v>950000</v>
      </c>
      <c r="U8" s="227">
        <f t="shared" ref="U8:U17" si="10">+S8-T8</f>
        <v>0</v>
      </c>
      <c r="V8" s="11">
        <v>950000</v>
      </c>
      <c r="W8" s="11">
        <v>950000</v>
      </c>
      <c r="X8" s="227">
        <f t="shared" ref="X8:X17" si="11">+V8-W8</f>
        <v>0</v>
      </c>
      <c r="Y8" s="11">
        <v>950000</v>
      </c>
      <c r="Z8" s="11"/>
      <c r="AA8" s="227">
        <f t="shared" ref="AA8:AA17" si="12">+Y8-Z8</f>
        <v>950000</v>
      </c>
      <c r="AB8" s="11">
        <v>950000</v>
      </c>
      <c r="AC8" s="11"/>
      <c r="AD8" s="227">
        <f t="shared" ref="AD8:AD17" si="13">+AB8-AC8</f>
        <v>950000</v>
      </c>
      <c r="AE8" s="11">
        <v>950000</v>
      </c>
      <c r="AF8" s="11"/>
      <c r="AG8" s="227">
        <f t="shared" ref="AG8:AG17" si="14">+AE8-AF8</f>
        <v>950000</v>
      </c>
      <c r="AH8" s="11">
        <v>950000</v>
      </c>
      <c r="AI8" s="11"/>
      <c r="AJ8" s="227">
        <f t="shared" ref="AJ8:AJ17" si="15">+AH8-AI8</f>
        <v>950000</v>
      </c>
      <c r="AK8" s="11">
        <v>950000</v>
      </c>
      <c r="AL8" s="11"/>
      <c r="AM8" s="227">
        <f t="shared" ref="AM8:AM17" si="16">+AK8-AL8</f>
        <v>950000</v>
      </c>
      <c r="AN8" s="11">
        <v>950000</v>
      </c>
      <c r="AO8" s="11"/>
      <c r="AP8" s="227">
        <f t="shared" ref="AP8:AP17" si="17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18">J8+M8+P8+S8+V8+Y8+AB8+AE8+AH8+AK8+AN8+AQ8+AT8+AW8</f>
        <v>11000000</v>
      </c>
      <c r="BA8" s="8">
        <f t="shared" ref="BA8:BA43" si="19">+I8</f>
        <v>2500000</v>
      </c>
      <c r="BB8" s="8">
        <f t="shared" ref="BB8:BB42" si="20">+AZ8+BA8</f>
        <v>13500000</v>
      </c>
      <c r="BC8" s="8">
        <f t="shared" ref="BC8:BC44" si="21">+H8</f>
        <v>13500000</v>
      </c>
      <c r="BD8" s="8">
        <f t="shared" ref="BD8:BD44" si="22">+BB8-BC8</f>
        <v>0</v>
      </c>
    </row>
    <row r="9" spans="1:56" x14ac:dyDescent="0.2">
      <c r="A9" s="108">
        <v>3</v>
      </c>
      <c r="B9" s="12"/>
      <c r="C9" s="251" t="s">
        <v>395</v>
      </c>
      <c r="D9" s="279" t="s">
        <v>505</v>
      </c>
      <c r="E9" s="11">
        <v>13500000</v>
      </c>
      <c r="F9" s="53"/>
      <c r="G9" s="53"/>
      <c r="H9" s="11">
        <f t="shared" ref="H9:H32" si="23">+E9-F9-G9</f>
        <v>13500000</v>
      </c>
      <c r="I9" s="53">
        <v>3000000</v>
      </c>
      <c r="J9" s="53"/>
      <c r="K9" s="53"/>
      <c r="L9" s="227">
        <f t="shared" ref="L9:L39" si="24">+J9-K9</f>
        <v>0</v>
      </c>
      <c r="M9" s="53">
        <v>875000</v>
      </c>
      <c r="N9" s="53">
        <v>875000</v>
      </c>
      <c r="O9" s="227">
        <f t="shared" ref="O9:O35" si="25">+M9-N9</f>
        <v>0</v>
      </c>
      <c r="P9" s="53">
        <v>875000</v>
      </c>
      <c r="Q9" s="53">
        <v>875000</v>
      </c>
      <c r="R9" s="227">
        <f t="shared" si="9"/>
        <v>0</v>
      </c>
      <c r="S9" s="53">
        <v>875000</v>
      </c>
      <c r="T9" s="53">
        <v>875000</v>
      </c>
      <c r="U9" s="227">
        <f t="shared" si="10"/>
        <v>0</v>
      </c>
      <c r="V9" s="53">
        <v>875000</v>
      </c>
      <c r="W9" s="53"/>
      <c r="X9" s="227">
        <f t="shared" si="11"/>
        <v>875000</v>
      </c>
      <c r="Y9" s="53">
        <v>875000</v>
      </c>
      <c r="Z9" s="53"/>
      <c r="AA9" s="227">
        <f t="shared" si="12"/>
        <v>875000</v>
      </c>
      <c r="AB9" s="53">
        <v>875000</v>
      </c>
      <c r="AC9" s="53"/>
      <c r="AD9" s="227">
        <f t="shared" si="13"/>
        <v>875000</v>
      </c>
      <c r="AE9" s="53">
        <v>875000</v>
      </c>
      <c r="AF9" s="53"/>
      <c r="AG9" s="227">
        <f t="shared" si="14"/>
        <v>875000</v>
      </c>
      <c r="AH9" s="53">
        <v>875000</v>
      </c>
      <c r="AI9" s="53"/>
      <c r="AJ9" s="227">
        <f t="shared" si="15"/>
        <v>875000</v>
      </c>
      <c r="AK9" s="53">
        <v>875000</v>
      </c>
      <c r="AL9" s="53"/>
      <c r="AM9" s="227">
        <f t="shared" si="16"/>
        <v>875000</v>
      </c>
      <c r="AN9" s="53">
        <v>875000</v>
      </c>
      <c r="AO9" s="53"/>
      <c r="AP9" s="227">
        <f t="shared" si="17"/>
        <v>875000</v>
      </c>
      <c r="AQ9" s="53">
        <v>875000</v>
      </c>
      <c r="AR9" s="53"/>
      <c r="AS9" s="227">
        <f t="shared" ref="AS9" si="26">+AQ9-AR9</f>
        <v>875000</v>
      </c>
      <c r="AT9" s="53">
        <v>875000</v>
      </c>
      <c r="AU9" s="53"/>
      <c r="AV9" s="227">
        <f t="shared" ref="AV9" si="27">+AT9-AU9</f>
        <v>875000</v>
      </c>
      <c r="AW9" s="53"/>
      <c r="AX9" s="53"/>
      <c r="AY9" s="53"/>
      <c r="AZ9" s="33">
        <f t="shared" si="18"/>
        <v>10500000</v>
      </c>
      <c r="BA9" s="8">
        <f t="shared" si="19"/>
        <v>3000000</v>
      </c>
      <c r="BB9" s="8">
        <f t="shared" si="20"/>
        <v>13500000</v>
      </c>
      <c r="BC9" s="8">
        <f t="shared" si="21"/>
        <v>13500000</v>
      </c>
      <c r="BD9" s="8">
        <f t="shared" si="22"/>
        <v>0</v>
      </c>
    </row>
    <row r="10" spans="1:56" x14ac:dyDescent="0.2">
      <c r="A10" s="108">
        <v>4</v>
      </c>
      <c r="B10" s="202"/>
      <c r="C10" s="203" t="s">
        <v>396</v>
      </c>
      <c r="D10" s="279" t="s">
        <v>505</v>
      </c>
      <c r="E10" s="11">
        <v>13500000</v>
      </c>
      <c r="F10" s="11"/>
      <c r="G10" s="11"/>
      <c r="H10" s="11">
        <f t="shared" si="23"/>
        <v>13500000</v>
      </c>
      <c r="I10" s="11">
        <v>5000000</v>
      </c>
      <c r="J10" s="11"/>
      <c r="K10" s="11"/>
      <c r="L10" s="227">
        <f t="shared" si="24"/>
        <v>0</v>
      </c>
      <c r="M10" s="11">
        <v>850000</v>
      </c>
      <c r="N10" s="11">
        <v>850000</v>
      </c>
      <c r="O10" s="227">
        <f t="shared" si="25"/>
        <v>0</v>
      </c>
      <c r="P10" s="11">
        <v>850000</v>
      </c>
      <c r="Q10" s="11">
        <v>850000</v>
      </c>
      <c r="R10" s="227">
        <f t="shared" si="9"/>
        <v>0</v>
      </c>
      <c r="S10" s="11">
        <v>850000</v>
      </c>
      <c r="T10" s="11">
        <v>850000</v>
      </c>
      <c r="U10" s="227">
        <f t="shared" si="10"/>
        <v>0</v>
      </c>
      <c r="V10" s="11">
        <v>850000</v>
      </c>
      <c r="W10" s="11">
        <v>850000</v>
      </c>
      <c r="X10" s="227">
        <f t="shared" si="11"/>
        <v>0</v>
      </c>
      <c r="Y10" s="11">
        <v>850000</v>
      </c>
      <c r="Z10" s="11"/>
      <c r="AA10" s="227">
        <f t="shared" si="12"/>
        <v>850000</v>
      </c>
      <c r="AB10" s="11">
        <v>850000</v>
      </c>
      <c r="AC10" s="11"/>
      <c r="AD10" s="227">
        <f t="shared" si="13"/>
        <v>850000</v>
      </c>
      <c r="AE10" s="11">
        <v>850000</v>
      </c>
      <c r="AF10" s="11"/>
      <c r="AG10" s="227">
        <f t="shared" si="14"/>
        <v>850000</v>
      </c>
      <c r="AH10" s="11">
        <v>850000</v>
      </c>
      <c r="AI10" s="11"/>
      <c r="AJ10" s="227">
        <f t="shared" si="15"/>
        <v>850000</v>
      </c>
      <c r="AK10" s="11">
        <v>850000</v>
      </c>
      <c r="AL10" s="11"/>
      <c r="AM10" s="227">
        <f t="shared" si="16"/>
        <v>850000</v>
      </c>
      <c r="AN10" s="11">
        <v>850000</v>
      </c>
      <c r="AO10" s="11"/>
      <c r="AP10" s="227">
        <f t="shared" si="17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18"/>
        <v>8500000</v>
      </c>
      <c r="BA10" s="8">
        <f t="shared" si="19"/>
        <v>5000000</v>
      </c>
      <c r="BB10" s="8">
        <f t="shared" si="20"/>
        <v>13500000</v>
      </c>
      <c r="BC10" s="8">
        <f t="shared" si="21"/>
        <v>13500000</v>
      </c>
      <c r="BD10" s="8">
        <f t="shared" si="22"/>
        <v>0</v>
      </c>
    </row>
    <row r="11" spans="1:56" x14ac:dyDescent="0.2">
      <c r="A11" s="108">
        <v>5</v>
      </c>
      <c r="B11" s="202"/>
      <c r="C11" s="203" t="s">
        <v>397</v>
      </c>
      <c r="D11" s="279" t="s">
        <v>505</v>
      </c>
      <c r="E11" s="11">
        <v>13500000</v>
      </c>
      <c r="F11" s="11">
        <v>1350000</v>
      </c>
      <c r="G11" s="11"/>
      <c r="H11" s="11">
        <f t="shared" si="23"/>
        <v>12150000</v>
      </c>
      <c r="I11" s="11">
        <f>+H11</f>
        <v>12150000</v>
      </c>
      <c r="J11" s="11"/>
      <c r="K11" s="11"/>
      <c r="L11" s="227">
        <f t="shared" si="24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23"/>
        <v>13500000</v>
      </c>
      <c r="I12" s="11">
        <v>4000000</v>
      </c>
      <c r="J12" s="11"/>
      <c r="K12" s="11"/>
      <c r="L12" s="227">
        <f t="shared" si="24"/>
        <v>0</v>
      </c>
      <c r="M12" s="11">
        <v>800000</v>
      </c>
      <c r="N12" s="11">
        <v>800000</v>
      </c>
      <c r="O12" s="227">
        <f t="shared" si="25"/>
        <v>0</v>
      </c>
      <c r="P12" s="11">
        <v>800000</v>
      </c>
      <c r="Q12" s="11">
        <v>800000</v>
      </c>
      <c r="R12" s="227">
        <f t="shared" si="9"/>
        <v>0</v>
      </c>
      <c r="S12" s="11">
        <v>800000</v>
      </c>
      <c r="T12" s="11">
        <v>800000</v>
      </c>
      <c r="U12" s="227">
        <f t="shared" si="10"/>
        <v>0</v>
      </c>
      <c r="V12" s="11">
        <v>800000</v>
      </c>
      <c r="W12" s="11">
        <v>800000</v>
      </c>
      <c r="X12" s="227">
        <f t="shared" si="11"/>
        <v>0</v>
      </c>
      <c r="Y12" s="11">
        <v>800000</v>
      </c>
      <c r="Z12" s="11"/>
      <c r="AA12" s="227">
        <f t="shared" si="12"/>
        <v>800000</v>
      </c>
      <c r="AB12" s="11">
        <v>800000</v>
      </c>
      <c r="AC12" s="11"/>
      <c r="AD12" s="227">
        <f t="shared" si="13"/>
        <v>800000</v>
      </c>
      <c r="AE12" s="11">
        <v>800000</v>
      </c>
      <c r="AF12" s="11"/>
      <c r="AG12" s="227">
        <f t="shared" si="14"/>
        <v>800000</v>
      </c>
      <c r="AH12" s="11">
        <v>800000</v>
      </c>
      <c r="AI12" s="11"/>
      <c r="AJ12" s="227">
        <f t="shared" si="15"/>
        <v>800000</v>
      </c>
      <c r="AK12" s="11">
        <v>800000</v>
      </c>
      <c r="AL12" s="11"/>
      <c r="AM12" s="227">
        <f t="shared" si="16"/>
        <v>800000</v>
      </c>
      <c r="AN12" s="11">
        <v>800000</v>
      </c>
      <c r="AO12" s="11"/>
      <c r="AP12" s="227">
        <f t="shared" si="17"/>
        <v>800000</v>
      </c>
      <c r="AQ12" s="11">
        <v>800000</v>
      </c>
      <c r="AR12" s="11"/>
      <c r="AS12" s="227">
        <f t="shared" ref="AS12" si="28"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18"/>
        <v>9500000</v>
      </c>
      <c r="BA12" s="8">
        <f t="shared" si="19"/>
        <v>4000000</v>
      </c>
      <c r="BB12" s="8">
        <f t="shared" si="20"/>
        <v>13500000</v>
      </c>
      <c r="BC12" s="8">
        <f t="shared" si="21"/>
        <v>13500000</v>
      </c>
      <c r="BD12" s="8">
        <f t="shared" si="22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23"/>
        <v>13500000</v>
      </c>
      <c r="I13" s="11">
        <v>4000000</v>
      </c>
      <c r="J13" s="111"/>
      <c r="K13" s="111"/>
      <c r="L13" s="227">
        <f t="shared" si="24"/>
        <v>0</v>
      </c>
      <c r="M13" s="11">
        <v>950000</v>
      </c>
      <c r="N13" s="11">
        <v>950000</v>
      </c>
      <c r="O13" s="227">
        <f t="shared" si="25"/>
        <v>0</v>
      </c>
      <c r="P13" s="11">
        <v>950000</v>
      </c>
      <c r="Q13" s="11">
        <v>950000</v>
      </c>
      <c r="R13" s="227">
        <f t="shared" si="9"/>
        <v>0</v>
      </c>
      <c r="S13" s="11">
        <v>950000</v>
      </c>
      <c r="T13" s="11">
        <v>950000</v>
      </c>
      <c r="U13" s="227">
        <f t="shared" si="10"/>
        <v>0</v>
      </c>
      <c r="V13" s="11">
        <v>950000</v>
      </c>
      <c r="W13" s="11"/>
      <c r="X13" s="227">
        <f t="shared" si="11"/>
        <v>950000</v>
      </c>
      <c r="Y13" s="11">
        <v>950000</v>
      </c>
      <c r="Z13" s="11"/>
      <c r="AA13" s="227">
        <f t="shared" si="12"/>
        <v>950000</v>
      </c>
      <c r="AB13" s="11">
        <v>950000</v>
      </c>
      <c r="AC13" s="11"/>
      <c r="AD13" s="227">
        <f t="shared" si="13"/>
        <v>950000</v>
      </c>
      <c r="AE13" s="11">
        <v>950000</v>
      </c>
      <c r="AF13" s="11"/>
      <c r="AG13" s="227">
        <f t="shared" si="14"/>
        <v>950000</v>
      </c>
      <c r="AH13" s="11">
        <v>950000</v>
      </c>
      <c r="AI13" s="11"/>
      <c r="AJ13" s="227">
        <f t="shared" si="15"/>
        <v>950000</v>
      </c>
      <c r="AK13" s="11">
        <v>950000</v>
      </c>
      <c r="AL13" s="11"/>
      <c r="AM13" s="227">
        <f t="shared" si="16"/>
        <v>950000</v>
      </c>
      <c r="AN13" s="11">
        <v>950000</v>
      </c>
      <c r="AO13" s="11"/>
      <c r="AP13" s="227">
        <f t="shared" si="17"/>
        <v>950000</v>
      </c>
      <c r="AQ13" s="111"/>
      <c r="AR13" s="111"/>
      <c r="AS13" s="248"/>
      <c r="AT13" s="111"/>
      <c r="AU13" s="111"/>
      <c r="AV13" s="11">
        <f t="shared" ref="AV13:AV42" si="29">+AT13-AU13</f>
        <v>0</v>
      </c>
      <c r="AW13" s="111"/>
      <c r="AX13" s="111"/>
      <c r="AY13" s="11"/>
      <c r="AZ13" s="33">
        <f t="shared" si="18"/>
        <v>9500000</v>
      </c>
      <c r="BA13" s="8">
        <f t="shared" si="19"/>
        <v>4000000</v>
      </c>
      <c r="BB13" s="8">
        <f t="shared" si="20"/>
        <v>13500000</v>
      </c>
      <c r="BC13" s="8">
        <f t="shared" si="21"/>
        <v>13500000</v>
      </c>
      <c r="BD13" s="8">
        <f t="shared" si="22"/>
        <v>0</v>
      </c>
    </row>
    <row r="14" spans="1:56" x14ac:dyDescent="0.2">
      <c r="A14" s="108">
        <v>8</v>
      </c>
      <c r="B14" s="202"/>
      <c r="C14" s="203" t="s">
        <v>400</v>
      </c>
      <c r="D14" s="279" t="s">
        <v>505</v>
      </c>
      <c r="E14" s="11">
        <v>13500000</v>
      </c>
      <c r="F14" s="11"/>
      <c r="G14" s="11"/>
      <c r="H14" s="11">
        <f t="shared" si="23"/>
        <v>13500000</v>
      </c>
      <c r="I14" s="11">
        <v>2000000</v>
      </c>
      <c r="J14" s="11">
        <v>2000000</v>
      </c>
      <c r="K14" s="11">
        <v>2000000</v>
      </c>
      <c r="L14" s="227">
        <f t="shared" si="24"/>
        <v>0</v>
      </c>
      <c r="M14" s="11">
        <v>800000</v>
      </c>
      <c r="N14" s="11">
        <v>800000</v>
      </c>
      <c r="O14" s="227">
        <f t="shared" si="25"/>
        <v>0</v>
      </c>
      <c r="P14" s="11">
        <v>800000</v>
      </c>
      <c r="Q14" s="11">
        <v>200000</v>
      </c>
      <c r="R14" s="227">
        <f t="shared" si="9"/>
        <v>600000</v>
      </c>
      <c r="S14" s="11">
        <v>800000</v>
      </c>
      <c r="T14" s="11"/>
      <c r="U14" s="227">
        <f t="shared" si="10"/>
        <v>800000</v>
      </c>
      <c r="V14" s="11">
        <v>800000</v>
      </c>
      <c r="W14" s="11"/>
      <c r="X14" s="227">
        <f t="shared" si="11"/>
        <v>800000</v>
      </c>
      <c r="Y14" s="11">
        <v>800000</v>
      </c>
      <c r="Z14" s="11"/>
      <c r="AA14" s="227">
        <f t="shared" si="12"/>
        <v>800000</v>
      </c>
      <c r="AB14" s="11">
        <v>800000</v>
      </c>
      <c r="AC14" s="11"/>
      <c r="AD14" s="227">
        <f t="shared" si="13"/>
        <v>800000</v>
      </c>
      <c r="AE14" s="11">
        <v>800000</v>
      </c>
      <c r="AF14" s="11"/>
      <c r="AG14" s="227">
        <f t="shared" si="14"/>
        <v>800000</v>
      </c>
      <c r="AH14" s="11">
        <v>800000</v>
      </c>
      <c r="AI14" s="11"/>
      <c r="AJ14" s="227">
        <f t="shared" si="15"/>
        <v>800000</v>
      </c>
      <c r="AK14" s="11">
        <v>800000</v>
      </c>
      <c r="AL14" s="11"/>
      <c r="AM14" s="227">
        <f t="shared" si="16"/>
        <v>800000</v>
      </c>
      <c r="AN14" s="11">
        <v>800000</v>
      </c>
      <c r="AO14" s="11"/>
      <c r="AP14" s="227">
        <f t="shared" si="17"/>
        <v>800000</v>
      </c>
      <c r="AQ14" s="11">
        <v>800000</v>
      </c>
      <c r="AR14" s="11"/>
      <c r="AS14" s="227">
        <f t="shared" ref="AS14:AS15" si="30">+AQ14-AR14</f>
        <v>800000</v>
      </c>
      <c r="AT14" s="11">
        <v>700000</v>
      </c>
      <c r="AU14" s="11"/>
      <c r="AV14" s="11">
        <f t="shared" si="29"/>
        <v>700000</v>
      </c>
      <c r="AW14" s="11"/>
      <c r="AX14" s="11"/>
      <c r="AY14" s="11"/>
      <c r="AZ14" s="33">
        <f t="shared" si="18"/>
        <v>11500000</v>
      </c>
      <c r="BA14" s="8">
        <f t="shared" si="19"/>
        <v>2000000</v>
      </c>
      <c r="BB14" s="8">
        <f t="shared" si="20"/>
        <v>13500000</v>
      </c>
      <c r="BC14" s="8">
        <f t="shared" si="21"/>
        <v>13500000</v>
      </c>
      <c r="BD14" s="8">
        <f t="shared" si="22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23"/>
        <v>13500000</v>
      </c>
      <c r="I15" s="11">
        <v>4000000</v>
      </c>
      <c r="J15" s="11"/>
      <c r="K15" s="11"/>
      <c r="L15" s="227">
        <f t="shared" si="24"/>
        <v>0</v>
      </c>
      <c r="M15" s="11">
        <v>800000</v>
      </c>
      <c r="N15" s="11">
        <v>800000</v>
      </c>
      <c r="O15" s="227">
        <f t="shared" si="25"/>
        <v>0</v>
      </c>
      <c r="P15" s="11">
        <v>800000</v>
      </c>
      <c r="Q15" s="11">
        <v>800000</v>
      </c>
      <c r="R15" s="227">
        <f t="shared" si="9"/>
        <v>0</v>
      </c>
      <c r="S15" s="11">
        <v>800000</v>
      </c>
      <c r="T15" s="11">
        <v>800000</v>
      </c>
      <c r="U15" s="227">
        <f t="shared" si="10"/>
        <v>0</v>
      </c>
      <c r="V15" s="11">
        <v>800000</v>
      </c>
      <c r="W15" s="11">
        <v>800000</v>
      </c>
      <c r="X15" s="227">
        <f t="shared" si="11"/>
        <v>0</v>
      </c>
      <c r="Y15" s="11">
        <v>800000</v>
      </c>
      <c r="Z15" s="11"/>
      <c r="AA15" s="227">
        <f t="shared" si="12"/>
        <v>800000</v>
      </c>
      <c r="AB15" s="11">
        <v>800000</v>
      </c>
      <c r="AC15" s="11"/>
      <c r="AD15" s="227">
        <f t="shared" si="13"/>
        <v>800000</v>
      </c>
      <c r="AE15" s="11">
        <v>800000</v>
      </c>
      <c r="AF15" s="11"/>
      <c r="AG15" s="227">
        <f t="shared" si="14"/>
        <v>800000</v>
      </c>
      <c r="AH15" s="11">
        <v>800000</v>
      </c>
      <c r="AI15" s="11"/>
      <c r="AJ15" s="227">
        <f t="shared" si="15"/>
        <v>800000</v>
      </c>
      <c r="AK15" s="11">
        <v>800000</v>
      </c>
      <c r="AL15" s="11"/>
      <c r="AM15" s="227">
        <f t="shared" si="16"/>
        <v>800000</v>
      </c>
      <c r="AN15" s="11">
        <v>800000</v>
      </c>
      <c r="AO15" s="11"/>
      <c r="AP15" s="227">
        <f t="shared" si="17"/>
        <v>800000</v>
      </c>
      <c r="AQ15" s="11">
        <v>800000</v>
      </c>
      <c r="AR15" s="11"/>
      <c r="AS15" s="227">
        <f t="shared" si="30"/>
        <v>800000</v>
      </c>
      <c r="AT15" s="11">
        <v>700000</v>
      </c>
      <c r="AU15" s="11"/>
      <c r="AV15" s="11">
        <f t="shared" si="29"/>
        <v>700000</v>
      </c>
      <c r="AW15" s="11"/>
      <c r="AX15" s="11"/>
      <c r="AY15" s="11"/>
      <c r="AZ15" s="33">
        <f t="shared" si="18"/>
        <v>9500000</v>
      </c>
      <c r="BA15" s="8">
        <f t="shared" si="19"/>
        <v>4000000</v>
      </c>
      <c r="BB15" s="8">
        <f t="shared" si="20"/>
        <v>13500000</v>
      </c>
      <c r="BC15" s="8">
        <f t="shared" si="21"/>
        <v>13500000</v>
      </c>
      <c r="BD15" s="8">
        <f t="shared" si="22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23"/>
        <v>13500000</v>
      </c>
      <c r="I16" s="11">
        <v>4000000</v>
      </c>
      <c r="J16" s="11"/>
      <c r="K16" s="11"/>
      <c r="L16" s="227">
        <f t="shared" si="24"/>
        <v>0</v>
      </c>
      <c r="M16" s="11">
        <v>950000</v>
      </c>
      <c r="N16" s="11">
        <v>950000</v>
      </c>
      <c r="O16" s="227">
        <f t="shared" si="25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950000</v>
      </c>
      <c r="AG16" s="227">
        <f t="shared" si="14"/>
        <v>0</v>
      </c>
      <c r="AH16" s="11">
        <v>950000</v>
      </c>
      <c r="AI16" s="11">
        <v>950000</v>
      </c>
      <c r="AJ16" s="227">
        <f t="shared" si="15"/>
        <v>0</v>
      </c>
      <c r="AK16" s="11">
        <v>950000</v>
      </c>
      <c r="AL16" s="11">
        <v>400000</v>
      </c>
      <c r="AM16" s="227">
        <f t="shared" si="16"/>
        <v>550000</v>
      </c>
      <c r="AN16" s="11">
        <v>950000</v>
      </c>
      <c r="AO16" s="11"/>
      <c r="AP16" s="227">
        <f t="shared" si="17"/>
        <v>950000</v>
      </c>
      <c r="AQ16" s="11"/>
      <c r="AR16" s="11"/>
      <c r="AS16" s="248"/>
      <c r="AT16" s="11"/>
      <c r="AU16" s="11"/>
      <c r="AV16" s="11">
        <f t="shared" si="29"/>
        <v>0</v>
      </c>
      <c r="AW16" s="11"/>
      <c r="AX16" s="11"/>
      <c r="AY16" s="11"/>
      <c r="AZ16" s="33">
        <f t="shared" si="18"/>
        <v>9500000</v>
      </c>
      <c r="BA16" s="8">
        <f t="shared" si="19"/>
        <v>4000000</v>
      </c>
      <c r="BB16" s="8">
        <f t="shared" si="20"/>
        <v>13500000</v>
      </c>
      <c r="BC16" s="8">
        <f t="shared" si="21"/>
        <v>13500000</v>
      </c>
      <c r="BD16" s="8">
        <f t="shared" si="22"/>
        <v>0</v>
      </c>
    </row>
    <row r="17" spans="1:56" x14ac:dyDescent="0.2">
      <c r="A17" s="108">
        <v>11</v>
      </c>
      <c r="B17" s="202"/>
      <c r="C17" s="203" t="s">
        <v>403</v>
      </c>
      <c r="D17" s="279" t="s">
        <v>505</v>
      </c>
      <c r="E17" s="11">
        <v>13500000</v>
      </c>
      <c r="F17" s="11"/>
      <c r="G17" s="11"/>
      <c r="H17" s="11">
        <f t="shared" si="23"/>
        <v>13500000</v>
      </c>
      <c r="I17" s="11">
        <v>4000000</v>
      </c>
      <c r="J17" s="11"/>
      <c r="K17" s="11"/>
      <c r="L17" s="227">
        <f t="shared" si="24"/>
        <v>0</v>
      </c>
      <c r="M17" s="11">
        <v>791000</v>
      </c>
      <c r="N17" s="11">
        <v>791000</v>
      </c>
      <c r="O17" s="227">
        <f t="shared" si="25"/>
        <v>0</v>
      </c>
      <c r="P17" s="11">
        <v>791000</v>
      </c>
      <c r="Q17" s="11">
        <v>791000</v>
      </c>
      <c r="R17" s="227">
        <f t="shared" si="9"/>
        <v>0</v>
      </c>
      <c r="S17" s="11">
        <v>791000</v>
      </c>
      <c r="T17" s="11">
        <v>791000</v>
      </c>
      <c r="U17" s="227">
        <f t="shared" si="10"/>
        <v>0</v>
      </c>
      <c r="V17" s="11">
        <v>791000</v>
      </c>
      <c r="W17" s="11">
        <v>27000</v>
      </c>
      <c r="X17" s="227">
        <f t="shared" si="11"/>
        <v>764000</v>
      </c>
      <c r="Y17" s="11">
        <v>791000</v>
      </c>
      <c r="Z17" s="11"/>
      <c r="AA17" s="227">
        <f t="shared" si="12"/>
        <v>791000</v>
      </c>
      <c r="AB17" s="11">
        <v>791000</v>
      </c>
      <c r="AC17" s="11"/>
      <c r="AD17" s="227">
        <f t="shared" si="13"/>
        <v>791000</v>
      </c>
      <c r="AE17" s="11">
        <v>791000</v>
      </c>
      <c r="AF17" s="11"/>
      <c r="AG17" s="227">
        <f t="shared" si="14"/>
        <v>791000</v>
      </c>
      <c r="AH17" s="11">
        <v>791000</v>
      </c>
      <c r="AI17" s="11"/>
      <c r="AJ17" s="227">
        <f t="shared" si="15"/>
        <v>791000</v>
      </c>
      <c r="AK17" s="11">
        <v>791000</v>
      </c>
      <c r="AL17" s="11"/>
      <c r="AM17" s="227">
        <f t="shared" si="16"/>
        <v>791000</v>
      </c>
      <c r="AN17" s="11">
        <v>791000</v>
      </c>
      <c r="AO17" s="11"/>
      <c r="AP17" s="227">
        <f t="shared" si="17"/>
        <v>791000</v>
      </c>
      <c r="AQ17" s="11">
        <v>791000</v>
      </c>
      <c r="AR17" s="11"/>
      <c r="AS17" s="227">
        <f t="shared" ref="AS17" si="31">+AQ17-AR17</f>
        <v>791000</v>
      </c>
      <c r="AT17" s="11">
        <v>799000</v>
      </c>
      <c r="AU17" s="11"/>
      <c r="AV17" s="11">
        <f t="shared" si="29"/>
        <v>799000</v>
      </c>
      <c r="AW17" s="11"/>
      <c r="AX17" s="11"/>
      <c r="AY17" s="11"/>
      <c r="AZ17" s="33">
        <f t="shared" si="18"/>
        <v>9500000</v>
      </c>
      <c r="BA17" s="8">
        <f t="shared" si="19"/>
        <v>4000000</v>
      </c>
      <c r="BB17" s="8">
        <f t="shared" si="20"/>
        <v>13500000</v>
      </c>
      <c r="BC17" s="8">
        <f t="shared" si="21"/>
        <v>13500000</v>
      </c>
      <c r="BD17" s="8">
        <f t="shared" si="22"/>
        <v>0</v>
      </c>
    </row>
    <row r="18" spans="1:56" s="284" customFormat="1" x14ac:dyDescent="0.2">
      <c r="A18" s="108">
        <v>12</v>
      </c>
      <c r="B18" s="290" t="s">
        <v>404</v>
      </c>
      <c r="C18" s="291" t="s">
        <v>405</v>
      </c>
      <c r="D18" s="279" t="s">
        <v>505</v>
      </c>
      <c r="E18" s="272">
        <v>13500000</v>
      </c>
      <c r="F18" s="272"/>
      <c r="G18" s="272">
        <v>6750000</v>
      </c>
      <c r="H18" s="272">
        <f t="shared" si="23"/>
        <v>6750000</v>
      </c>
      <c r="I18" s="272">
        <v>6750000</v>
      </c>
      <c r="J18" s="272"/>
      <c r="K18" s="272"/>
      <c r="L18" s="292">
        <f t="shared" si="24"/>
        <v>0</v>
      </c>
      <c r="M18" s="272"/>
      <c r="N18" s="272"/>
      <c r="O18" s="292">
        <f t="shared" si="25"/>
        <v>0</v>
      </c>
      <c r="P18" s="272"/>
      <c r="Q18" s="272"/>
      <c r="R18" s="292"/>
      <c r="S18" s="272"/>
      <c r="T18" s="272"/>
      <c r="U18" s="292"/>
      <c r="V18" s="272"/>
      <c r="W18" s="272"/>
      <c r="X18" s="292"/>
      <c r="Y18" s="272"/>
      <c r="Z18" s="272"/>
      <c r="AA18" s="292"/>
      <c r="AB18" s="272"/>
      <c r="AC18" s="272"/>
      <c r="AD18" s="292"/>
      <c r="AE18" s="272"/>
      <c r="AF18" s="272"/>
      <c r="AG18" s="292"/>
      <c r="AH18" s="272"/>
      <c r="AI18" s="272"/>
      <c r="AJ18" s="292"/>
      <c r="AK18" s="272"/>
      <c r="AL18" s="272"/>
      <c r="AM18" s="292"/>
      <c r="AN18" s="272"/>
      <c r="AO18" s="272"/>
      <c r="AP18" s="292"/>
      <c r="AQ18" s="272"/>
      <c r="AR18" s="272"/>
      <c r="AS18" s="293"/>
      <c r="AT18" s="272"/>
      <c r="AU18" s="272"/>
      <c r="AV18" s="272">
        <f t="shared" si="29"/>
        <v>0</v>
      </c>
      <c r="AW18" s="272"/>
      <c r="AX18" s="272"/>
      <c r="AY18" s="272"/>
      <c r="AZ18" s="283">
        <f t="shared" si="18"/>
        <v>0</v>
      </c>
      <c r="BA18" s="8">
        <f t="shared" si="19"/>
        <v>6750000</v>
      </c>
      <c r="BB18" s="8">
        <f t="shared" si="20"/>
        <v>6750000</v>
      </c>
      <c r="BC18" s="8">
        <f t="shared" si="21"/>
        <v>6750000</v>
      </c>
      <c r="BD18" s="8">
        <f t="shared" si="22"/>
        <v>0</v>
      </c>
    </row>
    <row r="19" spans="1:56" s="284" customFormat="1" x14ac:dyDescent="0.2">
      <c r="A19" s="108">
        <v>13</v>
      </c>
      <c r="B19" s="290"/>
      <c r="C19" s="291" t="s">
        <v>406</v>
      </c>
      <c r="D19" s="279" t="s">
        <v>506</v>
      </c>
      <c r="E19" s="272">
        <v>13500000</v>
      </c>
      <c r="F19" s="272">
        <v>1350000</v>
      </c>
      <c r="G19" s="272"/>
      <c r="H19" s="272">
        <f t="shared" si="23"/>
        <v>12150000</v>
      </c>
      <c r="I19" s="272">
        <v>12150000</v>
      </c>
      <c r="J19" s="272"/>
      <c r="K19" s="272"/>
      <c r="L19" s="292">
        <f t="shared" si="24"/>
        <v>0</v>
      </c>
      <c r="M19" s="272"/>
      <c r="N19" s="272"/>
      <c r="O19" s="292">
        <f t="shared" si="25"/>
        <v>0</v>
      </c>
      <c r="P19" s="272"/>
      <c r="Q19" s="272"/>
      <c r="R19" s="292"/>
      <c r="S19" s="272"/>
      <c r="T19" s="272"/>
      <c r="U19" s="292"/>
      <c r="V19" s="272"/>
      <c r="W19" s="272"/>
      <c r="X19" s="292"/>
      <c r="Y19" s="272"/>
      <c r="Z19" s="272"/>
      <c r="AA19" s="292"/>
      <c r="AB19" s="272"/>
      <c r="AC19" s="272"/>
      <c r="AD19" s="292"/>
      <c r="AE19" s="272"/>
      <c r="AF19" s="272"/>
      <c r="AG19" s="292"/>
      <c r="AH19" s="272"/>
      <c r="AI19" s="272"/>
      <c r="AJ19" s="292"/>
      <c r="AK19" s="272"/>
      <c r="AL19" s="272"/>
      <c r="AM19" s="292"/>
      <c r="AN19" s="272"/>
      <c r="AO19" s="272"/>
      <c r="AP19" s="292"/>
      <c r="AQ19" s="272"/>
      <c r="AR19" s="272"/>
      <c r="AS19" s="293"/>
      <c r="AT19" s="272"/>
      <c r="AU19" s="272"/>
      <c r="AV19" s="272">
        <f t="shared" si="29"/>
        <v>0</v>
      </c>
      <c r="AW19" s="272"/>
      <c r="AX19" s="272"/>
      <c r="AY19" s="272"/>
      <c r="AZ19" s="283">
        <f t="shared" si="18"/>
        <v>0</v>
      </c>
      <c r="BA19" s="8">
        <f t="shared" si="19"/>
        <v>12150000</v>
      </c>
      <c r="BB19" s="8">
        <f t="shared" si="20"/>
        <v>12150000</v>
      </c>
      <c r="BC19" s="8">
        <f t="shared" si="21"/>
        <v>12150000</v>
      </c>
      <c r="BD19" s="8">
        <f t="shared" si="22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9" t="s">
        <v>505</v>
      </c>
      <c r="E20" s="11">
        <v>13000000</v>
      </c>
      <c r="F20" s="11">
        <v>1300000</v>
      </c>
      <c r="G20" s="11"/>
      <c r="H20" s="11">
        <f t="shared" si="23"/>
        <v>11700000</v>
      </c>
      <c r="I20" s="11">
        <v>4000000</v>
      </c>
      <c r="J20" s="11"/>
      <c r="K20" s="11"/>
      <c r="L20" s="227">
        <f t="shared" si="24"/>
        <v>0</v>
      </c>
      <c r="M20" s="11">
        <v>641000</v>
      </c>
      <c r="N20" s="11">
        <v>641000</v>
      </c>
      <c r="O20" s="227">
        <f t="shared" si="25"/>
        <v>0</v>
      </c>
      <c r="P20" s="11">
        <v>641000</v>
      </c>
      <c r="Q20" s="11">
        <v>641000</v>
      </c>
      <c r="R20" s="227">
        <f t="shared" ref="R20" si="32">+P20-Q20</f>
        <v>0</v>
      </c>
      <c r="S20" s="11">
        <v>641000</v>
      </c>
      <c r="T20" s="11">
        <v>641000</v>
      </c>
      <c r="U20" s="227">
        <f t="shared" ref="U20" si="33">+S20-T20</f>
        <v>0</v>
      </c>
      <c r="V20" s="11">
        <v>641000</v>
      </c>
      <c r="W20" s="11">
        <v>641000</v>
      </c>
      <c r="X20" s="227">
        <f t="shared" ref="X20" si="34">+V20-W20</f>
        <v>0</v>
      </c>
      <c r="Y20" s="11">
        <v>641000</v>
      </c>
      <c r="Z20" s="11">
        <v>436000</v>
      </c>
      <c r="AA20" s="227">
        <f t="shared" ref="AA20" si="35">+Y20-Z20</f>
        <v>205000</v>
      </c>
      <c r="AB20" s="11">
        <v>641000</v>
      </c>
      <c r="AC20" s="11"/>
      <c r="AD20" s="227">
        <f t="shared" ref="AD20" si="36">+AB20-AC20</f>
        <v>641000</v>
      </c>
      <c r="AE20" s="11">
        <v>641000</v>
      </c>
      <c r="AF20" s="11"/>
      <c r="AG20" s="227">
        <f t="shared" ref="AG20" si="37">+AE20-AF20</f>
        <v>641000</v>
      </c>
      <c r="AH20" s="11">
        <v>641000</v>
      </c>
      <c r="AI20" s="11"/>
      <c r="AJ20" s="227">
        <f t="shared" ref="AJ20" si="38">+AH20-AI20</f>
        <v>641000</v>
      </c>
      <c r="AK20" s="11">
        <v>641000</v>
      </c>
      <c r="AL20" s="11"/>
      <c r="AM20" s="227">
        <f t="shared" ref="AM20" si="39">+AK20-AL20</f>
        <v>641000</v>
      </c>
      <c r="AN20" s="11">
        <v>641000</v>
      </c>
      <c r="AO20" s="11"/>
      <c r="AP20" s="227">
        <f t="shared" ref="AP20" si="40">+AN20-AO20</f>
        <v>641000</v>
      </c>
      <c r="AQ20" s="11">
        <v>641000</v>
      </c>
      <c r="AR20" s="11"/>
      <c r="AS20" s="227">
        <f t="shared" ref="AS20" si="41">+AQ20-AR20</f>
        <v>641000</v>
      </c>
      <c r="AT20" s="11">
        <v>649000</v>
      </c>
      <c r="AU20" s="11"/>
      <c r="AV20" s="11">
        <f t="shared" si="29"/>
        <v>649000</v>
      </c>
      <c r="AW20" s="11"/>
      <c r="AX20" s="11"/>
      <c r="AY20" s="11"/>
      <c r="AZ20" s="33">
        <f t="shared" si="18"/>
        <v>7700000</v>
      </c>
      <c r="BA20" s="8">
        <f t="shared" si="19"/>
        <v>4000000</v>
      </c>
      <c r="BB20" s="8">
        <f t="shared" si="20"/>
        <v>11700000</v>
      </c>
      <c r="BC20" s="8">
        <f t="shared" si="21"/>
        <v>11700000</v>
      </c>
      <c r="BD20" s="8">
        <f t="shared" si="22"/>
        <v>0</v>
      </c>
    </row>
    <row r="21" spans="1:56" s="284" customFormat="1" x14ac:dyDescent="0.2">
      <c r="A21" s="108">
        <v>15</v>
      </c>
      <c r="B21" s="290"/>
      <c r="C21" s="291" t="s">
        <v>409</v>
      </c>
      <c r="D21" s="279" t="s">
        <v>505</v>
      </c>
      <c r="E21" s="272">
        <v>13500000</v>
      </c>
      <c r="F21" s="272">
        <v>1350000</v>
      </c>
      <c r="G21" s="272"/>
      <c r="H21" s="272">
        <f t="shared" si="23"/>
        <v>12150000</v>
      </c>
      <c r="I21" s="272">
        <f>+H21</f>
        <v>12150000</v>
      </c>
      <c r="J21" s="272"/>
      <c r="K21" s="272"/>
      <c r="L21" s="292">
        <f t="shared" si="24"/>
        <v>0</v>
      </c>
      <c r="M21" s="272"/>
      <c r="N21" s="272"/>
      <c r="O21" s="292">
        <f t="shared" si="25"/>
        <v>0</v>
      </c>
      <c r="P21" s="272"/>
      <c r="Q21" s="272"/>
      <c r="R21" s="292"/>
      <c r="S21" s="272"/>
      <c r="T21" s="272"/>
      <c r="U21" s="292"/>
      <c r="V21" s="272"/>
      <c r="W21" s="272"/>
      <c r="X21" s="292"/>
      <c r="Y21" s="272"/>
      <c r="Z21" s="272"/>
      <c r="AA21" s="292"/>
      <c r="AB21" s="272"/>
      <c r="AC21" s="272"/>
      <c r="AD21" s="292"/>
      <c r="AE21" s="272"/>
      <c r="AF21" s="272"/>
      <c r="AG21" s="292"/>
      <c r="AH21" s="272"/>
      <c r="AI21" s="272"/>
      <c r="AJ21" s="292"/>
      <c r="AK21" s="272"/>
      <c r="AL21" s="272"/>
      <c r="AM21" s="292"/>
      <c r="AN21" s="272"/>
      <c r="AO21" s="272"/>
      <c r="AP21" s="292"/>
      <c r="AQ21" s="272"/>
      <c r="AR21" s="272"/>
      <c r="AS21" s="293"/>
      <c r="AT21" s="272"/>
      <c r="AU21" s="272"/>
      <c r="AV21" s="272">
        <f t="shared" si="29"/>
        <v>0</v>
      </c>
      <c r="AW21" s="272"/>
      <c r="AX21" s="272"/>
      <c r="AY21" s="272"/>
      <c r="AZ21" s="283">
        <f t="shared" si="18"/>
        <v>0</v>
      </c>
      <c r="BA21" s="8">
        <f t="shared" si="19"/>
        <v>12150000</v>
      </c>
      <c r="BB21" s="8">
        <f t="shared" si="20"/>
        <v>12150000</v>
      </c>
      <c r="BC21" s="8">
        <f t="shared" si="21"/>
        <v>12150000</v>
      </c>
      <c r="BD21" s="8">
        <f t="shared" si="22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23"/>
        <v>13500000</v>
      </c>
      <c r="I22" s="11">
        <v>4000000</v>
      </c>
      <c r="J22" s="11"/>
      <c r="K22" s="11"/>
      <c r="L22" s="227">
        <f t="shared" si="24"/>
        <v>0</v>
      </c>
      <c r="M22" s="11">
        <v>950000</v>
      </c>
      <c r="N22" s="11">
        <v>950000</v>
      </c>
      <c r="O22" s="227">
        <f t="shared" si="25"/>
        <v>0</v>
      </c>
      <c r="P22" s="11">
        <v>950000</v>
      </c>
      <c r="Q22" s="11">
        <v>950000</v>
      </c>
      <c r="R22" s="227">
        <f t="shared" ref="R22:R30" si="42">+P22-Q22</f>
        <v>0</v>
      </c>
      <c r="S22" s="11">
        <v>950000</v>
      </c>
      <c r="T22" s="11">
        <v>950000</v>
      </c>
      <c r="U22" s="227">
        <f t="shared" ref="U22:U30" si="43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44">+Y22-Z22</f>
        <v>0</v>
      </c>
      <c r="AB22" s="11">
        <v>950000</v>
      </c>
      <c r="AC22" s="11"/>
      <c r="AD22" s="227">
        <f t="shared" ref="AD22:AD30" si="45">+AB22-AC22</f>
        <v>950000</v>
      </c>
      <c r="AE22" s="11">
        <v>950000</v>
      </c>
      <c r="AF22" s="11"/>
      <c r="AG22" s="227">
        <f t="shared" ref="AG22:AG34" si="46">+AE22-AF22</f>
        <v>950000</v>
      </c>
      <c r="AH22" s="11">
        <v>950000</v>
      </c>
      <c r="AI22" s="11"/>
      <c r="AJ22" s="227">
        <f t="shared" ref="AJ22:AJ30" si="47">+AH22-AI22</f>
        <v>950000</v>
      </c>
      <c r="AK22" s="11">
        <v>950000</v>
      </c>
      <c r="AL22" s="11"/>
      <c r="AM22" s="227">
        <f t="shared" ref="AM22:AM30" si="48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29"/>
        <v>0</v>
      </c>
      <c r="AW22" s="11"/>
      <c r="AX22" s="11"/>
      <c r="AY22" s="11"/>
      <c r="AZ22" s="33">
        <f t="shared" si="18"/>
        <v>9500000</v>
      </c>
      <c r="BA22" s="8">
        <f t="shared" si="19"/>
        <v>4000000</v>
      </c>
      <c r="BB22" s="8">
        <f t="shared" si="20"/>
        <v>13500000</v>
      </c>
      <c r="BC22" s="8">
        <f t="shared" si="21"/>
        <v>13500000</v>
      </c>
      <c r="BD22" s="8">
        <f t="shared" si="22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23"/>
        <v>13500000</v>
      </c>
      <c r="I23" s="11">
        <v>3900000</v>
      </c>
      <c r="J23" s="11">
        <v>100000</v>
      </c>
      <c r="K23" s="11">
        <v>100000</v>
      </c>
      <c r="L23" s="227">
        <f t="shared" si="24"/>
        <v>0</v>
      </c>
      <c r="M23" s="11">
        <v>950000</v>
      </c>
      <c r="N23" s="11">
        <v>950000</v>
      </c>
      <c r="O23" s="227">
        <f t="shared" si="25"/>
        <v>0</v>
      </c>
      <c r="P23" s="11">
        <v>950000</v>
      </c>
      <c r="Q23" s="11">
        <v>950000</v>
      </c>
      <c r="R23" s="227">
        <f t="shared" si="42"/>
        <v>0</v>
      </c>
      <c r="S23" s="11">
        <v>950000</v>
      </c>
      <c r="T23" s="11">
        <v>950000</v>
      </c>
      <c r="U23" s="227">
        <f t="shared" si="43"/>
        <v>0</v>
      </c>
      <c r="V23" s="11">
        <v>950000</v>
      </c>
      <c r="W23" s="11"/>
      <c r="X23" s="227">
        <f t="shared" ref="X23:X30" si="49">+V23-W23</f>
        <v>950000</v>
      </c>
      <c r="Y23" s="11">
        <v>950000</v>
      </c>
      <c r="Z23" s="11"/>
      <c r="AA23" s="227">
        <f t="shared" si="44"/>
        <v>950000</v>
      </c>
      <c r="AB23" s="11">
        <v>950000</v>
      </c>
      <c r="AC23" s="11"/>
      <c r="AD23" s="227">
        <f t="shared" si="45"/>
        <v>950000</v>
      </c>
      <c r="AE23" s="11">
        <v>950000</v>
      </c>
      <c r="AF23" s="11"/>
      <c r="AG23" s="227">
        <f t="shared" si="46"/>
        <v>950000</v>
      </c>
      <c r="AH23" s="11">
        <v>950000</v>
      </c>
      <c r="AI23" s="11"/>
      <c r="AJ23" s="227">
        <f t="shared" si="47"/>
        <v>950000</v>
      </c>
      <c r="AK23" s="11">
        <v>950000</v>
      </c>
      <c r="AL23" s="11"/>
      <c r="AM23" s="227">
        <f t="shared" si="48"/>
        <v>950000</v>
      </c>
      <c r="AN23" s="11">
        <v>950000</v>
      </c>
      <c r="AO23" s="11"/>
      <c r="AP23" s="227">
        <f t="shared" ref="AP23:AP30" si="50">+AN23-AO23</f>
        <v>950000</v>
      </c>
      <c r="AQ23" s="11"/>
      <c r="AR23" s="11"/>
      <c r="AS23" s="248"/>
      <c r="AT23" s="11"/>
      <c r="AU23" s="11"/>
      <c r="AV23" s="11">
        <f t="shared" si="29"/>
        <v>0</v>
      </c>
      <c r="AW23" s="11"/>
      <c r="AX23" s="11"/>
      <c r="AY23" s="11"/>
      <c r="AZ23" s="33">
        <f t="shared" si="18"/>
        <v>9600000</v>
      </c>
      <c r="BA23" s="8">
        <f t="shared" si="19"/>
        <v>3900000</v>
      </c>
      <c r="BB23" s="8">
        <f t="shared" si="20"/>
        <v>13500000</v>
      </c>
      <c r="BC23" s="8">
        <f t="shared" si="21"/>
        <v>13500000</v>
      </c>
      <c r="BD23" s="8">
        <f t="shared" si="22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23"/>
        <v>13500000</v>
      </c>
      <c r="I24" s="11">
        <v>4000000</v>
      </c>
      <c r="J24" s="11"/>
      <c r="K24" s="11"/>
      <c r="L24" s="227">
        <f t="shared" si="24"/>
        <v>0</v>
      </c>
      <c r="M24" s="11">
        <v>950000</v>
      </c>
      <c r="N24" s="11">
        <v>950000</v>
      </c>
      <c r="O24" s="227">
        <f t="shared" si="25"/>
        <v>0</v>
      </c>
      <c r="P24" s="11">
        <v>950000</v>
      </c>
      <c r="Q24" s="11">
        <v>950000</v>
      </c>
      <c r="R24" s="227">
        <f t="shared" si="42"/>
        <v>0</v>
      </c>
      <c r="S24" s="11">
        <v>950000</v>
      </c>
      <c r="T24" s="11"/>
      <c r="U24" s="227">
        <f t="shared" si="43"/>
        <v>950000</v>
      </c>
      <c r="V24" s="11">
        <v>950000</v>
      </c>
      <c r="W24" s="11"/>
      <c r="X24" s="227">
        <f t="shared" si="49"/>
        <v>950000</v>
      </c>
      <c r="Y24" s="11">
        <v>950000</v>
      </c>
      <c r="Z24" s="11"/>
      <c r="AA24" s="227">
        <f t="shared" si="44"/>
        <v>950000</v>
      </c>
      <c r="AB24" s="11">
        <v>950000</v>
      </c>
      <c r="AC24" s="11"/>
      <c r="AD24" s="227">
        <f t="shared" si="45"/>
        <v>950000</v>
      </c>
      <c r="AE24" s="11">
        <v>950000</v>
      </c>
      <c r="AF24" s="11"/>
      <c r="AG24" s="227">
        <f t="shared" si="46"/>
        <v>950000</v>
      </c>
      <c r="AH24" s="11">
        <v>950000</v>
      </c>
      <c r="AI24" s="11"/>
      <c r="AJ24" s="227">
        <f t="shared" si="47"/>
        <v>950000</v>
      </c>
      <c r="AK24" s="11">
        <v>950000</v>
      </c>
      <c r="AL24" s="11"/>
      <c r="AM24" s="227">
        <f t="shared" si="48"/>
        <v>950000</v>
      </c>
      <c r="AN24" s="11">
        <v>950000</v>
      </c>
      <c r="AO24" s="11"/>
      <c r="AP24" s="227">
        <f t="shared" si="50"/>
        <v>950000</v>
      </c>
      <c r="AQ24" s="11"/>
      <c r="AR24" s="11"/>
      <c r="AS24" s="248"/>
      <c r="AT24" s="11"/>
      <c r="AU24" s="11"/>
      <c r="AV24" s="11">
        <f t="shared" si="29"/>
        <v>0</v>
      </c>
      <c r="AW24" s="11"/>
      <c r="AX24" s="11"/>
      <c r="AY24" s="11"/>
      <c r="AZ24" s="33">
        <f t="shared" si="18"/>
        <v>9500000</v>
      </c>
      <c r="BA24" s="8">
        <f t="shared" si="19"/>
        <v>4000000</v>
      </c>
      <c r="BB24" s="8">
        <f t="shared" si="20"/>
        <v>13500000</v>
      </c>
      <c r="BC24" s="8">
        <f t="shared" si="21"/>
        <v>13500000</v>
      </c>
      <c r="BD24" s="8">
        <f t="shared" si="22"/>
        <v>0</v>
      </c>
    </row>
    <row r="25" spans="1:56" x14ac:dyDescent="0.2">
      <c r="A25" s="108">
        <v>19</v>
      </c>
      <c r="B25" s="202"/>
      <c r="C25" s="262" t="s">
        <v>413</v>
      </c>
      <c r="D25" s="9" t="s">
        <v>506</v>
      </c>
      <c r="E25" s="11">
        <v>13500000</v>
      </c>
      <c r="F25" s="11"/>
      <c r="G25" s="11"/>
      <c r="H25" s="11">
        <f t="shared" si="23"/>
        <v>13500000</v>
      </c>
      <c r="I25" s="11">
        <v>7000000</v>
      </c>
      <c r="J25" s="11">
        <v>0</v>
      </c>
      <c r="K25" s="11">
        <v>0</v>
      </c>
      <c r="L25" s="227">
        <f t="shared" si="24"/>
        <v>0</v>
      </c>
      <c r="M25" s="11">
        <v>650000</v>
      </c>
      <c r="N25" s="11">
        <v>650000</v>
      </c>
      <c r="O25" s="227">
        <f t="shared" si="25"/>
        <v>0</v>
      </c>
      <c r="P25" s="11">
        <v>650000</v>
      </c>
      <c r="Q25" s="11">
        <v>650000</v>
      </c>
      <c r="R25" s="227">
        <f t="shared" si="42"/>
        <v>0</v>
      </c>
      <c r="S25" s="11">
        <v>650000</v>
      </c>
      <c r="T25" s="11">
        <v>650000</v>
      </c>
      <c r="U25" s="227">
        <f t="shared" si="43"/>
        <v>0</v>
      </c>
      <c r="V25" s="11">
        <v>650000</v>
      </c>
      <c r="W25" s="11">
        <v>650000</v>
      </c>
      <c r="X25" s="227">
        <f t="shared" si="49"/>
        <v>0</v>
      </c>
      <c r="Y25" s="11">
        <v>650000</v>
      </c>
      <c r="Z25" s="11">
        <v>0</v>
      </c>
      <c r="AA25" s="227">
        <f t="shared" si="44"/>
        <v>650000</v>
      </c>
      <c r="AB25" s="11">
        <v>650000</v>
      </c>
      <c r="AC25" s="11">
        <v>0</v>
      </c>
      <c r="AD25" s="227">
        <f t="shared" si="45"/>
        <v>650000</v>
      </c>
      <c r="AE25" s="11">
        <v>650000</v>
      </c>
      <c r="AF25" s="11">
        <v>0</v>
      </c>
      <c r="AG25" s="227">
        <f t="shared" si="46"/>
        <v>650000</v>
      </c>
      <c r="AH25" s="11">
        <v>650000</v>
      </c>
      <c r="AI25" s="11">
        <v>0</v>
      </c>
      <c r="AJ25" s="227">
        <f t="shared" si="47"/>
        <v>650000</v>
      </c>
      <c r="AK25" s="11">
        <v>650000</v>
      </c>
      <c r="AL25" s="11">
        <v>0</v>
      </c>
      <c r="AM25" s="227">
        <f t="shared" si="48"/>
        <v>650000</v>
      </c>
      <c r="AN25" s="11">
        <v>650000</v>
      </c>
      <c r="AO25" s="11">
        <v>0</v>
      </c>
      <c r="AP25" s="227">
        <f t="shared" si="50"/>
        <v>650000</v>
      </c>
      <c r="AQ25" s="11"/>
      <c r="AR25" s="11"/>
      <c r="AS25" s="248"/>
      <c r="AT25" s="11"/>
      <c r="AU25" s="11"/>
      <c r="AV25" s="11">
        <f t="shared" si="29"/>
        <v>0</v>
      </c>
      <c r="AW25" s="11"/>
      <c r="AX25" s="11"/>
      <c r="AY25" s="11"/>
      <c r="AZ25" s="33">
        <f t="shared" si="18"/>
        <v>6500000</v>
      </c>
      <c r="BA25" s="8">
        <f t="shared" si="19"/>
        <v>7000000</v>
      </c>
      <c r="BB25" s="8">
        <f t="shared" si="20"/>
        <v>13500000</v>
      </c>
      <c r="BC25" s="8">
        <f t="shared" si="21"/>
        <v>13500000</v>
      </c>
      <c r="BD25" s="8">
        <f t="shared" si="22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23"/>
        <v>13500000</v>
      </c>
      <c r="I26" s="11">
        <v>4000000</v>
      </c>
      <c r="J26" s="11"/>
      <c r="K26" s="11"/>
      <c r="L26" s="227">
        <f t="shared" si="24"/>
        <v>0</v>
      </c>
      <c r="M26" s="11">
        <v>800000</v>
      </c>
      <c r="N26" s="11">
        <v>800000</v>
      </c>
      <c r="O26" s="227">
        <f t="shared" si="25"/>
        <v>0</v>
      </c>
      <c r="P26" s="11">
        <v>800000</v>
      </c>
      <c r="Q26" s="11">
        <v>800000</v>
      </c>
      <c r="R26" s="227">
        <f t="shared" si="42"/>
        <v>0</v>
      </c>
      <c r="S26" s="11">
        <v>800000</v>
      </c>
      <c r="T26" s="11">
        <v>800000</v>
      </c>
      <c r="U26" s="227">
        <f t="shared" si="43"/>
        <v>0</v>
      </c>
      <c r="V26" s="11">
        <v>800000</v>
      </c>
      <c r="W26" s="11"/>
      <c r="X26" s="227">
        <f t="shared" si="49"/>
        <v>800000</v>
      </c>
      <c r="Y26" s="11">
        <v>800000</v>
      </c>
      <c r="Z26" s="11"/>
      <c r="AA26" s="227">
        <f t="shared" si="44"/>
        <v>800000</v>
      </c>
      <c r="AB26" s="11">
        <v>800000</v>
      </c>
      <c r="AC26" s="11"/>
      <c r="AD26" s="227">
        <f t="shared" si="45"/>
        <v>800000</v>
      </c>
      <c r="AE26" s="11">
        <v>800000</v>
      </c>
      <c r="AF26" s="11"/>
      <c r="AG26" s="227">
        <f t="shared" si="46"/>
        <v>800000</v>
      </c>
      <c r="AH26" s="11">
        <v>800000</v>
      </c>
      <c r="AI26" s="11"/>
      <c r="AJ26" s="227">
        <f t="shared" si="47"/>
        <v>800000</v>
      </c>
      <c r="AK26" s="11">
        <v>800000</v>
      </c>
      <c r="AL26" s="11"/>
      <c r="AM26" s="227">
        <f t="shared" si="48"/>
        <v>800000</v>
      </c>
      <c r="AN26" s="11">
        <v>800000</v>
      </c>
      <c r="AO26" s="11"/>
      <c r="AP26" s="227">
        <f t="shared" si="50"/>
        <v>800000</v>
      </c>
      <c r="AQ26" s="11">
        <v>800000</v>
      </c>
      <c r="AR26" s="11"/>
      <c r="AS26" s="227">
        <f t="shared" ref="AS26" si="51">+AQ26-AR26</f>
        <v>800000</v>
      </c>
      <c r="AT26" s="11">
        <v>700000</v>
      </c>
      <c r="AU26" s="11"/>
      <c r="AV26" s="11">
        <f t="shared" si="29"/>
        <v>700000</v>
      </c>
      <c r="AW26" s="11"/>
      <c r="AX26" s="11"/>
      <c r="AY26" s="11"/>
      <c r="AZ26" s="33">
        <f t="shared" si="18"/>
        <v>9500000</v>
      </c>
      <c r="BA26" s="8">
        <f t="shared" si="19"/>
        <v>4000000</v>
      </c>
      <c r="BB26" s="8">
        <f t="shared" si="20"/>
        <v>13500000</v>
      </c>
      <c r="BC26" s="8">
        <f t="shared" si="21"/>
        <v>13500000</v>
      </c>
      <c r="BD26" s="8">
        <f t="shared" si="22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23"/>
        <v>13500000</v>
      </c>
      <c r="I27" s="11">
        <v>2000000</v>
      </c>
      <c r="J27" s="11">
        <v>2000000</v>
      </c>
      <c r="K27" s="11"/>
      <c r="L27" s="227">
        <f t="shared" si="24"/>
        <v>2000000</v>
      </c>
      <c r="M27" s="11">
        <v>950000</v>
      </c>
      <c r="N27" s="11"/>
      <c r="O27" s="227">
        <f t="shared" si="25"/>
        <v>950000</v>
      </c>
      <c r="P27" s="11">
        <v>950000</v>
      </c>
      <c r="Q27" s="11"/>
      <c r="R27" s="227">
        <f t="shared" si="42"/>
        <v>950000</v>
      </c>
      <c r="S27" s="11">
        <v>950000</v>
      </c>
      <c r="T27" s="11"/>
      <c r="U27" s="227">
        <f t="shared" si="43"/>
        <v>950000</v>
      </c>
      <c r="V27" s="11">
        <v>950000</v>
      </c>
      <c r="W27" s="11"/>
      <c r="X27" s="227">
        <f t="shared" si="49"/>
        <v>950000</v>
      </c>
      <c r="Y27" s="11">
        <v>950000</v>
      </c>
      <c r="Z27" s="11"/>
      <c r="AA27" s="227">
        <f t="shared" si="44"/>
        <v>950000</v>
      </c>
      <c r="AB27" s="11">
        <v>950000</v>
      </c>
      <c r="AC27" s="11"/>
      <c r="AD27" s="227">
        <f t="shared" si="45"/>
        <v>950000</v>
      </c>
      <c r="AE27" s="11">
        <v>950000</v>
      </c>
      <c r="AF27" s="11"/>
      <c r="AG27" s="227">
        <f t="shared" si="46"/>
        <v>950000</v>
      </c>
      <c r="AH27" s="11">
        <v>950000</v>
      </c>
      <c r="AI27" s="11"/>
      <c r="AJ27" s="227">
        <f t="shared" si="47"/>
        <v>950000</v>
      </c>
      <c r="AK27" s="11">
        <v>950000</v>
      </c>
      <c r="AL27" s="11"/>
      <c r="AM27" s="227">
        <f t="shared" si="48"/>
        <v>950000</v>
      </c>
      <c r="AN27" s="11">
        <v>950000</v>
      </c>
      <c r="AO27" s="11"/>
      <c r="AP27" s="227">
        <f t="shared" si="50"/>
        <v>950000</v>
      </c>
      <c r="AQ27" s="11"/>
      <c r="AR27" s="11"/>
      <c r="AS27" s="248"/>
      <c r="AT27" s="11"/>
      <c r="AU27" s="11"/>
      <c r="AV27" s="11">
        <f t="shared" si="29"/>
        <v>0</v>
      </c>
      <c r="AW27" s="11"/>
      <c r="AX27" s="11"/>
      <c r="AY27" s="11"/>
      <c r="AZ27" s="33">
        <f t="shared" si="18"/>
        <v>11500000</v>
      </c>
      <c r="BA27" s="8">
        <f t="shared" si="19"/>
        <v>2000000</v>
      </c>
      <c r="BB27" s="8">
        <f t="shared" si="20"/>
        <v>13500000</v>
      </c>
      <c r="BC27" s="8">
        <f t="shared" si="21"/>
        <v>13500000</v>
      </c>
      <c r="BD27" s="8">
        <f t="shared" si="22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23"/>
        <v>13500000</v>
      </c>
      <c r="I28" s="11">
        <v>4000000</v>
      </c>
      <c r="J28" s="11"/>
      <c r="K28" s="11"/>
      <c r="L28" s="227">
        <f t="shared" si="24"/>
        <v>0</v>
      </c>
      <c r="M28" s="11">
        <v>950000</v>
      </c>
      <c r="N28" s="11"/>
      <c r="O28" s="227">
        <f t="shared" si="25"/>
        <v>950000</v>
      </c>
      <c r="P28" s="11">
        <v>950000</v>
      </c>
      <c r="Q28" s="11"/>
      <c r="R28" s="227">
        <f t="shared" si="42"/>
        <v>950000</v>
      </c>
      <c r="S28" s="11">
        <v>950000</v>
      </c>
      <c r="T28" s="11"/>
      <c r="U28" s="227">
        <f t="shared" si="43"/>
        <v>950000</v>
      </c>
      <c r="V28" s="11">
        <v>950000</v>
      </c>
      <c r="W28" s="11"/>
      <c r="X28" s="227">
        <f t="shared" si="49"/>
        <v>950000</v>
      </c>
      <c r="Y28" s="11">
        <v>950000</v>
      </c>
      <c r="Z28" s="11"/>
      <c r="AA28" s="227">
        <f t="shared" si="44"/>
        <v>950000</v>
      </c>
      <c r="AB28" s="11">
        <v>950000</v>
      </c>
      <c r="AC28" s="11"/>
      <c r="AD28" s="227">
        <f t="shared" si="45"/>
        <v>950000</v>
      </c>
      <c r="AE28" s="11">
        <v>950000</v>
      </c>
      <c r="AF28" s="11"/>
      <c r="AG28" s="227">
        <f t="shared" si="46"/>
        <v>950000</v>
      </c>
      <c r="AH28" s="11">
        <v>950000</v>
      </c>
      <c r="AI28" s="11"/>
      <c r="AJ28" s="227">
        <f t="shared" si="47"/>
        <v>950000</v>
      </c>
      <c r="AK28" s="11">
        <v>950000</v>
      </c>
      <c r="AL28" s="11"/>
      <c r="AM28" s="227">
        <f t="shared" si="48"/>
        <v>950000</v>
      </c>
      <c r="AN28" s="11">
        <v>950000</v>
      </c>
      <c r="AO28" s="11"/>
      <c r="AP28" s="227">
        <f t="shared" si="50"/>
        <v>950000</v>
      </c>
      <c r="AQ28" s="11"/>
      <c r="AR28" s="11"/>
      <c r="AS28" s="248"/>
      <c r="AT28" s="11"/>
      <c r="AU28" s="11"/>
      <c r="AV28" s="11">
        <f t="shared" si="29"/>
        <v>0</v>
      </c>
      <c r="AW28" s="11"/>
      <c r="AX28" s="11"/>
      <c r="AY28" s="11"/>
      <c r="AZ28" s="33">
        <f t="shared" si="18"/>
        <v>9500000</v>
      </c>
      <c r="BA28" s="8">
        <f t="shared" si="19"/>
        <v>4000000</v>
      </c>
      <c r="BB28" s="8">
        <f t="shared" si="20"/>
        <v>13500000</v>
      </c>
      <c r="BC28" s="8">
        <f t="shared" si="21"/>
        <v>13500000</v>
      </c>
      <c r="BD28" s="8">
        <f t="shared" si="22"/>
        <v>0</v>
      </c>
    </row>
    <row r="29" spans="1:56" x14ac:dyDescent="0.2">
      <c r="A29" s="108">
        <v>23</v>
      </c>
      <c r="B29" s="202"/>
      <c r="C29" s="110" t="s">
        <v>489</v>
      </c>
      <c r="D29" s="279" t="s">
        <v>505</v>
      </c>
      <c r="E29" s="11">
        <v>13500000</v>
      </c>
      <c r="F29" s="111"/>
      <c r="G29" s="111"/>
      <c r="H29" s="11">
        <f t="shared" si="23"/>
        <v>13500000</v>
      </c>
      <c r="I29" s="11">
        <v>2000000</v>
      </c>
      <c r="J29" s="111">
        <v>2000000</v>
      </c>
      <c r="K29" s="111"/>
      <c r="L29" s="227">
        <f t="shared" si="24"/>
        <v>2000000</v>
      </c>
      <c r="M29" s="111"/>
      <c r="N29" s="111"/>
      <c r="O29" s="227">
        <f t="shared" si="25"/>
        <v>0</v>
      </c>
      <c r="P29" s="111">
        <v>870000</v>
      </c>
      <c r="Q29" s="111"/>
      <c r="R29" s="227">
        <f t="shared" si="42"/>
        <v>870000</v>
      </c>
      <c r="S29" s="111">
        <v>870000</v>
      </c>
      <c r="T29" s="111"/>
      <c r="U29" s="227">
        <f t="shared" si="43"/>
        <v>870000</v>
      </c>
      <c r="V29" s="111">
        <v>870000</v>
      </c>
      <c r="W29" s="111"/>
      <c r="X29" s="227">
        <f t="shared" si="49"/>
        <v>870000</v>
      </c>
      <c r="Y29" s="111">
        <v>870000</v>
      </c>
      <c r="Z29" s="111"/>
      <c r="AA29" s="227">
        <f t="shared" si="44"/>
        <v>870000</v>
      </c>
      <c r="AB29" s="111">
        <v>870000</v>
      </c>
      <c r="AC29" s="111"/>
      <c r="AD29" s="227">
        <f t="shared" si="45"/>
        <v>870000</v>
      </c>
      <c r="AE29" s="111">
        <v>870000</v>
      </c>
      <c r="AF29" s="111"/>
      <c r="AG29" s="227">
        <f t="shared" si="46"/>
        <v>870000</v>
      </c>
      <c r="AH29" s="111">
        <v>870000</v>
      </c>
      <c r="AI29" s="111"/>
      <c r="AJ29" s="227">
        <f t="shared" si="47"/>
        <v>870000</v>
      </c>
      <c r="AK29" s="111">
        <v>870000</v>
      </c>
      <c r="AL29" s="111"/>
      <c r="AM29" s="227">
        <f t="shared" si="48"/>
        <v>870000</v>
      </c>
      <c r="AN29" s="111">
        <v>870000</v>
      </c>
      <c r="AO29" s="111"/>
      <c r="AP29" s="227">
        <f t="shared" si="50"/>
        <v>870000</v>
      </c>
      <c r="AQ29" s="111">
        <v>870000</v>
      </c>
      <c r="AR29" s="111"/>
      <c r="AS29" s="227">
        <f t="shared" ref="AS29:AS30" si="52">+AQ29-AR29</f>
        <v>870000</v>
      </c>
      <c r="AT29" s="111">
        <v>800000</v>
      </c>
      <c r="AU29" s="111"/>
      <c r="AV29" s="11">
        <f t="shared" si="29"/>
        <v>800000</v>
      </c>
      <c r="AW29" s="111"/>
      <c r="AX29" s="111"/>
      <c r="AY29" s="11"/>
      <c r="AZ29" s="33">
        <f t="shared" si="18"/>
        <v>11500000</v>
      </c>
      <c r="BA29" s="8">
        <f t="shared" si="19"/>
        <v>2000000</v>
      </c>
      <c r="BB29" s="8">
        <f t="shared" si="20"/>
        <v>13500000</v>
      </c>
      <c r="BC29" s="8">
        <f t="shared" si="21"/>
        <v>13500000</v>
      </c>
      <c r="BD29" s="8">
        <f t="shared" si="22"/>
        <v>0</v>
      </c>
    </row>
    <row r="30" spans="1:56" x14ac:dyDescent="0.2">
      <c r="A30" s="108">
        <v>24</v>
      </c>
      <c r="B30" s="202"/>
      <c r="C30" s="203" t="s">
        <v>490</v>
      </c>
      <c r="D30" s="279" t="s">
        <v>505</v>
      </c>
      <c r="E30" s="11">
        <v>13500000</v>
      </c>
      <c r="F30" s="11"/>
      <c r="G30" s="11"/>
      <c r="H30" s="11">
        <f t="shared" si="23"/>
        <v>13500000</v>
      </c>
      <c r="I30" s="11">
        <v>2550000</v>
      </c>
      <c r="J30" s="11">
        <v>1450000</v>
      </c>
      <c r="K30" s="11">
        <v>1450000</v>
      </c>
      <c r="L30" s="227">
        <f t="shared" si="24"/>
        <v>0</v>
      </c>
      <c r="M30" s="11"/>
      <c r="N30" s="11"/>
      <c r="O30" s="227">
        <f t="shared" si="25"/>
        <v>0</v>
      </c>
      <c r="P30" s="11">
        <v>950000</v>
      </c>
      <c r="Q30" s="11">
        <v>950000</v>
      </c>
      <c r="R30" s="227">
        <f t="shared" si="42"/>
        <v>0</v>
      </c>
      <c r="S30" s="11">
        <v>950000</v>
      </c>
      <c r="T30" s="11">
        <v>950000</v>
      </c>
      <c r="U30" s="227">
        <f t="shared" si="43"/>
        <v>0</v>
      </c>
      <c r="V30" s="11">
        <v>950000</v>
      </c>
      <c r="W30" s="11">
        <v>950000</v>
      </c>
      <c r="X30" s="227">
        <f t="shared" si="49"/>
        <v>0</v>
      </c>
      <c r="Y30" s="11">
        <v>950000</v>
      </c>
      <c r="Z30" s="11"/>
      <c r="AA30" s="227">
        <f t="shared" si="44"/>
        <v>950000</v>
      </c>
      <c r="AB30" s="11">
        <v>950000</v>
      </c>
      <c r="AC30" s="11"/>
      <c r="AD30" s="227">
        <f t="shared" si="45"/>
        <v>950000</v>
      </c>
      <c r="AE30" s="11">
        <v>950000</v>
      </c>
      <c r="AF30" s="11"/>
      <c r="AG30" s="227">
        <f t="shared" si="46"/>
        <v>950000</v>
      </c>
      <c r="AH30" s="11">
        <v>950000</v>
      </c>
      <c r="AI30" s="11"/>
      <c r="AJ30" s="227">
        <f t="shared" si="47"/>
        <v>950000</v>
      </c>
      <c r="AK30" s="11">
        <v>950000</v>
      </c>
      <c r="AL30" s="11"/>
      <c r="AM30" s="227">
        <f t="shared" si="48"/>
        <v>950000</v>
      </c>
      <c r="AN30" s="11">
        <v>950000</v>
      </c>
      <c r="AO30" s="11"/>
      <c r="AP30" s="227">
        <f t="shared" si="50"/>
        <v>950000</v>
      </c>
      <c r="AQ30" s="11">
        <v>950000</v>
      </c>
      <c r="AR30" s="11"/>
      <c r="AS30" s="227">
        <f t="shared" si="52"/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18"/>
        <v>10950000</v>
      </c>
      <c r="BA30" s="8">
        <f t="shared" si="19"/>
        <v>2550000</v>
      </c>
      <c r="BB30" s="8">
        <f t="shared" si="20"/>
        <v>13500000</v>
      </c>
      <c r="BC30" s="8">
        <f t="shared" si="21"/>
        <v>13500000</v>
      </c>
      <c r="BD30" s="8">
        <f t="shared" si="22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23"/>
        <v>13500000</v>
      </c>
      <c r="I31" s="11">
        <v>3300000</v>
      </c>
      <c r="J31" s="11"/>
      <c r="K31" s="11"/>
      <c r="L31" s="227">
        <f t="shared" si="24"/>
        <v>0</v>
      </c>
      <c r="M31" s="11">
        <v>5000000</v>
      </c>
      <c r="N31" s="11">
        <v>5000000</v>
      </c>
      <c r="O31" s="227">
        <f t="shared" si="25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46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29"/>
        <v>0</v>
      </c>
      <c r="AW31" s="11"/>
      <c r="AX31" s="11"/>
      <c r="AY31" s="11"/>
      <c r="AZ31" s="33">
        <f t="shared" si="18"/>
        <v>10200000</v>
      </c>
      <c r="BA31" s="8">
        <f t="shared" si="19"/>
        <v>3300000</v>
      </c>
      <c r="BB31" s="8">
        <f t="shared" si="20"/>
        <v>13500000</v>
      </c>
      <c r="BC31" s="8">
        <f t="shared" si="21"/>
        <v>13500000</v>
      </c>
      <c r="BD31" s="8">
        <f t="shared" si="22"/>
        <v>0</v>
      </c>
    </row>
    <row r="32" spans="1:56" x14ac:dyDescent="0.2">
      <c r="A32" s="108">
        <v>26</v>
      </c>
      <c r="B32" s="202"/>
      <c r="C32" s="204" t="s">
        <v>492</v>
      </c>
      <c r="D32" s="279" t="s">
        <v>505</v>
      </c>
      <c r="E32" s="11">
        <v>13500000</v>
      </c>
      <c r="F32" s="111"/>
      <c r="G32" s="111"/>
      <c r="H32" s="11">
        <f t="shared" si="23"/>
        <v>13500000</v>
      </c>
      <c r="I32" s="11">
        <v>4000000</v>
      </c>
      <c r="J32" s="111"/>
      <c r="K32" s="111"/>
      <c r="L32" s="227">
        <f t="shared" si="24"/>
        <v>0</v>
      </c>
      <c r="M32" s="11"/>
      <c r="N32" s="11"/>
      <c r="O32" s="227">
        <f t="shared" si="25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 t="shared" ref="U32:U34" si="53">+S32-T32</f>
        <v>0</v>
      </c>
      <c r="V32" s="11">
        <v>950000</v>
      </c>
      <c r="W32" s="11">
        <v>950000</v>
      </c>
      <c r="X32" s="227">
        <f t="shared" ref="X32:X34" si="54">+V32-W32</f>
        <v>0</v>
      </c>
      <c r="Y32" s="11">
        <v>950000</v>
      </c>
      <c r="Z32" s="11"/>
      <c r="AA32" s="227">
        <f t="shared" ref="AA32:AA34" si="55">+Y32-Z32</f>
        <v>950000</v>
      </c>
      <c r="AB32" s="11">
        <v>950000</v>
      </c>
      <c r="AC32" s="11"/>
      <c r="AD32" s="227">
        <f t="shared" ref="AD32:AD34" si="56">+AB32-AC32</f>
        <v>950000</v>
      </c>
      <c r="AE32" s="11">
        <v>950000</v>
      </c>
      <c r="AF32" s="11"/>
      <c r="AG32" s="227">
        <f t="shared" si="46"/>
        <v>950000</v>
      </c>
      <c r="AH32" s="11">
        <v>950000</v>
      </c>
      <c r="AI32" s="11"/>
      <c r="AJ32" s="227">
        <f t="shared" ref="AJ32:AJ34" si="57">+AH32-AI32</f>
        <v>950000</v>
      </c>
      <c r="AK32" s="11">
        <v>950000</v>
      </c>
      <c r="AL32" s="11"/>
      <c r="AM32" s="227">
        <f t="shared" ref="AM32:AM34" si="58">+AK32-AL32</f>
        <v>950000</v>
      </c>
      <c r="AN32" s="11">
        <v>950000</v>
      </c>
      <c r="AO32" s="11"/>
      <c r="AP32" s="227">
        <f t="shared" ref="AP32:AP34" si="59">+AN32-AO32</f>
        <v>950000</v>
      </c>
      <c r="AQ32" s="11">
        <v>950000</v>
      </c>
      <c r="AR32" s="11"/>
      <c r="AS32" s="227">
        <f t="shared" ref="AS32:AS34" si="60">+AQ32-AR32</f>
        <v>950000</v>
      </c>
      <c r="AT32" s="111"/>
      <c r="AU32" s="111"/>
      <c r="AV32" s="11">
        <f t="shared" si="29"/>
        <v>0</v>
      </c>
      <c r="AW32" s="111"/>
      <c r="AX32" s="111"/>
      <c r="AY32" s="11"/>
      <c r="AZ32" s="33">
        <f t="shared" si="18"/>
        <v>9500000</v>
      </c>
      <c r="BA32" s="8">
        <f t="shared" si="19"/>
        <v>4000000</v>
      </c>
      <c r="BB32" s="8">
        <f t="shared" si="20"/>
        <v>13500000</v>
      </c>
      <c r="BC32" s="8">
        <f t="shared" si="21"/>
        <v>13500000</v>
      </c>
      <c r="BD32" s="8">
        <f t="shared" si="22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24"/>
        <v>0</v>
      </c>
      <c r="M33" s="11"/>
      <c r="N33" s="11"/>
      <c r="O33" s="227">
        <f t="shared" si="25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 t="shared" si="53"/>
        <v>0</v>
      </c>
      <c r="V33" s="11">
        <v>747500</v>
      </c>
      <c r="W33" s="11">
        <v>747500</v>
      </c>
      <c r="X33" s="227">
        <f t="shared" si="54"/>
        <v>0</v>
      </c>
      <c r="Y33" s="11">
        <v>747500</v>
      </c>
      <c r="Z33" s="11">
        <v>7500</v>
      </c>
      <c r="AA33" s="227">
        <f t="shared" si="55"/>
        <v>740000</v>
      </c>
      <c r="AB33" s="11">
        <v>747500</v>
      </c>
      <c r="AC33" s="11"/>
      <c r="AD33" s="227">
        <f t="shared" si="56"/>
        <v>747500</v>
      </c>
      <c r="AE33" s="11">
        <v>747500</v>
      </c>
      <c r="AF33" s="11"/>
      <c r="AG33" s="227">
        <f t="shared" si="46"/>
        <v>747500</v>
      </c>
      <c r="AH33" s="11">
        <v>747500</v>
      </c>
      <c r="AI33" s="11"/>
      <c r="AJ33" s="227">
        <f t="shared" si="57"/>
        <v>747500</v>
      </c>
      <c r="AK33" s="11">
        <v>747500</v>
      </c>
      <c r="AL33" s="11"/>
      <c r="AM33" s="227">
        <f t="shared" si="58"/>
        <v>747500</v>
      </c>
      <c r="AN33" s="11">
        <v>747500</v>
      </c>
      <c r="AO33" s="11"/>
      <c r="AP33" s="227">
        <f t="shared" si="59"/>
        <v>747500</v>
      </c>
      <c r="AQ33" s="11">
        <v>747500</v>
      </c>
      <c r="AR33" s="11"/>
      <c r="AS33" s="227">
        <f t="shared" si="60"/>
        <v>747500</v>
      </c>
      <c r="AT33" s="11"/>
      <c r="AU33" s="11"/>
      <c r="AV33" s="11">
        <f t="shared" si="29"/>
        <v>0</v>
      </c>
      <c r="AW33" s="11"/>
      <c r="AX33" s="11"/>
      <c r="AY33" s="11"/>
      <c r="AZ33" s="33">
        <f t="shared" si="18"/>
        <v>7475000</v>
      </c>
      <c r="BA33" s="8">
        <f t="shared" si="19"/>
        <v>4000000</v>
      </c>
      <c r="BB33" s="8">
        <f t="shared" si="20"/>
        <v>11475000</v>
      </c>
      <c r="BC33" s="8">
        <f t="shared" si="21"/>
        <v>11475000</v>
      </c>
      <c r="BD33" s="8">
        <f t="shared" si="22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24"/>
        <v>0</v>
      </c>
      <c r="M34" s="11"/>
      <c r="N34" s="11"/>
      <c r="O34" s="227">
        <f t="shared" si="25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 t="shared" si="53"/>
        <v>0</v>
      </c>
      <c r="V34" s="11">
        <v>950000</v>
      </c>
      <c r="W34" s="11">
        <v>950000</v>
      </c>
      <c r="X34" s="227">
        <f t="shared" si="54"/>
        <v>0</v>
      </c>
      <c r="Y34" s="11">
        <v>950000</v>
      </c>
      <c r="Z34" s="11"/>
      <c r="AA34" s="227">
        <f t="shared" si="55"/>
        <v>950000</v>
      </c>
      <c r="AB34" s="11">
        <v>950000</v>
      </c>
      <c r="AC34" s="11"/>
      <c r="AD34" s="227">
        <f t="shared" si="56"/>
        <v>950000</v>
      </c>
      <c r="AE34" s="11">
        <v>950000</v>
      </c>
      <c r="AF34" s="11"/>
      <c r="AG34" s="227">
        <f t="shared" si="46"/>
        <v>950000</v>
      </c>
      <c r="AH34" s="11">
        <v>950000</v>
      </c>
      <c r="AI34" s="11"/>
      <c r="AJ34" s="227">
        <f t="shared" si="57"/>
        <v>950000</v>
      </c>
      <c r="AK34" s="11">
        <v>950000</v>
      </c>
      <c r="AL34" s="11"/>
      <c r="AM34" s="227">
        <f t="shared" si="58"/>
        <v>950000</v>
      </c>
      <c r="AN34" s="11">
        <v>950000</v>
      </c>
      <c r="AO34" s="11"/>
      <c r="AP34" s="227">
        <f t="shared" si="59"/>
        <v>950000</v>
      </c>
      <c r="AQ34" s="11">
        <v>950000</v>
      </c>
      <c r="AR34" s="11"/>
      <c r="AS34" s="227">
        <f t="shared" si="60"/>
        <v>950000</v>
      </c>
      <c r="AT34" s="11"/>
      <c r="AU34" s="11"/>
      <c r="AV34" s="11">
        <f t="shared" si="29"/>
        <v>0</v>
      </c>
      <c r="AW34" s="11"/>
      <c r="AX34" s="11"/>
      <c r="AY34" s="11"/>
      <c r="AZ34" s="33">
        <f t="shared" si="18"/>
        <v>9500000</v>
      </c>
      <c r="BA34" s="8">
        <f t="shared" si="19"/>
        <v>4000000</v>
      </c>
      <c r="BB34" s="8">
        <f t="shared" si="20"/>
        <v>13500000</v>
      </c>
      <c r="BC34" s="8">
        <f t="shared" si="21"/>
        <v>13500000</v>
      </c>
      <c r="BD34" s="8">
        <f t="shared" si="22"/>
        <v>0</v>
      </c>
    </row>
    <row r="35" spans="1:56" s="284" customFormat="1" x14ac:dyDescent="0.2">
      <c r="A35" s="108">
        <v>29</v>
      </c>
      <c r="B35" s="290"/>
      <c r="C35" s="291" t="s">
        <v>498</v>
      </c>
      <c r="D35" s="279" t="s">
        <v>505</v>
      </c>
      <c r="E35" s="272">
        <v>13500000</v>
      </c>
      <c r="F35" s="272">
        <v>1350000</v>
      </c>
      <c r="G35" s="272"/>
      <c r="H35" s="11">
        <f>+E35-F35-G35</f>
        <v>12150000</v>
      </c>
      <c r="I35" s="272">
        <f>+H35</f>
        <v>12150000</v>
      </c>
      <c r="J35" s="272"/>
      <c r="K35" s="272"/>
      <c r="L35" s="292">
        <f t="shared" si="24"/>
        <v>0</v>
      </c>
      <c r="M35" s="272"/>
      <c r="N35" s="272"/>
      <c r="O35" s="292">
        <f t="shared" si="25"/>
        <v>0</v>
      </c>
      <c r="P35" s="272"/>
      <c r="Q35" s="272"/>
      <c r="R35" s="292"/>
      <c r="S35" s="272"/>
      <c r="T35" s="272"/>
      <c r="U35" s="292"/>
      <c r="V35" s="272"/>
      <c r="W35" s="272"/>
      <c r="X35" s="292"/>
      <c r="Y35" s="272"/>
      <c r="Z35" s="272"/>
      <c r="AA35" s="292"/>
      <c r="AB35" s="272"/>
      <c r="AC35" s="272"/>
      <c r="AD35" s="292"/>
      <c r="AE35" s="272"/>
      <c r="AF35" s="272"/>
      <c r="AG35" s="292"/>
      <c r="AH35" s="272"/>
      <c r="AI35" s="272"/>
      <c r="AJ35" s="292"/>
      <c r="AK35" s="272"/>
      <c r="AL35" s="272"/>
      <c r="AM35" s="292"/>
      <c r="AN35" s="272"/>
      <c r="AO35" s="272"/>
      <c r="AP35" s="292"/>
      <c r="AQ35" s="272"/>
      <c r="AR35" s="272"/>
      <c r="AS35" s="293"/>
      <c r="AT35" s="272"/>
      <c r="AU35" s="272"/>
      <c r="AV35" s="272">
        <f t="shared" si="29"/>
        <v>0</v>
      </c>
      <c r="AW35" s="272"/>
      <c r="AX35" s="272"/>
      <c r="AY35" s="272"/>
      <c r="AZ35" s="283">
        <f t="shared" si="18"/>
        <v>0</v>
      </c>
      <c r="BA35" s="284">
        <f t="shared" si="19"/>
        <v>12150000</v>
      </c>
      <c r="BB35" s="284">
        <f t="shared" si="20"/>
        <v>12150000</v>
      </c>
      <c r="BC35" s="284">
        <f t="shared" si="21"/>
        <v>12150000</v>
      </c>
      <c r="BD35" s="284">
        <f t="shared" si="22"/>
        <v>0</v>
      </c>
    </row>
    <row r="36" spans="1:56" x14ac:dyDescent="0.2">
      <c r="A36" s="108">
        <v>30</v>
      </c>
      <c r="B36" s="202"/>
      <c r="C36" s="205" t="s">
        <v>499</v>
      </c>
      <c r="D36" s="279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24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61">+P36-Q36</f>
        <v>0</v>
      </c>
      <c r="S36" s="11">
        <v>950000</v>
      </c>
      <c r="T36" s="11">
        <v>350000</v>
      </c>
      <c r="U36" s="227">
        <f t="shared" ref="U36:U42" si="62">+S36-T36</f>
        <v>600000</v>
      </c>
      <c r="V36" s="11">
        <v>950000</v>
      </c>
      <c r="W36" s="11"/>
      <c r="X36" s="227">
        <f t="shared" ref="X36:X42" si="63">+V36-W36</f>
        <v>950000</v>
      </c>
      <c r="Y36" s="11">
        <v>950000</v>
      </c>
      <c r="Z36" s="11"/>
      <c r="AA36" s="227">
        <f t="shared" ref="AA36:AA42" si="64">+Y36-Z36</f>
        <v>950000</v>
      </c>
      <c r="AB36" s="11">
        <v>950000</v>
      </c>
      <c r="AC36" s="11"/>
      <c r="AD36" s="227">
        <f t="shared" ref="AD36:AD42" si="65">+AB36-AC36</f>
        <v>950000</v>
      </c>
      <c r="AE36" s="11">
        <v>950000</v>
      </c>
      <c r="AF36" s="11"/>
      <c r="AG36" s="227">
        <f t="shared" ref="AG36:AG42" si="66">+AE36-AF36</f>
        <v>950000</v>
      </c>
      <c r="AH36" s="11">
        <v>950000</v>
      </c>
      <c r="AI36" s="11"/>
      <c r="AJ36" s="227">
        <f t="shared" ref="AJ36:AJ42" si="67">+AH36-AI36</f>
        <v>950000</v>
      </c>
      <c r="AK36" s="11">
        <v>950000</v>
      </c>
      <c r="AL36" s="11"/>
      <c r="AM36" s="227">
        <f t="shared" ref="AM36:AM42" si="68">+AK36-AL36</f>
        <v>950000</v>
      </c>
      <c r="AN36" s="11">
        <v>950000</v>
      </c>
      <c r="AO36" s="11"/>
      <c r="AP36" s="227">
        <f t="shared" ref="AP36:AP42" si="69">+AN36-AO36</f>
        <v>950000</v>
      </c>
      <c r="AQ36" s="11">
        <v>950000</v>
      </c>
      <c r="AR36" s="11"/>
      <c r="AS36" s="227">
        <f t="shared" ref="AS36:AS37" si="70">+AQ36-AR36</f>
        <v>950000</v>
      </c>
      <c r="AT36" s="11"/>
      <c r="AU36" s="11"/>
      <c r="AV36" s="11">
        <f t="shared" si="29"/>
        <v>0</v>
      </c>
      <c r="AW36" s="11"/>
      <c r="AX36" s="11"/>
      <c r="AY36" s="11"/>
      <c r="AZ36" s="33">
        <f t="shared" si="18"/>
        <v>12300000</v>
      </c>
      <c r="BA36" s="8">
        <f t="shared" si="19"/>
        <v>1200000</v>
      </c>
      <c r="BB36" s="8">
        <f t="shared" si="20"/>
        <v>13500000</v>
      </c>
      <c r="BC36" s="8">
        <f t="shared" si="21"/>
        <v>13500000</v>
      </c>
      <c r="BD36" s="8">
        <f t="shared" si="22"/>
        <v>0</v>
      </c>
    </row>
    <row r="37" spans="1:56" x14ac:dyDescent="0.2">
      <c r="A37" s="108">
        <v>31</v>
      </c>
      <c r="B37" s="202"/>
      <c r="C37" s="203" t="s">
        <v>518</v>
      </c>
      <c r="D37" s="9" t="s">
        <v>506</v>
      </c>
      <c r="E37" s="11">
        <v>13500000</v>
      </c>
      <c r="F37" s="11"/>
      <c r="G37" s="11"/>
      <c r="H37" s="11">
        <v>13500000</v>
      </c>
      <c r="I37" s="11">
        <v>5000000</v>
      </c>
      <c r="J37" s="11"/>
      <c r="K37" s="11"/>
      <c r="L37" s="227">
        <f t="shared" si="24"/>
        <v>0</v>
      </c>
      <c r="M37" s="11"/>
      <c r="N37" s="11"/>
      <c r="O37" s="227"/>
      <c r="P37" s="11">
        <v>850000</v>
      </c>
      <c r="Q37" s="11">
        <v>850000</v>
      </c>
      <c r="R37" s="227">
        <f t="shared" si="61"/>
        <v>0</v>
      </c>
      <c r="S37" s="11">
        <v>850000</v>
      </c>
      <c r="T37" s="11">
        <v>850000</v>
      </c>
      <c r="U37" s="227">
        <f t="shared" si="62"/>
        <v>0</v>
      </c>
      <c r="V37" s="11">
        <v>850000</v>
      </c>
      <c r="W37" s="11">
        <v>850000</v>
      </c>
      <c r="X37" s="227">
        <f t="shared" si="63"/>
        <v>0</v>
      </c>
      <c r="Y37" s="11">
        <v>850000</v>
      </c>
      <c r="Z37" s="11">
        <v>850000</v>
      </c>
      <c r="AA37" s="227">
        <f t="shared" si="64"/>
        <v>0</v>
      </c>
      <c r="AB37" s="11">
        <v>850000</v>
      </c>
      <c r="AC37" s="11">
        <v>600000</v>
      </c>
      <c r="AD37" s="227">
        <f t="shared" si="65"/>
        <v>250000</v>
      </c>
      <c r="AE37" s="11">
        <v>850000</v>
      </c>
      <c r="AF37" s="11"/>
      <c r="AG37" s="227">
        <f t="shared" si="66"/>
        <v>850000</v>
      </c>
      <c r="AH37" s="11">
        <v>850000</v>
      </c>
      <c r="AI37" s="11"/>
      <c r="AJ37" s="227">
        <f t="shared" si="67"/>
        <v>850000</v>
      </c>
      <c r="AK37" s="11">
        <v>850000</v>
      </c>
      <c r="AL37" s="11"/>
      <c r="AM37" s="227">
        <f t="shared" si="68"/>
        <v>850000</v>
      </c>
      <c r="AN37" s="11">
        <v>850000</v>
      </c>
      <c r="AO37" s="11"/>
      <c r="AP37" s="227">
        <f t="shared" si="69"/>
        <v>850000</v>
      </c>
      <c r="AQ37" s="11">
        <v>850000</v>
      </c>
      <c r="AR37" s="11"/>
      <c r="AS37" s="248">
        <f t="shared" si="70"/>
        <v>850000</v>
      </c>
      <c r="AT37" s="11"/>
      <c r="AU37" s="11"/>
      <c r="AV37" s="11">
        <f t="shared" si="29"/>
        <v>0</v>
      </c>
      <c r="AW37" s="11"/>
      <c r="AX37" s="11"/>
      <c r="AY37" s="11"/>
      <c r="AZ37" s="33">
        <f t="shared" si="18"/>
        <v>8500000</v>
      </c>
      <c r="BA37" s="8">
        <f t="shared" si="19"/>
        <v>5000000</v>
      </c>
      <c r="BB37" s="8">
        <f t="shared" si="20"/>
        <v>13500000</v>
      </c>
      <c r="BC37" s="8">
        <f t="shared" si="21"/>
        <v>13500000</v>
      </c>
      <c r="BD37" s="8">
        <f t="shared" si="22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24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61"/>
        <v>150000</v>
      </c>
      <c r="S38" s="11">
        <v>1150000</v>
      </c>
      <c r="T38" s="11"/>
      <c r="U38" s="227">
        <f t="shared" si="62"/>
        <v>1150000</v>
      </c>
      <c r="V38" s="11">
        <v>1150000</v>
      </c>
      <c r="W38" s="11"/>
      <c r="X38" s="227">
        <f t="shared" si="63"/>
        <v>1150000</v>
      </c>
      <c r="Y38" s="11">
        <v>1150000</v>
      </c>
      <c r="Z38" s="11"/>
      <c r="AA38" s="227">
        <f t="shared" si="64"/>
        <v>1150000</v>
      </c>
      <c r="AB38" s="11">
        <v>1150000</v>
      </c>
      <c r="AC38" s="11"/>
      <c r="AD38" s="227">
        <f t="shared" si="65"/>
        <v>1150000</v>
      </c>
      <c r="AE38" s="11">
        <v>1150000</v>
      </c>
      <c r="AF38" s="11"/>
      <c r="AG38" s="227">
        <f t="shared" si="66"/>
        <v>1150000</v>
      </c>
      <c r="AH38" s="11">
        <v>1150000</v>
      </c>
      <c r="AI38" s="11"/>
      <c r="AJ38" s="227">
        <f t="shared" si="67"/>
        <v>1150000</v>
      </c>
      <c r="AK38" s="11">
        <v>1150000</v>
      </c>
      <c r="AL38" s="11"/>
      <c r="AM38" s="227">
        <f t="shared" si="68"/>
        <v>1150000</v>
      </c>
      <c r="AN38" s="11">
        <v>1150000</v>
      </c>
      <c r="AO38" s="11"/>
      <c r="AP38" s="227">
        <f t="shared" si="69"/>
        <v>1150000</v>
      </c>
      <c r="AQ38" s="11">
        <v>1150000</v>
      </c>
      <c r="AR38" s="11"/>
      <c r="AS38" s="227">
        <f t="shared" ref="AS38:AS42" si="71">+AQ38-AR38</f>
        <v>1150000</v>
      </c>
      <c r="AT38" s="11">
        <v>1000000</v>
      </c>
      <c r="AU38" s="11"/>
      <c r="AV38" s="11">
        <f t="shared" si="29"/>
        <v>1000000</v>
      </c>
      <c r="AW38" s="11"/>
      <c r="AX38" s="11"/>
      <c r="AY38" s="11"/>
      <c r="AZ38" s="33">
        <f t="shared" si="18"/>
        <v>12500000</v>
      </c>
      <c r="BA38" s="8">
        <f t="shared" si="19"/>
        <v>1000000</v>
      </c>
      <c r="BB38" s="8">
        <f t="shared" si="20"/>
        <v>13500000</v>
      </c>
      <c r="BC38" s="8">
        <f t="shared" si="21"/>
        <v>13500000</v>
      </c>
      <c r="BD38" s="8">
        <f t="shared" si="22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24"/>
        <v>0</v>
      </c>
      <c r="M39" s="11"/>
      <c r="N39" s="11"/>
      <c r="O39" s="227"/>
      <c r="P39" s="11">
        <v>275000</v>
      </c>
      <c r="Q39" s="11">
        <v>275000</v>
      </c>
      <c r="R39" s="227">
        <f t="shared" si="61"/>
        <v>0</v>
      </c>
      <c r="S39" s="11">
        <v>275000</v>
      </c>
      <c r="T39" s="11">
        <v>275000</v>
      </c>
      <c r="U39" s="227">
        <f t="shared" si="62"/>
        <v>0</v>
      </c>
      <c r="V39" s="11">
        <v>275000</v>
      </c>
      <c r="W39" s="11"/>
      <c r="X39" s="227">
        <f t="shared" si="63"/>
        <v>275000</v>
      </c>
      <c r="Y39" s="11">
        <v>275000</v>
      </c>
      <c r="Z39" s="11"/>
      <c r="AA39" s="227">
        <f t="shared" si="64"/>
        <v>275000</v>
      </c>
      <c r="AB39" s="11">
        <v>275000</v>
      </c>
      <c r="AC39" s="11"/>
      <c r="AD39" s="227">
        <f t="shared" si="65"/>
        <v>275000</v>
      </c>
      <c r="AE39" s="11">
        <v>275000</v>
      </c>
      <c r="AF39" s="11"/>
      <c r="AG39" s="227">
        <f t="shared" si="66"/>
        <v>275000</v>
      </c>
      <c r="AH39" s="11">
        <v>275000</v>
      </c>
      <c r="AI39" s="11"/>
      <c r="AJ39" s="227">
        <f t="shared" si="67"/>
        <v>275000</v>
      </c>
      <c r="AK39" s="11">
        <v>275000</v>
      </c>
      <c r="AL39" s="11"/>
      <c r="AM39" s="227">
        <f t="shared" si="68"/>
        <v>275000</v>
      </c>
      <c r="AN39" s="11">
        <v>275000</v>
      </c>
      <c r="AO39" s="11"/>
      <c r="AP39" s="227">
        <f t="shared" si="69"/>
        <v>275000</v>
      </c>
      <c r="AQ39" s="11">
        <v>275000</v>
      </c>
      <c r="AR39" s="11"/>
      <c r="AS39" s="227">
        <f t="shared" si="71"/>
        <v>275000</v>
      </c>
      <c r="AT39" s="11"/>
      <c r="AU39" s="11"/>
      <c r="AV39" s="11">
        <f t="shared" si="29"/>
        <v>0</v>
      </c>
      <c r="AW39" s="11"/>
      <c r="AX39" s="11"/>
      <c r="AY39" s="11"/>
      <c r="AZ39" s="33">
        <f t="shared" si="18"/>
        <v>2750000</v>
      </c>
      <c r="BA39" s="8">
        <f t="shared" si="19"/>
        <v>4000000</v>
      </c>
      <c r="BB39" s="8">
        <f t="shared" si="20"/>
        <v>6750000</v>
      </c>
      <c r="BC39" s="8">
        <f t="shared" si="21"/>
        <v>6750000</v>
      </c>
      <c r="BD39" s="8">
        <f t="shared" si="22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61"/>
        <v>0</v>
      </c>
      <c r="S40" s="11">
        <v>950000</v>
      </c>
      <c r="T40" s="11"/>
      <c r="U40" s="227">
        <f t="shared" si="62"/>
        <v>950000</v>
      </c>
      <c r="V40" s="11">
        <v>950000</v>
      </c>
      <c r="W40" s="11"/>
      <c r="X40" s="227">
        <f t="shared" si="63"/>
        <v>950000</v>
      </c>
      <c r="Y40" s="11">
        <v>950000</v>
      </c>
      <c r="Z40" s="11"/>
      <c r="AA40" s="227">
        <f t="shared" si="64"/>
        <v>950000</v>
      </c>
      <c r="AB40" s="11">
        <v>950000</v>
      </c>
      <c r="AC40" s="11"/>
      <c r="AD40" s="227">
        <f t="shared" si="65"/>
        <v>950000</v>
      </c>
      <c r="AE40" s="11">
        <v>950000</v>
      </c>
      <c r="AF40" s="11"/>
      <c r="AG40" s="227">
        <f t="shared" si="66"/>
        <v>950000</v>
      </c>
      <c r="AH40" s="11">
        <v>950000</v>
      </c>
      <c r="AI40" s="11"/>
      <c r="AJ40" s="227">
        <f t="shared" si="67"/>
        <v>950000</v>
      </c>
      <c r="AK40" s="11">
        <v>950000</v>
      </c>
      <c r="AL40" s="11"/>
      <c r="AM40" s="227">
        <f t="shared" si="68"/>
        <v>950000</v>
      </c>
      <c r="AN40" s="11">
        <v>950000</v>
      </c>
      <c r="AO40" s="11"/>
      <c r="AP40" s="227">
        <f t="shared" si="69"/>
        <v>950000</v>
      </c>
      <c r="AQ40" s="11">
        <v>950000</v>
      </c>
      <c r="AR40" s="11"/>
      <c r="AS40" s="227">
        <f t="shared" si="71"/>
        <v>950000</v>
      </c>
      <c r="AT40" s="11"/>
      <c r="AU40" s="11"/>
      <c r="AV40" s="11">
        <f t="shared" si="29"/>
        <v>0</v>
      </c>
      <c r="AW40" s="11"/>
      <c r="AX40" s="11"/>
      <c r="AY40" s="11"/>
      <c r="AZ40" s="33">
        <f t="shared" si="18"/>
        <v>9500000</v>
      </c>
      <c r="BA40" s="8">
        <f t="shared" si="19"/>
        <v>4000000</v>
      </c>
      <c r="BB40" s="8">
        <f t="shared" si="20"/>
        <v>13500000</v>
      </c>
      <c r="BC40" s="8">
        <f t="shared" si="21"/>
        <v>13500000</v>
      </c>
      <c r="BD40" s="8">
        <f t="shared" si="22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61"/>
        <v>0</v>
      </c>
      <c r="S41" s="11">
        <v>545000</v>
      </c>
      <c r="T41" s="11">
        <v>545000</v>
      </c>
      <c r="U41" s="227">
        <f t="shared" si="62"/>
        <v>0</v>
      </c>
      <c r="V41" s="11">
        <v>545000</v>
      </c>
      <c r="W41" s="11"/>
      <c r="X41" s="227">
        <f t="shared" si="63"/>
        <v>545000</v>
      </c>
      <c r="Y41" s="11">
        <v>545000</v>
      </c>
      <c r="Z41" s="11"/>
      <c r="AA41" s="227">
        <f t="shared" si="64"/>
        <v>545000</v>
      </c>
      <c r="AB41" s="11">
        <v>545000</v>
      </c>
      <c r="AC41" s="11"/>
      <c r="AD41" s="227">
        <f t="shared" si="65"/>
        <v>545000</v>
      </c>
      <c r="AE41" s="11">
        <v>545000</v>
      </c>
      <c r="AF41" s="11"/>
      <c r="AG41" s="227">
        <f t="shared" si="66"/>
        <v>545000</v>
      </c>
      <c r="AH41" s="11">
        <v>545000</v>
      </c>
      <c r="AI41" s="11"/>
      <c r="AJ41" s="227">
        <f t="shared" si="67"/>
        <v>545000</v>
      </c>
      <c r="AK41" s="11">
        <v>545000</v>
      </c>
      <c r="AL41" s="11"/>
      <c r="AM41" s="227">
        <f t="shared" si="68"/>
        <v>545000</v>
      </c>
      <c r="AN41" s="11">
        <v>545000</v>
      </c>
      <c r="AO41" s="11"/>
      <c r="AP41" s="227">
        <f t="shared" si="69"/>
        <v>545000</v>
      </c>
      <c r="AQ41" s="11">
        <v>545000</v>
      </c>
      <c r="AR41" s="11"/>
      <c r="AS41" s="227">
        <f t="shared" si="71"/>
        <v>545000</v>
      </c>
      <c r="AT41" s="11"/>
      <c r="AU41" s="11"/>
      <c r="AV41" s="11">
        <f t="shared" si="29"/>
        <v>0</v>
      </c>
      <c r="AW41" s="11"/>
      <c r="AX41" s="11"/>
      <c r="AY41" s="11"/>
      <c r="AZ41" s="33">
        <f t="shared" si="18"/>
        <v>6450000</v>
      </c>
      <c r="BA41" s="8">
        <f t="shared" si="19"/>
        <v>3000000</v>
      </c>
      <c r="BB41" s="8">
        <f t="shared" si="20"/>
        <v>9450000</v>
      </c>
      <c r="BC41" s="8">
        <f t="shared" si="21"/>
        <v>9450000</v>
      </c>
      <c r="BD41" s="8">
        <f t="shared" si="22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62"/>
        <v>0</v>
      </c>
      <c r="V42" s="11">
        <v>305000</v>
      </c>
      <c r="W42" s="11">
        <v>305000</v>
      </c>
      <c r="X42" s="227">
        <f t="shared" si="63"/>
        <v>0</v>
      </c>
      <c r="Y42" s="11">
        <v>305000</v>
      </c>
      <c r="Z42" s="11">
        <v>305000</v>
      </c>
      <c r="AA42" s="227">
        <f t="shared" si="64"/>
        <v>0</v>
      </c>
      <c r="AB42" s="11">
        <v>305000</v>
      </c>
      <c r="AC42" s="11">
        <v>305000</v>
      </c>
      <c r="AD42" s="227">
        <f t="shared" si="65"/>
        <v>0</v>
      </c>
      <c r="AE42" s="11">
        <v>305000</v>
      </c>
      <c r="AF42" s="11">
        <v>280000</v>
      </c>
      <c r="AG42" s="227">
        <f t="shared" si="66"/>
        <v>25000</v>
      </c>
      <c r="AH42" s="11">
        <v>305000</v>
      </c>
      <c r="AI42" s="11"/>
      <c r="AJ42" s="227">
        <f t="shared" si="67"/>
        <v>305000</v>
      </c>
      <c r="AK42" s="11">
        <v>305000</v>
      </c>
      <c r="AL42" s="11"/>
      <c r="AM42" s="227">
        <f t="shared" si="68"/>
        <v>305000</v>
      </c>
      <c r="AN42" s="11">
        <v>305000</v>
      </c>
      <c r="AO42" s="11"/>
      <c r="AP42" s="227">
        <f t="shared" si="69"/>
        <v>305000</v>
      </c>
      <c r="AQ42" s="11">
        <v>305000</v>
      </c>
      <c r="AR42" s="11"/>
      <c r="AS42" s="227">
        <f t="shared" si="71"/>
        <v>305000</v>
      </c>
      <c r="AT42" s="11">
        <v>305000</v>
      </c>
      <c r="AU42" s="11"/>
      <c r="AV42" s="227">
        <f t="shared" si="29"/>
        <v>305000</v>
      </c>
      <c r="AW42" s="11"/>
      <c r="AX42" s="11"/>
      <c r="AY42" s="11"/>
      <c r="AZ42" s="33">
        <f t="shared" si="18"/>
        <v>3050000</v>
      </c>
      <c r="BA42" s="8">
        <f t="shared" si="19"/>
        <v>1000000</v>
      </c>
      <c r="BB42" s="8">
        <f t="shared" si="20"/>
        <v>4050000</v>
      </c>
      <c r="BC42" s="8">
        <f t="shared" si="21"/>
        <v>4050000</v>
      </c>
      <c r="BD42" s="8">
        <f t="shared" si="22"/>
        <v>0</v>
      </c>
    </row>
    <row r="43" spans="1:56" x14ac:dyDescent="0.2">
      <c r="A43" s="108"/>
      <c r="B43" s="202" t="s">
        <v>536</v>
      </c>
      <c r="C43" s="204" t="s">
        <v>537</v>
      </c>
      <c r="D43" s="9" t="s">
        <v>505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/>
      <c r="X43" s="227">
        <f>V43-W43</f>
        <v>806250</v>
      </c>
      <c r="Y43" s="11">
        <v>806250</v>
      </c>
      <c r="Z43" s="11"/>
      <c r="AA43" s="227">
        <f t="shared" ref="AA43" si="72">Y43-Z43</f>
        <v>806250</v>
      </c>
      <c r="AB43" s="11">
        <v>806250</v>
      </c>
      <c r="AC43" s="11"/>
      <c r="AD43" s="227">
        <f t="shared" ref="AD43" si="73">AB43-AC43</f>
        <v>806250</v>
      </c>
      <c r="AE43" s="11">
        <v>806250</v>
      </c>
      <c r="AF43" s="11"/>
      <c r="AG43" s="227">
        <f t="shared" ref="AG43" si="74">AE43-AF43</f>
        <v>806250</v>
      </c>
      <c r="AH43" s="11">
        <v>806250</v>
      </c>
      <c r="AI43" s="11"/>
      <c r="AJ43" s="227">
        <f t="shared" ref="AJ43" si="75">AH43-AI43</f>
        <v>806250</v>
      </c>
      <c r="AK43" s="11">
        <v>806250</v>
      </c>
      <c r="AL43" s="11"/>
      <c r="AM43" s="227">
        <f t="shared" ref="AM43" si="76">AK43-AL43</f>
        <v>806250</v>
      </c>
      <c r="AN43" s="11">
        <v>806250</v>
      </c>
      <c r="AO43" s="11"/>
      <c r="AP43" s="227">
        <f t="shared" ref="AP43" si="77">AN43-AO43</f>
        <v>806250</v>
      </c>
      <c r="AQ43" s="11">
        <v>806250</v>
      </c>
      <c r="AR43" s="11"/>
      <c r="AS43" s="227">
        <f t="shared" ref="AS43" si="78">AQ43-AR43</f>
        <v>806250</v>
      </c>
      <c r="AT43" s="11">
        <v>806250</v>
      </c>
      <c r="AU43" s="11"/>
      <c r="AV43" s="227">
        <f t="shared" ref="AV43" si="79">AT43-AU43</f>
        <v>806250</v>
      </c>
      <c r="AW43" s="111"/>
      <c r="AX43" s="111"/>
      <c r="AY43" s="11"/>
      <c r="AZ43" s="33"/>
      <c r="BA43" s="64">
        <f t="shared" si="19"/>
        <v>3000000</v>
      </c>
      <c r="BC43" s="8">
        <f t="shared" si="21"/>
        <v>9450000</v>
      </c>
      <c r="BD43" s="8">
        <f t="shared" si="22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21"/>
        <v>0</v>
      </c>
      <c r="BD44" s="8">
        <f t="shared" si="22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 t="shared" ref="AD67" si="80"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 t="shared" ref="AS67" si="81">AQ67-AR67</f>
        <v>0</v>
      </c>
      <c r="AT67" s="11"/>
      <c r="AU67" s="11"/>
      <c r="AV67" s="11">
        <f t="shared" ref="AV67" si="82">AT67-AU67</f>
        <v>0</v>
      </c>
      <c r="AW67" s="11"/>
      <c r="AX67" s="11"/>
      <c r="AY67" s="11">
        <f t="shared" ref="AY67" si="83">AW67-AX67</f>
        <v>0</v>
      </c>
      <c r="AZ67" s="33">
        <f t="shared" ref="AZ67" si="84">+J67+M67+P67+S67+V67+Y67+AB67+AE67+AH67+AK67+AN67+AQ67</f>
        <v>0</v>
      </c>
      <c r="BA67" s="8"/>
    </row>
    <row r="68" spans="1:53" s="64" customFormat="1" ht="16.5" thickTop="1" thickBot="1" x14ac:dyDescent="0.3">
      <c r="A68" s="412" t="s">
        <v>28</v>
      </c>
      <c r="B68" s="413"/>
      <c r="C68" s="413"/>
      <c r="D68" s="414"/>
      <c r="E68" s="211">
        <f>SUM(E7:E67)</f>
        <v>498500000</v>
      </c>
      <c r="F68" s="211">
        <f t="shared" ref="F68:AY68" si="85">SUM(F7:F67)</f>
        <v>10750000</v>
      </c>
      <c r="G68" s="211">
        <f t="shared" si="85"/>
        <v>29525000</v>
      </c>
      <c r="H68" s="211">
        <f t="shared" si="85"/>
        <v>458225000</v>
      </c>
      <c r="I68" s="211">
        <f>SUM(I7:I67)</f>
        <v>166800000</v>
      </c>
      <c r="J68" s="211">
        <f t="shared" si="85"/>
        <v>12850000</v>
      </c>
      <c r="K68" s="211">
        <f t="shared" si="85"/>
        <v>8850000</v>
      </c>
      <c r="L68" s="211">
        <f t="shared" si="85"/>
        <v>4000000</v>
      </c>
      <c r="M68" s="211">
        <f t="shared" si="85"/>
        <v>20457000</v>
      </c>
      <c r="N68" s="211">
        <f t="shared" si="85"/>
        <v>18557000</v>
      </c>
      <c r="O68" s="211">
        <f t="shared" si="85"/>
        <v>1900000</v>
      </c>
      <c r="P68" s="211">
        <f t="shared" si="85"/>
        <v>24644500</v>
      </c>
      <c r="Q68" s="211">
        <f t="shared" si="85"/>
        <v>21124500</v>
      </c>
      <c r="R68" s="211">
        <f t="shared" si="85"/>
        <v>3520000</v>
      </c>
      <c r="S68" s="211">
        <f t="shared" si="85"/>
        <v>24949500</v>
      </c>
      <c r="T68" s="211">
        <f t="shared" si="85"/>
        <v>17729500</v>
      </c>
      <c r="U68" s="211">
        <f t="shared" si="85"/>
        <v>7220000</v>
      </c>
      <c r="V68" s="211">
        <f t="shared" si="85"/>
        <v>25755750</v>
      </c>
      <c r="W68" s="211">
        <f t="shared" si="85"/>
        <v>12220500</v>
      </c>
      <c r="X68" s="211">
        <f t="shared" si="85"/>
        <v>13535250</v>
      </c>
      <c r="Y68" s="211">
        <f t="shared" si="85"/>
        <v>25755750</v>
      </c>
      <c r="Z68" s="211">
        <f t="shared" si="85"/>
        <v>4348500</v>
      </c>
      <c r="AA68" s="211">
        <f t="shared" si="85"/>
        <v>21407250</v>
      </c>
      <c r="AB68" s="211">
        <f t="shared" si="85"/>
        <v>25755750</v>
      </c>
      <c r="AC68" s="211">
        <f t="shared" si="85"/>
        <v>2605000</v>
      </c>
      <c r="AD68" s="211">
        <f t="shared" si="85"/>
        <v>23150750</v>
      </c>
      <c r="AE68" s="211">
        <f t="shared" si="85"/>
        <v>30955750</v>
      </c>
      <c r="AF68" s="211">
        <f t="shared" si="85"/>
        <v>5930000</v>
      </c>
      <c r="AG68" s="211">
        <f t="shared" si="85"/>
        <v>25025750</v>
      </c>
      <c r="AH68" s="211">
        <f t="shared" si="85"/>
        <v>25755750</v>
      </c>
      <c r="AI68" s="211">
        <f t="shared" si="85"/>
        <v>950000</v>
      </c>
      <c r="AJ68" s="211">
        <f t="shared" si="85"/>
        <v>24805750</v>
      </c>
      <c r="AK68" s="211">
        <f t="shared" si="85"/>
        <v>25755750</v>
      </c>
      <c r="AL68" s="211">
        <f t="shared" si="85"/>
        <v>400000</v>
      </c>
      <c r="AM68" s="211">
        <f t="shared" si="85"/>
        <v>25355750</v>
      </c>
      <c r="AN68" s="211">
        <f t="shared" si="85"/>
        <v>25755750</v>
      </c>
      <c r="AO68" s="211">
        <f t="shared" si="85"/>
        <v>0</v>
      </c>
      <c r="AP68" s="211">
        <f t="shared" si="85"/>
        <v>25755750</v>
      </c>
      <c r="AQ68" s="211">
        <f t="shared" si="85"/>
        <v>15805750</v>
      </c>
      <c r="AR68" s="211">
        <f t="shared" si="85"/>
        <v>0</v>
      </c>
      <c r="AS68" s="211">
        <f t="shared" si="85"/>
        <v>15805750</v>
      </c>
      <c r="AT68" s="211">
        <f t="shared" si="85"/>
        <v>8034250</v>
      </c>
      <c r="AU68" s="211">
        <f t="shared" si="85"/>
        <v>0</v>
      </c>
      <c r="AV68" s="211">
        <f t="shared" si="85"/>
        <v>8034250</v>
      </c>
      <c r="AW68" s="211">
        <f t="shared" si="85"/>
        <v>0</v>
      </c>
      <c r="AX68" s="211">
        <f t="shared" si="85"/>
        <v>0</v>
      </c>
      <c r="AY68" s="211">
        <f t="shared" si="85"/>
        <v>0</v>
      </c>
      <c r="AZ68" s="212">
        <f t="shared" ref="AZ68" si="86">SUM(AZ7:AZ67)</f>
        <v>284975000</v>
      </c>
    </row>
    <row r="69" spans="1:53" s="64" customFormat="1" x14ac:dyDescent="0.2">
      <c r="A69" s="359" t="s">
        <v>308</v>
      </c>
      <c r="B69" s="359"/>
      <c r="C69" s="359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87">A7</f>
        <v>1</v>
      </c>
      <c r="B71" s="53"/>
      <c r="C71" s="53" t="str">
        <f>+C7</f>
        <v>Yulianti</v>
      </c>
      <c r="D71" s="53" t="str">
        <f>+D7</f>
        <v>A</v>
      </c>
      <c r="E71" s="271">
        <f>+L7+O7+R7+U7+X7+AA7+AD7+AG7+AJ7+AM7+AP7+AS7+AV7+AY7</f>
        <v>3500000</v>
      </c>
      <c r="F71" s="8"/>
      <c r="G71" s="8">
        <f>REKAP!R21/49</f>
        <v>5296224.4897959186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87"/>
        <v>2</v>
      </c>
      <c r="B72" s="53"/>
      <c r="C72" s="53" t="str">
        <f t="shared" ref="C72:D114" si="88">+C8</f>
        <v>Acep Yadi Rahmatilah</v>
      </c>
      <c r="D72" s="53" t="str">
        <f t="shared" si="88"/>
        <v>B</v>
      </c>
      <c r="E72" s="271">
        <f t="shared" ref="E72:E116" si="89">+L8+O8+R8+U8+X8+AA8+AD8+AG8+AJ8+AM8+AP8+AS8+AV8+AY8</f>
        <v>5700000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87"/>
        <v>3</v>
      </c>
      <c r="B73" s="53"/>
      <c r="C73" s="53" t="str">
        <f t="shared" si="88"/>
        <v>Afdan Najtadin</v>
      </c>
      <c r="D73" s="53" t="str">
        <f t="shared" si="88"/>
        <v>A</v>
      </c>
      <c r="E73" s="271">
        <f t="shared" si="89"/>
        <v>7875000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87"/>
        <v>4</v>
      </c>
      <c r="B74" s="53"/>
      <c r="C74" s="53" t="str">
        <f t="shared" si="88"/>
        <v>Alfian Riyadi A</v>
      </c>
      <c r="D74" s="53" t="str">
        <f t="shared" si="88"/>
        <v>A</v>
      </c>
      <c r="E74" s="271">
        <f t="shared" si="89"/>
        <v>5100000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87"/>
        <v>5</v>
      </c>
      <c r="B75" s="53"/>
      <c r="C75" s="53" t="str">
        <f t="shared" si="88"/>
        <v>Candra Teja</v>
      </c>
      <c r="D75" s="53" t="str">
        <f t="shared" si="88"/>
        <v>A</v>
      </c>
      <c r="E75" s="271">
        <f t="shared" si="89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87"/>
        <v>6</v>
      </c>
      <c r="B76" s="53"/>
      <c r="C76" s="53" t="str">
        <f t="shared" si="88"/>
        <v>Danny Maulana</v>
      </c>
      <c r="D76" s="53" t="str">
        <f t="shared" si="88"/>
        <v>B</v>
      </c>
      <c r="E76" s="271">
        <f t="shared" si="89"/>
        <v>6300000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87"/>
        <v>7</v>
      </c>
      <c r="B77" s="53"/>
      <c r="C77" s="53" t="str">
        <f t="shared" si="88"/>
        <v>Dede Fajri P</v>
      </c>
      <c r="D77" s="53" t="str">
        <f t="shared" si="88"/>
        <v>B</v>
      </c>
      <c r="E77" s="271">
        <f t="shared" si="89"/>
        <v>6650000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88"/>
        <v>Dendi Hendrayana</v>
      </c>
      <c r="D78" s="53" t="str">
        <f t="shared" si="88"/>
        <v>A</v>
      </c>
      <c r="E78" s="271">
        <f t="shared" si="89"/>
        <v>8500000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90">A14</f>
        <v>8</v>
      </c>
      <c r="B79" s="53"/>
      <c r="C79" s="53" t="str">
        <f t="shared" si="88"/>
        <v>Diki Irawan</v>
      </c>
      <c r="D79" s="53" t="str">
        <f t="shared" si="88"/>
        <v>B</v>
      </c>
      <c r="E79" s="271">
        <f t="shared" si="89"/>
        <v>6300000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90"/>
        <v>9</v>
      </c>
      <c r="B80" s="53"/>
      <c r="C80" s="53" t="str">
        <f t="shared" si="88"/>
        <v>Eris Derisman</v>
      </c>
      <c r="D80" s="53" t="str">
        <f t="shared" si="88"/>
        <v>B</v>
      </c>
      <c r="E80" s="271">
        <f t="shared" si="89"/>
        <v>1500000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90"/>
        <v>10</v>
      </c>
      <c r="B81" s="53"/>
      <c r="C81" s="53" t="str">
        <f t="shared" si="88"/>
        <v>Fahmi Ibnu F</v>
      </c>
      <c r="D81" s="53" t="str">
        <f t="shared" si="88"/>
        <v>A</v>
      </c>
      <c r="E81" s="271">
        <f t="shared" si="89"/>
        <v>7100000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90"/>
        <v>11</v>
      </c>
      <c r="B82" s="53"/>
      <c r="C82" s="53" t="str">
        <f t="shared" si="88"/>
        <v>Fahrul Fauzi</v>
      </c>
      <c r="D82" s="53" t="str">
        <f t="shared" si="88"/>
        <v>A</v>
      </c>
      <c r="E82" s="271">
        <f t="shared" si="89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90"/>
        <v>12</v>
      </c>
      <c r="B83" s="53"/>
      <c r="C83" s="53" t="str">
        <f t="shared" si="88"/>
        <v>Jayadi Herlambang</v>
      </c>
      <c r="D83" s="53" t="str">
        <f t="shared" si="88"/>
        <v>B</v>
      </c>
      <c r="E83" s="271">
        <f t="shared" si="89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90"/>
        <v>13</v>
      </c>
      <c r="B84" s="53"/>
      <c r="C84" s="53" t="str">
        <f t="shared" si="88"/>
        <v>Jemi Ruslan</v>
      </c>
      <c r="D84" s="53" t="str">
        <f t="shared" si="88"/>
        <v>A</v>
      </c>
      <c r="E84" s="271">
        <f t="shared" si="89"/>
        <v>4700000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90"/>
        <v>14</v>
      </c>
      <c r="B85" s="54"/>
      <c r="C85" s="53" t="str">
        <f t="shared" si="88"/>
        <v>Kresna Cahya Nugraha</v>
      </c>
      <c r="D85" s="53" t="str">
        <f t="shared" si="88"/>
        <v>A</v>
      </c>
      <c r="E85" s="271">
        <f t="shared" si="89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90"/>
        <v>15</v>
      </c>
      <c r="B86" s="53"/>
      <c r="C86" s="53" t="str">
        <f t="shared" si="88"/>
        <v>Muhamad Yogi</v>
      </c>
      <c r="D86" s="53" t="str">
        <f t="shared" si="88"/>
        <v>B</v>
      </c>
      <c r="E86" s="271">
        <f t="shared" si="89"/>
        <v>4750000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90"/>
        <v>16</v>
      </c>
      <c r="B87" s="53"/>
      <c r="C87" s="53" t="str">
        <f t="shared" si="88"/>
        <v>Paisal Tanjung</v>
      </c>
      <c r="D87" s="53" t="str">
        <f t="shared" si="88"/>
        <v>B</v>
      </c>
      <c r="E87" s="271">
        <f t="shared" si="89"/>
        <v>6650000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90"/>
        <v>17</v>
      </c>
      <c r="B88" s="53"/>
      <c r="C88" s="53" t="str">
        <f t="shared" si="88"/>
        <v>Sandi Maulana</v>
      </c>
      <c r="D88" s="53" t="str">
        <f t="shared" si="88"/>
        <v>B</v>
      </c>
      <c r="E88" s="271">
        <f t="shared" si="89"/>
        <v>7600000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90"/>
        <v>18</v>
      </c>
      <c r="B89" s="53"/>
      <c r="C89" s="53" t="str">
        <f t="shared" si="88"/>
        <v>Wildan Arif P</v>
      </c>
      <c r="D89" s="53" t="str">
        <f t="shared" si="88"/>
        <v>B</v>
      </c>
      <c r="E89" s="271">
        <f t="shared" si="89"/>
        <v>3900000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90"/>
        <v>19</v>
      </c>
      <c r="B90" s="53"/>
      <c r="C90" s="53" t="str">
        <f t="shared" si="88"/>
        <v>Hendi</v>
      </c>
      <c r="D90" s="53" t="str">
        <f t="shared" si="88"/>
        <v>B</v>
      </c>
      <c r="E90" s="271">
        <f t="shared" si="89"/>
        <v>7100000</v>
      </c>
      <c r="AZ90" s="33"/>
    </row>
    <row r="91" spans="1:52" x14ac:dyDescent="0.2">
      <c r="A91" s="53">
        <f t="shared" si="90"/>
        <v>20</v>
      </c>
      <c r="B91" s="53"/>
      <c r="C91" s="53" t="str">
        <f t="shared" si="88"/>
        <v>Arsal Nurjani</v>
      </c>
      <c r="D91" s="53" t="str">
        <f t="shared" si="88"/>
        <v>B</v>
      </c>
      <c r="E91" s="271">
        <f t="shared" si="89"/>
        <v>11500000</v>
      </c>
    </row>
    <row r="92" spans="1:52" x14ac:dyDescent="0.2">
      <c r="A92" s="53">
        <f t="shared" si="90"/>
        <v>21</v>
      </c>
      <c r="B92" s="53"/>
      <c r="C92" s="53" t="str">
        <f t="shared" si="88"/>
        <v>Fahran Maulana J</v>
      </c>
      <c r="D92" s="53" t="str">
        <f t="shared" si="88"/>
        <v>B</v>
      </c>
      <c r="E92" s="271">
        <f t="shared" si="89"/>
        <v>9500000</v>
      </c>
    </row>
    <row r="93" spans="1:52" x14ac:dyDescent="0.2">
      <c r="A93" s="53">
        <f t="shared" si="90"/>
        <v>22</v>
      </c>
      <c r="B93" s="53"/>
      <c r="C93" s="53" t="str">
        <f t="shared" si="88"/>
        <v>Imam Arif S</v>
      </c>
      <c r="D93" s="53" t="str">
        <f t="shared" si="88"/>
        <v>A</v>
      </c>
      <c r="E93" s="271">
        <f t="shared" si="89"/>
        <v>11500000</v>
      </c>
    </row>
    <row r="94" spans="1:52" x14ac:dyDescent="0.2">
      <c r="A94" s="53">
        <f t="shared" si="90"/>
        <v>23</v>
      </c>
      <c r="B94" s="53"/>
      <c r="C94" s="53" t="str">
        <f t="shared" si="88"/>
        <v>M Yasin Abdul L</v>
      </c>
      <c r="D94" s="53" t="str">
        <f t="shared" si="88"/>
        <v>A</v>
      </c>
      <c r="E94" s="271">
        <f t="shared" si="89"/>
        <v>6650000</v>
      </c>
    </row>
    <row r="95" spans="1:52" x14ac:dyDescent="0.2">
      <c r="A95" s="53">
        <f t="shared" si="90"/>
        <v>24</v>
      </c>
      <c r="B95" s="53"/>
      <c r="C95" s="53" t="str">
        <f t="shared" si="88"/>
        <v>Maulana Muhamad</v>
      </c>
      <c r="D95" s="53" t="str">
        <f t="shared" si="88"/>
        <v>B</v>
      </c>
      <c r="E95" s="271">
        <f t="shared" si="89"/>
        <v>500000</v>
      </c>
    </row>
    <row r="96" spans="1:52" x14ac:dyDescent="0.2">
      <c r="A96" s="53">
        <f t="shared" si="90"/>
        <v>25</v>
      </c>
      <c r="B96" s="54"/>
      <c r="C96" s="53" t="str">
        <f t="shared" si="88"/>
        <v>Mochamd Rifqi</v>
      </c>
      <c r="D96" s="53" t="str">
        <f t="shared" si="88"/>
        <v>A</v>
      </c>
      <c r="E96" s="271">
        <f t="shared" si="89"/>
        <v>6650000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90"/>
        <v>26</v>
      </c>
      <c r="B97" s="53"/>
      <c r="C97" s="53" t="str">
        <f t="shared" si="88"/>
        <v>Deri Fajar R</v>
      </c>
      <c r="D97" s="53" t="str">
        <f t="shared" si="88"/>
        <v>B</v>
      </c>
      <c r="E97" s="271">
        <f t="shared" si="89"/>
        <v>5225000</v>
      </c>
    </row>
    <row r="98" spans="1:51" x14ac:dyDescent="0.2">
      <c r="A98" s="53">
        <f t="shared" si="90"/>
        <v>27</v>
      </c>
      <c r="B98" s="53"/>
      <c r="C98" s="53" t="str">
        <f t="shared" si="88"/>
        <v>Firman Ramdhani</v>
      </c>
      <c r="D98" s="53" t="str">
        <f t="shared" si="88"/>
        <v>B</v>
      </c>
      <c r="E98" s="271">
        <f t="shared" si="89"/>
        <v>6650000</v>
      </c>
    </row>
    <row r="99" spans="1:51" x14ac:dyDescent="0.2">
      <c r="A99" s="53">
        <f t="shared" si="90"/>
        <v>28</v>
      </c>
      <c r="B99" s="53"/>
      <c r="C99" s="53" t="str">
        <f t="shared" si="88"/>
        <v>Arief Rahman</v>
      </c>
      <c r="D99" s="53" t="str">
        <f t="shared" si="88"/>
        <v>A</v>
      </c>
      <c r="E99" s="53">
        <f t="shared" si="89"/>
        <v>0</v>
      </c>
    </row>
    <row r="100" spans="1:51" x14ac:dyDescent="0.2">
      <c r="A100" s="53">
        <f t="shared" si="90"/>
        <v>29</v>
      </c>
      <c r="B100" s="53"/>
      <c r="C100" s="53" t="str">
        <f t="shared" si="88"/>
        <v>Ecep Rahmat W</v>
      </c>
      <c r="D100" s="53" t="str">
        <f t="shared" si="88"/>
        <v>A</v>
      </c>
      <c r="E100" s="271">
        <f t="shared" si="89"/>
        <v>8200000</v>
      </c>
    </row>
    <row r="101" spans="1:51" x14ac:dyDescent="0.2">
      <c r="A101" s="53">
        <f t="shared" si="90"/>
        <v>30</v>
      </c>
      <c r="B101" s="53"/>
      <c r="C101" s="53" t="str">
        <f t="shared" si="88"/>
        <v>Andi Nugraha</v>
      </c>
      <c r="D101" s="53" t="str">
        <f t="shared" si="88"/>
        <v>B</v>
      </c>
      <c r="E101" s="271">
        <f t="shared" si="89"/>
        <v>4500000</v>
      </c>
    </row>
    <row r="102" spans="1:51" x14ac:dyDescent="0.2">
      <c r="A102" s="53">
        <f t="shared" si="90"/>
        <v>31</v>
      </c>
      <c r="B102" s="72"/>
      <c r="C102" s="53" t="str">
        <f t="shared" si="88"/>
        <v>M Indra Saptahadin</v>
      </c>
      <c r="D102" s="53" t="str">
        <f t="shared" si="88"/>
        <v>B</v>
      </c>
      <c r="E102" s="271">
        <f t="shared" si="89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90"/>
        <v>32</v>
      </c>
      <c r="B103" s="53"/>
      <c r="C103" s="53" t="str">
        <f t="shared" si="88"/>
        <v>M Sholehudin</v>
      </c>
      <c r="D103" s="53" t="str">
        <f t="shared" si="88"/>
        <v>B</v>
      </c>
      <c r="E103" s="271">
        <f t="shared" si="89"/>
        <v>2200000</v>
      </c>
    </row>
    <row r="104" spans="1:51" x14ac:dyDescent="0.2">
      <c r="A104" s="53">
        <f t="shared" si="90"/>
        <v>0</v>
      </c>
      <c r="B104" s="53"/>
      <c r="C104" s="53" t="str">
        <f t="shared" si="88"/>
        <v>Dede Rahmat H</v>
      </c>
      <c r="D104" s="53" t="str">
        <f t="shared" si="88"/>
        <v>B</v>
      </c>
      <c r="E104" s="271">
        <f>+L40+O40+R40+U40+X40+AA40+AD40+AG40+AJ40+AM40+AP40+AS40+AV40+AY40</f>
        <v>8550000</v>
      </c>
    </row>
    <row r="105" spans="1:51" x14ac:dyDescent="0.2">
      <c r="A105" s="53">
        <f t="shared" si="90"/>
        <v>0</v>
      </c>
      <c r="B105" s="53"/>
      <c r="C105" s="53" t="str">
        <f t="shared" si="88"/>
        <v>Angga Aji wijaya</v>
      </c>
      <c r="D105" s="53" t="str">
        <f t="shared" si="88"/>
        <v>B</v>
      </c>
      <c r="E105" s="53">
        <f t="shared" si="89"/>
        <v>4360000</v>
      </c>
    </row>
    <row r="106" spans="1:51" s="57" customFormat="1" x14ac:dyDescent="0.2">
      <c r="A106" s="53">
        <f t="shared" si="90"/>
        <v>0</v>
      </c>
      <c r="B106" s="53"/>
      <c r="C106" s="53" t="str">
        <f t="shared" si="88"/>
        <v>Pujiyanto Nugraha</v>
      </c>
      <c r="D106" s="53" t="str">
        <f t="shared" si="88"/>
        <v>A</v>
      </c>
      <c r="E106" s="53">
        <f t="shared" si="89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90"/>
        <v>0</v>
      </c>
      <c r="B107" s="53"/>
      <c r="C107" s="53" t="str">
        <f t="shared" si="88"/>
        <v>Afrizal M Zulmi</v>
      </c>
      <c r="D107" s="53" t="str">
        <f t="shared" si="88"/>
        <v>A</v>
      </c>
      <c r="E107" s="53">
        <f t="shared" si="89"/>
        <v>7256250</v>
      </c>
    </row>
    <row r="108" spans="1:51" x14ac:dyDescent="0.2">
      <c r="A108" s="53">
        <f t="shared" si="90"/>
        <v>0</v>
      </c>
      <c r="B108" s="53"/>
      <c r="C108" s="53">
        <f t="shared" si="88"/>
        <v>0</v>
      </c>
      <c r="D108" s="53">
        <f t="shared" si="88"/>
        <v>0</v>
      </c>
      <c r="E108" s="53">
        <f t="shared" si="89"/>
        <v>0</v>
      </c>
    </row>
    <row r="109" spans="1:51" x14ac:dyDescent="0.2">
      <c r="A109" s="53">
        <f t="shared" si="90"/>
        <v>0</v>
      </c>
      <c r="B109" s="53"/>
      <c r="C109" s="53">
        <f t="shared" si="88"/>
        <v>0</v>
      </c>
      <c r="D109" s="53">
        <f t="shared" si="88"/>
        <v>0</v>
      </c>
      <c r="E109" s="53">
        <f t="shared" si="89"/>
        <v>0</v>
      </c>
    </row>
    <row r="110" spans="1:51" x14ac:dyDescent="0.2">
      <c r="A110" s="53">
        <f t="shared" si="90"/>
        <v>0</v>
      </c>
      <c r="B110" s="53"/>
      <c r="C110" s="53">
        <f t="shared" si="88"/>
        <v>0</v>
      </c>
      <c r="D110" s="53">
        <f t="shared" si="88"/>
        <v>0</v>
      </c>
      <c r="E110" s="53">
        <f t="shared" si="89"/>
        <v>0</v>
      </c>
      <c r="I110" s="8" t="s">
        <v>321</v>
      </c>
      <c r="J110" s="8">
        <f>E123+TI!E172+OM!E235+KA!E199+BA!E73</f>
        <v>667959250</v>
      </c>
    </row>
    <row r="111" spans="1:51" x14ac:dyDescent="0.2">
      <c r="A111" s="53">
        <f t="shared" si="90"/>
        <v>0</v>
      </c>
      <c r="B111" s="53"/>
      <c r="C111" s="53">
        <f t="shared" si="88"/>
        <v>0</v>
      </c>
      <c r="D111" s="53">
        <f t="shared" si="88"/>
        <v>0</v>
      </c>
      <c r="E111" s="53">
        <f t="shared" si="89"/>
        <v>0</v>
      </c>
    </row>
    <row r="112" spans="1:51" x14ac:dyDescent="0.2">
      <c r="A112" s="53">
        <f t="shared" si="90"/>
        <v>0</v>
      </c>
      <c r="B112" s="53"/>
      <c r="C112" s="53">
        <f t="shared" si="88"/>
        <v>0</v>
      </c>
      <c r="D112" s="53">
        <f t="shared" si="88"/>
        <v>0</v>
      </c>
      <c r="E112" s="53">
        <f t="shared" si="89"/>
        <v>0</v>
      </c>
    </row>
    <row r="113" spans="1:51" x14ac:dyDescent="0.2">
      <c r="A113" s="53">
        <f t="shared" si="90"/>
        <v>0</v>
      </c>
      <c r="B113" s="53"/>
      <c r="C113" s="53">
        <f t="shared" si="88"/>
        <v>0</v>
      </c>
      <c r="D113" s="53">
        <f t="shared" si="88"/>
        <v>0</v>
      </c>
      <c r="E113" s="53">
        <f t="shared" si="89"/>
        <v>0</v>
      </c>
    </row>
    <row r="114" spans="1:51" x14ac:dyDescent="0.2">
      <c r="A114" s="53">
        <f t="shared" si="90"/>
        <v>0</v>
      </c>
      <c r="B114" s="53"/>
      <c r="C114" s="53">
        <f t="shared" si="88"/>
        <v>0</v>
      </c>
      <c r="D114" s="53">
        <f t="shared" si="88"/>
        <v>0</v>
      </c>
      <c r="E114" s="53">
        <f t="shared" si="89"/>
        <v>0</v>
      </c>
    </row>
    <row r="115" spans="1:51" x14ac:dyDescent="0.2">
      <c r="A115" s="53">
        <f t="shared" si="90"/>
        <v>0</v>
      </c>
      <c r="B115" s="53"/>
      <c r="C115" s="53">
        <f t="shared" ref="C115:C118" si="91">C50</f>
        <v>0</v>
      </c>
      <c r="D115" s="53">
        <f t="shared" ref="D115:D116" si="92">+D51</f>
        <v>0</v>
      </c>
      <c r="E115" s="53">
        <f t="shared" si="89"/>
        <v>0</v>
      </c>
    </row>
    <row r="116" spans="1:51" x14ac:dyDescent="0.2">
      <c r="A116" s="53">
        <f t="shared" si="90"/>
        <v>0</v>
      </c>
      <c r="B116" s="53"/>
      <c r="C116" s="53">
        <f t="shared" si="91"/>
        <v>0</v>
      </c>
      <c r="D116" s="53">
        <f t="shared" si="92"/>
        <v>0</v>
      </c>
      <c r="E116" s="53">
        <f t="shared" si="89"/>
        <v>0</v>
      </c>
    </row>
    <row r="117" spans="1:51" s="57" customFormat="1" x14ac:dyDescent="0.2">
      <c r="A117" s="53">
        <f t="shared" si="90"/>
        <v>0</v>
      </c>
      <c r="B117" s="53"/>
      <c r="C117" s="53">
        <f t="shared" si="91"/>
        <v>0</v>
      </c>
      <c r="D117" s="53">
        <f t="shared" ref="D117:D118" si="93">+D53</f>
        <v>0</v>
      </c>
      <c r="E117" s="53">
        <f t="shared" ref="E117:E120" si="94"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90"/>
        <v>0</v>
      </c>
      <c r="B118" s="53"/>
      <c r="C118" s="53">
        <f t="shared" si="91"/>
        <v>0</v>
      </c>
      <c r="D118" s="53">
        <f t="shared" si="93"/>
        <v>0</v>
      </c>
      <c r="E118" s="53">
        <f t="shared" si="94"/>
        <v>0</v>
      </c>
    </row>
    <row r="119" spans="1:51" x14ac:dyDescent="0.2">
      <c r="A119" s="53">
        <f t="shared" si="90"/>
        <v>0</v>
      </c>
      <c r="B119" s="53"/>
      <c r="C119" s="53">
        <f t="shared" ref="C119:D120" si="95">C54</f>
        <v>0</v>
      </c>
      <c r="D119" s="53">
        <f t="shared" si="95"/>
        <v>0</v>
      </c>
      <c r="E119" s="53">
        <f t="shared" si="94"/>
        <v>0</v>
      </c>
    </row>
    <row r="120" spans="1:51" x14ac:dyDescent="0.2">
      <c r="A120" s="53">
        <f t="shared" si="90"/>
        <v>0</v>
      </c>
      <c r="B120" s="53"/>
      <c r="C120" s="53">
        <f t="shared" si="95"/>
        <v>0</v>
      </c>
      <c r="D120" s="53">
        <f t="shared" si="95"/>
        <v>0</v>
      </c>
      <c r="E120" s="53">
        <f t="shared" si="94"/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 t="shared" ref="A122:A123" si="96">A67</f>
        <v>0</v>
      </c>
      <c r="B122" s="53"/>
      <c r="C122" s="53">
        <f t="shared" ref="C122:D122" si="97">C67</f>
        <v>0</v>
      </c>
      <c r="D122" s="53">
        <f t="shared" si="97"/>
        <v>0</v>
      </c>
      <c r="E122" s="53">
        <f t="shared" ref="E122" si="98">L67+O67+R67+U67+X67+AA67+AD67+AG67+AJ67+AM67+AP67+AS67</f>
        <v>0</v>
      </c>
    </row>
    <row r="123" spans="1:51" s="65" customFormat="1" x14ac:dyDescent="0.2">
      <c r="A123" s="53" t="str">
        <f t="shared" si="96"/>
        <v>GRAND TOTAL</v>
      </c>
      <c r="B123" s="8"/>
      <c r="C123" s="53">
        <f>C68</f>
        <v>0</v>
      </c>
      <c r="D123" s="8"/>
      <c r="E123" s="53">
        <f>SUM(E71:E122)</f>
        <v>199516250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71325000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120935000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workbookViewId="0">
      <selection activeCell="B32" sqref="B32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7" t="s">
        <v>239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20" x14ac:dyDescent="0.2">
      <c r="A2" s="417" t="s">
        <v>336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179725000</v>
      </c>
      <c r="D7" s="10">
        <f>+KA!M104</f>
        <v>26102500</v>
      </c>
      <c r="E7" s="10">
        <f>+KA!P104</f>
        <v>28152500</v>
      </c>
      <c r="F7" s="10">
        <f>+KA!S104</f>
        <v>28152500</v>
      </c>
      <c r="G7" s="10">
        <f>+KA!V104</f>
        <v>28152500</v>
      </c>
      <c r="H7" s="10">
        <f>+KA!Y104</f>
        <v>28152500</v>
      </c>
      <c r="I7" s="10">
        <f>+KA!AB104</f>
        <v>28152500</v>
      </c>
      <c r="J7" s="10">
        <f>+KA!AE104</f>
        <v>28152500</v>
      </c>
      <c r="K7" s="10">
        <f>+KA!AH104</f>
        <v>28152500</v>
      </c>
      <c r="L7" s="10">
        <f>+KA!AK104</f>
        <v>28152500</v>
      </c>
      <c r="M7" s="10">
        <f>+KA!AN104</f>
        <v>28152500</v>
      </c>
      <c r="N7" s="10">
        <f>+KA!AQ104</f>
        <v>11560000</v>
      </c>
      <c r="O7" s="10">
        <f>+KA!AT104</f>
        <v>9890000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254200000</v>
      </c>
      <c r="D8" s="10">
        <f>+OM!M140</f>
        <v>31587000</v>
      </c>
      <c r="E8" s="10">
        <f>+OM!P140</f>
        <v>39032000</v>
      </c>
      <c r="F8" s="10">
        <f>+OM!S140</f>
        <v>37732000</v>
      </c>
      <c r="G8" s="10">
        <f>+OM!V140</f>
        <v>37732000</v>
      </c>
      <c r="H8" s="10">
        <f>+OM!Y140</f>
        <v>37732000</v>
      </c>
      <c r="I8" s="10">
        <f>+OM!AB140</f>
        <v>45932000</v>
      </c>
      <c r="J8" s="10">
        <f>+OM!AE140</f>
        <v>37732000</v>
      </c>
      <c r="K8" s="10">
        <f>+OM!AH140</f>
        <v>37732000</v>
      </c>
      <c r="L8" s="10">
        <f>+OM!AK140</f>
        <v>37732000</v>
      </c>
      <c r="M8" s="10">
        <f>+OM!AN140</f>
        <v>40832000</v>
      </c>
      <c r="N8" s="10">
        <f>+OM!AQ140</f>
        <v>25402000</v>
      </c>
      <c r="O8" s="10">
        <f>+OM!AT140</f>
        <v>17398000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891025000</v>
      </c>
      <c r="D11" s="26">
        <f t="shared" ref="D11:R11" si="0">SUM(D6:D10)</f>
        <v>109993500</v>
      </c>
      <c r="E11" s="26">
        <f t="shared" si="0"/>
        <v>126676000</v>
      </c>
      <c r="F11" s="26">
        <f t="shared" si="0"/>
        <v>127881000</v>
      </c>
      <c r="G11" s="26">
        <f t="shared" si="0"/>
        <v>128687250</v>
      </c>
      <c r="H11" s="26">
        <f t="shared" si="0"/>
        <v>128687250</v>
      </c>
      <c r="I11" s="26">
        <f t="shared" si="0"/>
        <v>136887250</v>
      </c>
      <c r="J11" s="26">
        <f t="shared" si="0"/>
        <v>133887250</v>
      </c>
      <c r="K11" s="26">
        <f t="shared" si="0"/>
        <v>128687250</v>
      </c>
      <c r="L11" s="26">
        <f t="shared" si="0"/>
        <v>128687250</v>
      </c>
      <c r="M11" s="26">
        <f t="shared" si="0"/>
        <v>131287250</v>
      </c>
      <c r="N11" s="26">
        <f t="shared" si="0"/>
        <v>77304750</v>
      </c>
      <c r="O11" s="26">
        <f t="shared" si="0"/>
        <v>54665250</v>
      </c>
      <c r="P11" s="26">
        <f t="shared" si="0"/>
        <v>0</v>
      </c>
      <c r="Q11" s="26">
        <f t="shared" si="0"/>
        <v>0</v>
      </c>
      <c r="R11" s="26">
        <f t="shared" si="0"/>
        <v>2304356250</v>
      </c>
      <c r="S11" s="343">
        <f>+'[1]Omzet '!$T$6</f>
        <v>2204100000</v>
      </c>
      <c r="T11" s="343">
        <f>+R11-S11</f>
        <v>100256250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13932000</v>
      </c>
      <c r="F17" s="7">
        <f>+BA!T43</f>
        <v>14532000</v>
      </c>
      <c r="G17" s="7">
        <f>+BA!W43</f>
        <v>9883000</v>
      </c>
      <c r="H17" s="7">
        <f>+BA!Z43</f>
        <v>4022000</v>
      </c>
      <c r="I17" s="7">
        <f>+BA!AC43</f>
        <v>2415000</v>
      </c>
      <c r="J17" s="7">
        <f>+BA!AF43</f>
        <v>1650000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176216000</v>
      </c>
    </row>
    <row r="18" spans="1:18" x14ac:dyDescent="0.2">
      <c r="A18" s="6">
        <v>2</v>
      </c>
      <c r="B18" s="20" t="s">
        <v>235</v>
      </c>
      <c r="C18" s="10">
        <f>+KA!K104+KA!I104</f>
        <v>179725000</v>
      </c>
      <c r="D18" s="10">
        <f>+KA!N104</f>
        <v>26102500</v>
      </c>
      <c r="E18" s="10">
        <f>+KA!Q104</f>
        <v>26252500</v>
      </c>
      <c r="F18" s="10">
        <f>+KA!T104</f>
        <v>23757500</v>
      </c>
      <c r="G18" s="10">
        <f>+KA!W104</f>
        <v>18078500</v>
      </c>
      <c r="H18" s="10">
        <f>+KA!Z104</f>
        <v>7370000</v>
      </c>
      <c r="I18" s="10">
        <f>+KA!AC104</f>
        <v>425000</v>
      </c>
      <c r="J18" s="10">
        <f>+KA!AF104</f>
        <v>250000</v>
      </c>
      <c r="K18" s="10">
        <f>+KA!AI104</f>
        <v>0</v>
      </c>
      <c r="L18" s="10">
        <f>+KA!AL104</f>
        <v>0</v>
      </c>
      <c r="M18" s="10">
        <f>+KA!AO104</f>
        <v>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281961000</v>
      </c>
    </row>
    <row r="19" spans="1:18" x14ac:dyDescent="0.2">
      <c r="A19" s="6">
        <v>3</v>
      </c>
      <c r="B19" s="20" t="s">
        <v>236</v>
      </c>
      <c r="C19" s="10">
        <f>+OM!K140+OM!I140</f>
        <v>253700000</v>
      </c>
      <c r="D19" s="10">
        <f>+OM!N140</f>
        <v>29146000</v>
      </c>
      <c r="E19" s="10">
        <f>+OM!Q140</f>
        <v>32546000</v>
      </c>
      <c r="F19" s="10">
        <f>+OM!T140</f>
        <v>30146000</v>
      </c>
      <c r="G19" s="10">
        <f>+OM!W140</f>
        <v>17546000</v>
      </c>
      <c r="H19" s="10">
        <f>+OM!Z140</f>
        <v>6546000</v>
      </c>
      <c r="I19" s="10">
        <f>+OM!AC140</f>
        <v>965000</v>
      </c>
      <c r="J19" s="10">
        <f>+OM!AF140</f>
        <v>0</v>
      </c>
      <c r="K19" s="10">
        <f>+OM!AI140</f>
        <v>0</v>
      </c>
      <c r="L19" s="10">
        <f>+OM!AL140</f>
        <v>0</v>
      </c>
      <c r="M19" s="10">
        <f>+OM!AO140</f>
        <v>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370595000</v>
      </c>
    </row>
    <row r="20" spans="1:18" x14ac:dyDescent="0.2">
      <c r="A20" s="6">
        <v>4</v>
      </c>
      <c r="B20" s="20" t="s">
        <v>237</v>
      </c>
      <c r="C20" s="10">
        <f>+TI!K88+TI!I88</f>
        <v>166800000</v>
      </c>
      <c r="D20" s="10">
        <f>+TI!N88</f>
        <v>16415000</v>
      </c>
      <c r="E20" s="10">
        <f>+TI!Q88</f>
        <v>16015000</v>
      </c>
      <c r="F20" s="10">
        <f>+TI!T88</f>
        <v>15365000</v>
      </c>
      <c r="G20" s="10">
        <f>+TI!W88</f>
        <v>11465000</v>
      </c>
      <c r="H20" s="10">
        <f>+TI!Z88</f>
        <v>5160000</v>
      </c>
      <c r="I20" s="10">
        <f>+TI!AC88</f>
        <v>3410000</v>
      </c>
      <c r="J20" s="10">
        <f>+TI!AF88</f>
        <v>1950000</v>
      </c>
      <c r="K20" s="10">
        <f>+TI!AI88</f>
        <v>950000</v>
      </c>
      <c r="L20" s="10">
        <f>+TI!AL88</f>
        <v>400000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237930000</v>
      </c>
    </row>
    <row r="21" spans="1:18" x14ac:dyDescent="0.2">
      <c r="A21" s="6">
        <v>5</v>
      </c>
      <c r="B21" s="20" t="s">
        <v>238</v>
      </c>
      <c r="C21" s="10">
        <f>+TO!K68+TO!I68</f>
        <v>175650000</v>
      </c>
      <c r="D21" s="10">
        <f>+TO!N68</f>
        <v>18557000</v>
      </c>
      <c r="E21" s="10">
        <f>+TO!Q68</f>
        <v>21124500</v>
      </c>
      <c r="F21" s="10">
        <f>+TO!T68</f>
        <v>17729500</v>
      </c>
      <c r="G21" s="10">
        <f>+TO!W68</f>
        <v>12220500</v>
      </c>
      <c r="H21" s="10">
        <f>+TO!Z68</f>
        <v>4348500</v>
      </c>
      <c r="I21" s="10">
        <f>+TO!AC68</f>
        <v>2605000</v>
      </c>
      <c r="J21" s="10">
        <f>+TO!AF68</f>
        <v>5930000</v>
      </c>
      <c r="K21" s="10">
        <f>+TO!AI68</f>
        <v>950000</v>
      </c>
      <c r="L21" s="10">
        <f>+TO!AL68</f>
        <v>400000</v>
      </c>
      <c r="M21" s="10">
        <f>+TO!AO68</f>
        <v>0</v>
      </c>
      <c r="N21" s="10">
        <f>+TO!AR68</f>
        <v>0</v>
      </c>
      <c r="O21" s="10">
        <f>+TO!AU68</f>
        <v>0</v>
      </c>
      <c r="P21" s="10">
        <f>+TO!AX68</f>
        <v>0</v>
      </c>
      <c r="Q21" s="20"/>
      <c r="R21" s="7">
        <f>SUM(C21:P21)</f>
        <v>259515000</v>
      </c>
    </row>
    <row r="22" spans="1:18" s="27" customFormat="1" x14ac:dyDescent="0.2">
      <c r="A22" s="21"/>
      <c r="B22" s="21" t="s">
        <v>233</v>
      </c>
      <c r="C22" s="26">
        <f>SUM(C17:C21)</f>
        <v>886325000</v>
      </c>
      <c r="D22" s="26">
        <f t="shared" ref="D22:R22" si="1">SUM(D17:D21)</f>
        <v>105652500</v>
      </c>
      <c r="E22" s="26">
        <f t="shared" si="1"/>
        <v>109870000</v>
      </c>
      <c r="F22" s="26">
        <f t="shared" si="1"/>
        <v>101530000</v>
      </c>
      <c r="G22" s="26">
        <f t="shared" si="1"/>
        <v>69193000</v>
      </c>
      <c r="H22" s="26">
        <f t="shared" si="1"/>
        <v>27446500</v>
      </c>
      <c r="I22" s="26">
        <f t="shared" si="1"/>
        <v>9820000</v>
      </c>
      <c r="J22" s="26">
        <f t="shared" si="1"/>
        <v>9780000</v>
      </c>
      <c r="K22" s="26">
        <f t="shared" si="1"/>
        <v>2700000</v>
      </c>
      <c r="L22" s="26">
        <f t="shared" si="1"/>
        <v>1600000</v>
      </c>
      <c r="M22" s="26">
        <f t="shared" si="1"/>
        <v>800000</v>
      </c>
      <c r="N22" s="26">
        <f t="shared" si="1"/>
        <v>800000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1326217000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1000000</v>
      </c>
      <c r="F28" s="7">
        <f>+BA!U43</f>
        <v>2600000</v>
      </c>
      <c r="G28" s="7">
        <f>+BA!X43</f>
        <v>7249000</v>
      </c>
      <c r="H28" s="7">
        <f>+BA!AA43</f>
        <v>13110000</v>
      </c>
      <c r="I28" s="7">
        <f>+BA!AD43</f>
        <v>14717000</v>
      </c>
      <c r="J28" s="7">
        <f>+BA!AG43</f>
        <v>15482000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121484000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1900000</v>
      </c>
      <c r="F29" s="10">
        <f>+KA!U104</f>
        <v>4395000</v>
      </c>
      <c r="G29" s="10">
        <f>+KA!X104</f>
        <v>10074000</v>
      </c>
      <c r="H29" s="10">
        <f>+KA!AA104</f>
        <v>20782500</v>
      </c>
      <c r="I29" s="10">
        <f>+KA!AD104</f>
        <v>27727500</v>
      </c>
      <c r="J29" s="10">
        <f>+KA!AG104</f>
        <v>27902500</v>
      </c>
      <c r="K29" s="10">
        <f>+KA!AJ104</f>
        <v>28152500</v>
      </c>
      <c r="L29" s="10">
        <f>+KA!AM104</f>
        <v>28152500</v>
      </c>
      <c r="M29" s="10">
        <f>+KA!AP104</f>
        <v>28152500</v>
      </c>
      <c r="N29" s="10">
        <f>+KA!AS104</f>
        <v>11560000</v>
      </c>
      <c r="O29" s="10">
        <f>+KA!AV104</f>
        <v>9890000</v>
      </c>
      <c r="P29" s="10">
        <f>+KA!AY104</f>
        <v>0</v>
      </c>
      <c r="Q29" s="20"/>
      <c r="R29" s="7">
        <f>SUM(C29:P29)</f>
        <v>198689000</v>
      </c>
    </row>
    <row r="30" spans="1:18" x14ac:dyDescent="0.2">
      <c r="A30" s="6">
        <v>3</v>
      </c>
      <c r="B30" s="20" t="s">
        <v>236</v>
      </c>
      <c r="C30" s="10">
        <f>+OM!L140</f>
        <v>500000</v>
      </c>
      <c r="D30" s="10">
        <f>+OM!O140</f>
        <v>2441000</v>
      </c>
      <c r="E30" s="10">
        <f>+OM!R140</f>
        <v>6486000</v>
      </c>
      <c r="F30" s="10">
        <f>+OM!U140</f>
        <v>7586000</v>
      </c>
      <c r="G30" s="10">
        <f>+OM!X140</f>
        <v>20186000</v>
      </c>
      <c r="H30" s="10">
        <f>+OM!AA140</f>
        <v>31186000</v>
      </c>
      <c r="I30" s="10">
        <f>+OM!AD140</f>
        <v>44967000</v>
      </c>
      <c r="J30" s="10">
        <f>+OM!AG140</f>
        <v>37732000</v>
      </c>
      <c r="K30" s="10">
        <f>+OM!AJ140</f>
        <v>37732000</v>
      </c>
      <c r="L30" s="10">
        <f>+OM!AM140</f>
        <v>37732000</v>
      </c>
      <c r="M30" s="10">
        <f>+OM!AP140</f>
        <v>40832000</v>
      </c>
      <c r="N30" s="10">
        <f>+OM!AS140</f>
        <v>25402000</v>
      </c>
      <c r="O30" s="10">
        <f>+OM!AV140</f>
        <v>17398000</v>
      </c>
      <c r="P30" s="10">
        <f>+OM!AY140</f>
        <v>0</v>
      </c>
      <c r="Q30" s="20"/>
      <c r="R30" s="7">
        <f>SUM(C30:P30)</f>
        <v>310180000</v>
      </c>
    </row>
    <row r="31" spans="1:18" x14ac:dyDescent="0.2">
      <c r="A31" s="6">
        <v>4</v>
      </c>
      <c r="B31" s="20" t="s">
        <v>237</v>
      </c>
      <c r="C31" s="10">
        <f>+TI!L88</f>
        <v>200000</v>
      </c>
      <c r="D31" s="10">
        <f>+TI!O88</f>
        <v>0</v>
      </c>
      <c r="E31" s="10">
        <f>+TI!R88</f>
        <v>3900000</v>
      </c>
      <c r="F31" s="10">
        <f>+TI!U88</f>
        <v>4550000</v>
      </c>
      <c r="G31" s="10">
        <f>+TI!X88</f>
        <v>8450000</v>
      </c>
      <c r="H31" s="53">
        <f>+TI!AA88</f>
        <v>14755000</v>
      </c>
      <c r="I31" s="53">
        <f>+TI!AD88</f>
        <v>16505000</v>
      </c>
      <c r="J31" s="10">
        <f>+TI!AG88</f>
        <v>17965000</v>
      </c>
      <c r="K31" s="10">
        <f>+TI!AJ88</f>
        <v>18965000</v>
      </c>
      <c r="L31" s="10">
        <f>+TI!AM88</f>
        <v>19515000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148270000</v>
      </c>
    </row>
    <row r="32" spans="1:18" x14ac:dyDescent="0.2">
      <c r="A32" s="6">
        <v>5</v>
      </c>
      <c r="B32" s="20" t="s">
        <v>238</v>
      </c>
      <c r="C32" s="10">
        <f>+TO!L68</f>
        <v>4000000</v>
      </c>
      <c r="D32" s="10">
        <f>+TO!O68</f>
        <v>1900000</v>
      </c>
      <c r="E32" s="53">
        <f>+TO!R68</f>
        <v>3520000</v>
      </c>
      <c r="F32" s="10">
        <f>+TO!U68</f>
        <v>7220000</v>
      </c>
      <c r="G32" s="10">
        <f>+TO!X68</f>
        <v>13535250</v>
      </c>
      <c r="H32" s="10">
        <f>+TO!AA68</f>
        <v>21407250</v>
      </c>
      <c r="I32" s="10">
        <f>+TO!AD68</f>
        <v>23150750</v>
      </c>
      <c r="J32" s="10">
        <f>+TO!AG68</f>
        <v>25025750</v>
      </c>
      <c r="K32" s="10">
        <f>+TO!AJ68</f>
        <v>24805750</v>
      </c>
      <c r="L32" s="10">
        <f>+TO!AM68</f>
        <v>25355750</v>
      </c>
      <c r="M32" s="10">
        <f>+TO!AP68</f>
        <v>25755750</v>
      </c>
      <c r="N32" s="10">
        <f>+TO!AS68</f>
        <v>15805750</v>
      </c>
      <c r="O32" s="10">
        <f>+TO!AV68</f>
        <v>8034250</v>
      </c>
      <c r="P32" s="10">
        <f>+TO!AY68</f>
        <v>0</v>
      </c>
      <c r="Q32" s="20"/>
      <c r="R32" s="7">
        <f>SUM(C32:P32)</f>
        <v>199516250</v>
      </c>
    </row>
    <row r="33" spans="1:18" s="27" customFormat="1" x14ac:dyDescent="0.2">
      <c r="A33" s="21"/>
      <c r="B33" s="21" t="s">
        <v>233</v>
      </c>
      <c r="C33" s="98">
        <f>SUM(C28:C32)</f>
        <v>4700000</v>
      </c>
      <c r="D33" s="98">
        <f>SUM(D28:D32)</f>
        <v>4341000</v>
      </c>
      <c r="E33" s="98">
        <f t="shared" ref="E33:R33" si="2">SUM(E28:E32)</f>
        <v>16806000</v>
      </c>
      <c r="F33" s="98">
        <f t="shared" si="2"/>
        <v>26351000</v>
      </c>
      <c r="G33" s="98">
        <f t="shared" si="2"/>
        <v>59494250</v>
      </c>
      <c r="H33" s="98">
        <f t="shared" si="2"/>
        <v>101240750</v>
      </c>
      <c r="I33" s="98">
        <f t="shared" si="2"/>
        <v>127067250</v>
      </c>
      <c r="J33" s="98">
        <f t="shared" si="2"/>
        <v>124107250</v>
      </c>
      <c r="K33" s="98">
        <f t="shared" si="2"/>
        <v>125987250</v>
      </c>
      <c r="L33" s="98">
        <f t="shared" si="2"/>
        <v>127087250</v>
      </c>
      <c r="M33" s="26">
        <f t="shared" si="2"/>
        <v>130487250</v>
      </c>
      <c r="N33" s="26">
        <f t="shared" si="2"/>
        <v>76504750</v>
      </c>
      <c r="O33" s="26">
        <f t="shared" si="2"/>
        <v>53965250</v>
      </c>
      <c r="P33" s="26">
        <f t="shared" si="2"/>
        <v>0</v>
      </c>
      <c r="Q33" s="26">
        <f t="shared" si="2"/>
        <v>0</v>
      </c>
      <c r="R33" s="26">
        <f t="shared" si="2"/>
        <v>978139250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978139250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1000000</v>
      </c>
      <c r="F44" s="86">
        <f t="shared" si="3"/>
        <v>2600000</v>
      </c>
      <c r="G44" s="86">
        <f t="shared" si="3"/>
        <v>7249000</v>
      </c>
      <c r="H44" s="86">
        <f t="shared" si="3"/>
        <v>13110000</v>
      </c>
      <c r="I44" s="86">
        <f t="shared" si="3"/>
        <v>14717000</v>
      </c>
      <c r="J44" s="86">
        <f t="shared" si="3"/>
        <v>15482000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121484000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1900000</v>
      </c>
      <c r="F45" s="86">
        <f t="shared" si="4"/>
        <v>4395000</v>
      </c>
      <c r="G45" s="86">
        <f t="shared" si="4"/>
        <v>10074000</v>
      </c>
      <c r="H45" s="86">
        <f t="shared" si="4"/>
        <v>20782500</v>
      </c>
      <c r="I45" s="86">
        <f t="shared" si="4"/>
        <v>27727500</v>
      </c>
      <c r="J45" s="86">
        <f t="shared" si="4"/>
        <v>27902500</v>
      </c>
      <c r="K45" s="86">
        <f t="shared" si="4"/>
        <v>28152500</v>
      </c>
      <c r="L45" s="86">
        <f t="shared" si="4"/>
        <v>28152500</v>
      </c>
      <c r="M45" s="86">
        <f t="shared" si="4"/>
        <v>28152500</v>
      </c>
      <c r="N45" s="86">
        <f t="shared" si="4"/>
        <v>11560000</v>
      </c>
      <c r="O45" s="86">
        <f t="shared" si="4"/>
        <v>9890000</v>
      </c>
      <c r="P45" s="86">
        <f t="shared" si="4"/>
        <v>0</v>
      </c>
      <c r="Q45" s="86">
        <f t="shared" si="4"/>
        <v>0</v>
      </c>
      <c r="R45" s="86">
        <f t="shared" ref="R45:R48" si="5">SUM(C45:O45)</f>
        <v>198689000</v>
      </c>
    </row>
    <row r="46" spans="1:18" ht="15.75" x14ac:dyDescent="0.25">
      <c r="A46" s="239"/>
      <c r="B46" s="239"/>
      <c r="C46" s="86">
        <f t="shared" ref="C46:Q46" si="6">C8-C19</f>
        <v>500000</v>
      </c>
      <c r="D46" s="86">
        <f t="shared" si="6"/>
        <v>2441000</v>
      </c>
      <c r="E46" s="86">
        <f t="shared" si="6"/>
        <v>6486000</v>
      </c>
      <c r="F46" s="86">
        <f t="shared" si="6"/>
        <v>7586000</v>
      </c>
      <c r="G46" s="86">
        <f t="shared" si="6"/>
        <v>20186000</v>
      </c>
      <c r="H46" s="86">
        <f t="shared" si="6"/>
        <v>31186000</v>
      </c>
      <c r="I46" s="86">
        <f t="shared" si="6"/>
        <v>44967000</v>
      </c>
      <c r="J46" s="86">
        <f t="shared" si="6"/>
        <v>37732000</v>
      </c>
      <c r="K46" s="86">
        <f t="shared" si="6"/>
        <v>37732000</v>
      </c>
      <c r="L46" s="86">
        <f t="shared" si="6"/>
        <v>37732000</v>
      </c>
      <c r="M46" s="86">
        <f t="shared" si="6"/>
        <v>40832000</v>
      </c>
      <c r="N46" s="86">
        <f t="shared" si="6"/>
        <v>25402000</v>
      </c>
      <c r="O46" s="86">
        <f t="shared" si="6"/>
        <v>17398000</v>
      </c>
      <c r="P46" s="86">
        <f t="shared" si="6"/>
        <v>0</v>
      </c>
      <c r="Q46" s="86">
        <f t="shared" si="6"/>
        <v>0</v>
      </c>
      <c r="R46" s="86">
        <f t="shared" si="5"/>
        <v>310180000</v>
      </c>
    </row>
    <row r="47" spans="1:18" x14ac:dyDescent="0.2">
      <c r="A47" s="240"/>
      <c r="B47" s="240"/>
      <c r="C47" s="86">
        <f t="shared" ref="C47:Q47" si="7">C9-C20</f>
        <v>200000</v>
      </c>
      <c r="D47" s="86">
        <f t="shared" si="7"/>
        <v>0</v>
      </c>
      <c r="E47" s="86">
        <f t="shared" si="7"/>
        <v>3900000</v>
      </c>
      <c r="F47" s="86">
        <f t="shared" si="7"/>
        <v>4550000</v>
      </c>
      <c r="G47" s="86">
        <f t="shared" si="7"/>
        <v>8450000</v>
      </c>
      <c r="H47" s="86">
        <f t="shared" si="7"/>
        <v>14755000</v>
      </c>
      <c r="I47" s="86">
        <f t="shared" si="7"/>
        <v>16505000</v>
      </c>
      <c r="J47" s="86">
        <f t="shared" si="7"/>
        <v>17965000</v>
      </c>
      <c r="K47" s="86">
        <f t="shared" si="7"/>
        <v>18965000</v>
      </c>
      <c r="L47" s="86">
        <f t="shared" si="7"/>
        <v>19515000</v>
      </c>
      <c r="M47" s="86">
        <f t="shared" si="7"/>
        <v>19415000</v>
      </c>
      <c r="N47" s="86">
        <f t="shared" si="7"/>
        <v>12965000</v>
      </c>
      <c r="O47" s="86">
        <f t="shared" si="7"/>
        <v>11085000</v>
      </c>
      <c r="P47" s="86">
        <f t="shared" si="7"/>
        <v>0</v>
      </c>
      <c r="Q47" s="86">
        <f t="shared" si="7"/>
        <v>0</v>
      </c>
      <c r="R47" s="86">
        <f t="shared" si="5"/>
        <v>148270000</v>
      </c>
    </row>
    <row r="48" spans="1:18" x14ac:dyDescent="0.2">
      <c r="A48" s="241"/>
      <c r="B48" s="241"/>
      <c r="C48" s="86">
        <f t="shared" ref="C48:Q48" si="8">C10-C21</f>
        <v>4000000</v>
      </c>
      <c r="D48" s="86">
        <f t="shared" si="8"/>
        <v>1900000</v>
      </c>
      <c r="E48" s="86">
        <f t="shared" si="8"/>
        <v>3520000</v>
      </c>
      <c r="F48" s="86">
        <f t="shared" si="8"/>
        <v>7220000</v>
      </c>
      <c r="G48" s="86">
        <f t="shared" si="8"/>
        <v>13535250</v>
      </c>
      <c r="H48" s="86">
        <f t="shared" si="8"/>
        <v>21407250</v>
      </c>
      <c r="I48" s="86">
        <f t="shared" si="8"/>
        <v>23150750</v>
      </c>
      <c r="J48" s="86">
        <f t="shared" si="8"/>
        <v>25025750</v>
      </c>
      <c r="K48" s="86">
        <f t="shared" si="8"/>
        <v>24805750</v>
      </c>
      <c r="L48" s="86">
        <f t="shared" si="8"/>
        <v>25355750</v>
      </c>
      <c r="M48" s="86">
        <f t="shared" si="8"/>
        <v>25755750</v>
      </c>
      <c r="N48" s="86">
        <f t="shared" si="8"/>
        <v>15805750</v>
      </c>
      <c r="O48" s="86">
        <f t="shared" si="8"/>
        <v>8034250</v>
      </c>
      <c r="P48" s="86">
        <f t="shared" si="8"/>
        <v>0</v>
      </c>
      <c r="Q48" s="86">
        <f t="shared" si="8"/>
        <v>0</v>
      </c>
      <c r="R48" s="86">
        <f t="shared" si="5"/>
        <v>199516250</v>
      </c>
    </row>
    <row r="49" spans="1:18" x14ac:dyDescent="0.2">
      <c r="A49" s="241"/>
      <c r="B49" s="241"/>
      <c r="C49" s="243"/>
      <c r="D49" s="242"/>
      <c r="E49" s="242"/>
      <c r="F49" s="242"/>
      <c r="G49" s="242"/>
      <c r="H49" s="242"/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 t="shared" ref="R51" si="10">+R28-R44</f>
        <v>0</v>
      </c>
    </row>
    <row r="52" spans="1:18" x14ac:dyDescent="0.2">
      <c r="A52" s="241"/>
      <c r="B52" s="20" t="s">
        <v>235</v>
      </c>
      <c r="C52" s="243">
        <f t="shared" ref="C52:Q52" si="11">C29-C45</f>
        <v>0</v>
      </c>
      <c r="D52" s="243">
        <f t="shared" si="11"/>
        <v>0</v>
      </c>
      <c r="E52" s="243">
        <f t="shared" si="11"/>
        <v>0</v>
      </c>
      <c r="F52" s="243">
        <f t="shared" si="11"/>
        <v>0</v>
      </c>
      <c r="G52" s="243">
        <f t="shared" si="11"/>
        <v>0</v>
      </c>
      <c r="H52" s="243">
        <f t="shared" si="11"/>
        <v>0</v>
      </c>
      <c r="I52" s="243">
        <f t="shared" si="11"/>
        <v>0</v>
      </c>
      <c r="J52" s="243">
        <f t="shared" si="11"/>
        <v>0</v>
      </c>
      <c r="K52" s="243">
        <f t="shared" si="11"/>
        <v>0</v>
      </c>
      <c r="L52" s="243">
        <f t="shared" si="11"/>
        <v>0</v>
      </c>
      <c r="M52" s="243">
        <f t="shared" si="11"/>
        <v>0</v>
      </c>
      <c r="N52" s="243">
        <f t="shared" si="11"/>
        <v>0</v>
      </c>
      <c r="O52" s="243">
        <f t="shared" si="11"/>
        <v>0</v>
      </c>
      <c r="P52" s="243">
        <f t="shared" si="11"/>
        <v>0</v>
      </c>
      <c r="Q52" s="243">
        <f t="shared" si="11"/>
        <v>0</v>
      </c>
      <c r="R52" s="243">
        <f t="shared" ref="R52" si="12">+R29-R45</f>
        <v>0</v>
      </c>
    </row>
    <row r="53" spans="1:18" x14ac:dyDescent="0.2">
      <c r="A53" s="114"/>
      <c r="B53" s="20" t="s">
        <v>236</v>
      </c>
      <c r="C53" s="243">
        <f t="shared" ref="C53:Q53" si="13">C30-C46</f>
        <v>0</v>
      </c>
      <c r="D53" s="243">
        <f t="shared" si="13"/>
        <v>0</v>
      </c>
      <c r="E53" s="243">
        <f t="shared" si="13"/>
        <v>0</v>
      </c>
      <c r="F53" s="243">
        <f t="shared" si="13"/>
        <v>0</v>
      </c>
      <c r="G53" s="243">
        <f t="shared" si="13"/>
        <v>0</v>
      </c>
      <c r="H53" s="243">
        <f t="shared" si="13"/>
        <v>0</v>
      </c>
      <c r="I53" s="243">
        <f t="shared" si="13"/>
        <v>0</v>
      </c>
      <c r="J53" s="243">
        <f t="shared" si="13"/>
        <v>0</v>
      </c>
      <c r="K53" s="243">
        <f t="shared" si="13"/>
        <v>0</v>
      </c>
      <c r="L53" s="243">
        <f t="shared" si="13"/>
        <v>0</v>
      </c>
      <c r="M53" s="243">
        <f t="shared" si="13"/>
        <v>0</v>
      </c>
      <c r="N53" s="243">
        <f t="shared" si="13"/>
        <v>0</v>
      </c>
      <c r="O53" s="243">
        <f t="shared" si="13"/>
        <v>0</v>
      </c>
      <c r="P53" s="243">
        <f t="shared" si="13"/>
        <v>0</v>
      </c>
      <c r="Q53" s="243">
        <f t="shared" si="13"/>
        <v>0</v>
      </c>
      <c r="R53" s="243">
        <f t="shared" ref="R53" si="14">+R30-R46</f>
        <v>0</v>
      </c>
    </row>
    <row r="54" spans="1:18" x14ac:dyDescent="0.2">
      <c r="A54" s="22"/>
      <c r="B54" s="20" t="s">
        <v>237</v>
      </c>
      <c r="C54" s="243">
        <f t="shared" ref="C54:Q54" si="15">C31-C47</f>
        <v>0</v>
      </c>
      <c r="D54" s="243">
        <f t="shared" si="15"/>
        <v>0</v>
      </c>
      <c r="E54" s="243">
        <f t="shared" si="15"/>
        <v>0</v>
      </c>
      <c r="F54" s="243">
        <f t="shared" si="15"/>
        <v>0</v>
      </c>
      <c r="G54" s="243">
        <f t="shared" si="15"/>
        <v>0</v>
      </c>
      <c r="H54" s="243">
        <f t="shared" si="15"/>
        <v>0</v>
      </c>
      <c r="I54" s="243">
        <f t="shared" si="15"/>
        <v>0</v>
      </c>
      <c r="J54" s="243">
        <f t="shared" si="15"/>
        <v>0</v>
      </c>
      <c r="K54" s="243">
        <f t="shared" si="15"/>
        <v>0</v>
      </c>
      <c r="L54" s="243">
        <f t="shared" si="15"/>
        <v>0</v>
      </c>
      <c r="M54" s="243">
        <f t="shared" si="15"/>
        <v>0</v>
      </c>
      <c r="N54" s="243">
        <f t="shared" si="15"/>
        <v>0</v>
      </c>
      <c r="O54" s="243">
        <f t="shared" si="15"/>
        <v>0</v>
      </c>
      <c r="P54" s="243">
        <f t="shared" si="15"/>
        <v>0</v>
      </c>
      <c r="Q54" s="243">
        <f t="shared" si="15"/>
        <v>0</v>
      </c>
      <c r="R54" s="243">
        <f t="shared" ref="R54" si="16">+R31-R47</f>
        <v>0</v>
      </c>
    </row>
    <row r="55" spans="1:18" x14ac:dyDescent="0.2">
      <c r="A55" s="22"/>
      <c r="B55" s="20" t="s">
        <v>238</v>
      </c>
      <c r="C55" s="243">
        <f t="shared" ref="C55:Q55" si="17">C32-C48</f>
        <v>0</v>
      </c>
      <c r="D55" s="243">
        <f t="shared" si="17"/>
        <v>0</v>
      </c>
      <c r="E55" s="243">
        <f t="shared" si="17"/>
        <v>0</v>
      </c>
      <c r="F55" s="243">
        <f t="shared" si="17"/>
        <v>0</v>
      </c>
      <c r="G55" s="243">
        <f t="shared" si="17"/>
        <v>0</v>
      </c>
      <c r="H55" s="243">
        <f t="shared" si="17"/>
        <v>0</v>
      </c>
      <c r="I55" s="243">
        <f t="shared" si="17"/>
        <v>0</v>
      </c>
      <c r="J55" s="243">
        <f t="shared" si="17"/>
        <v>0</v>
      </c>
      <c r="K55" s="243">
        <f t="shared" si="17"/>
        <v>0</v>
      </c>
      <c r="L55" s="243">
        <f t="shared" si="17"/>
        <v>0</v>
      </c>
      <c r="M55" s="243">
        <f t="shared" si="17"/>
        <v>0</v>
      </c>
      <c r="N55" s="243">
        <f t="shared" si="17"/>
        <v>0</v>
      </c>
      <c r="O55" s="243">
        <f t="shared" si="17"/>
        <v>0</v>
      </c>
      <c r="P55" s="243">
        <f t="shared" si="17"/>
        <v>0</v>
      </c>
      <c r="Q55" s="243">
        <f t="shared" si="17"/>
        <v>0</v>
      </c>
      <c r="R55" s="243">
        <f t="shared" ref="R55" si="18">+R32-R48</f>
        <v>0</v>
      </c>
    </row>
    <row r="56" spans="1:18" x14ac:dyDescent="0.2">
      <c r="C56" s="243">
        <f t="shared" ref="C56:R56" si="19">+C33-C49</f>
        <v>4700000</v>
      </c>
      <c r="D56" s="243">
        <f t="shared" si="19"/>
        <v>4341000</v>
      </c>
      <c r="E56" s="243">
        <f t="shared" si="19"/>
        <v>16806000</v>
      </c>
      <c r="F56" s="243">
        <f t="shared" si="19"/>
        <v>26351000</v>
      </c>
      <c r="G56" s="243">
        <f t="shared" si="19"/>
        <v>59494250</v>
      </c>
      <c r="H56" s="243">
        <f t="shared" si="19"/>
        <v>101240750</v>
      </c>
      <c r="I56" s="243">
        <f t="shared" si="19"/>
        <v>127067250</v>
      </c>
      <c r="J56" s="243">
        <f t="shared" si="19"/>
        <v>124107250</v>
      </c>
      <c r="K56" s="243">
        <f t="shared" si="19"/>
        <v>125987250</v>
      </c>
      <c r="L56" s="243">
        <f t="shared" si="19"/>
        <v>127087250</v>
      </c>
      <c r="M56" s="243">
        <f t="shared" si="19"/>
        <v>130487250</v>
      </c>
      <c r="N56" s="243">
        <f t="shared" si="19"/>
        <v>76504750</v>
      </c>
      <c r="O56" s="243">
        <f t="shared" si="19"/>
        <v>53965250</v>
      </c>
      <c r="P56" s="243">
        <f t="shared" si="19"/>
        <v>0</v>
      </c>
      <c r="Q56" s="243">
        <f t="shared" si="19"/>
        <v>0</v>
      </c>
      <c r="R56" s="243">
        <f t="shared" si="19"/>
        <v>978139250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18" t="s">
        <v>239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</row>
    <row r="2" spans="1:21" ht="12.75" x14ac:dyDescent="0.2">
      <c r="A2" s="418" t="s">
        <v>296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75552500</v>
      </c>
      <c r="G7" s="10">
        <f>+KA!S104</f>
        <v>28152500</v>
      </c>
      <c r="H7" s="10">
        <f>+KA!V104</f>
        <v>28152500</v>
      </c>
      <c r="I7" s="10">
        <f>+KA!Y104</f>
        <v>28152500</v>
      </c>
      <c r="J7" s="10">
        <f>+KA!AB104</f>
        <v>28152500</v>
      </c>
      <c r="K7" s="10">
        <f>+KA!AE104</f>
        <v>28152500</v>
      </c>
      <c r="L7" s="10">
        <f>+KA!AH104</f>
        <v>28152500</v>
      </c>
      <c r="M7" s="10">
        <f>+KA!AK104</f>
        <v>28152500</v>
      </c>
      <c r="N7" s="10">
        <f>+KA!AN104</f>
        <v>28152500</v>
      </c>
      <c r="O7" s="10">
        <f>+KA!AQ104</f>
        <v>11560000</v>
      </c>
      <c r="P7" s="10">
        <f>+KA!AT104</f>
        <v>9890000</v>
      </c>
      <c r="Q7" s="10">
        <f>+KA!AT104</f>
        <v>9890000</v>
      </c>
      <c r="R7" s="20"/>
      <c r="S7" s="7">
        <f>SUM(D7:Q7)</f>
        <v>672112500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37732000</v>
      </c>
      <c r="H8" s="10">
        <f>+OM!V140</f>
        <v>37732000</v>
      </c>
      <c r="I8" s="10">
        <f>+OM!Y140</f>
        <v>37732000</v>
      </c>
      <c r="J8" s="10">
        <f>+OM!AB140</f>
        <v>45932000</v>
      </c>
      <c r="K8" s="10">
        <f>+OM!AE140</f>
        <v>37732000</v>
      </c>
      <c r="L8" s="10">
        <f>+OM!AH140</f>
        <v>37732000</v>
      </c>
      <c r="M8" s="10">
        <f>+OM!AK140</f>
        <v>37732000</v>
      </c>
      <c r="N8" s="10">
        <f>+OM!AN140</f>
        <v>40832000</v>
      </c>
      <c r="O8" s="10">
        <f>+OM!AQ140</f>
        <v>25402000</v>
      </c>
      <c r="P8" s="10">
        <f>+OM!AT140</f>
        <v>17398000</v>
      </c>
      <c r="Q8" s="10">
        <f>+OM!AW140</f>
        <v>0</v>
      </c>
      <c r="R8" s="20"/>
      <c r="S8" s="7">
        <f>SUM(D8:Q8)</f>
        <v>743988000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279226000</v>
      </c>
      <c r="G11" s="7">
        <f t="shared" si="0"/>
        <v>127881000</v>
      </c>
      <c r="H11" s="7">
        <f t="shared" si="0"/>
        <v>128687250</v>
      </c>
      <c r="I11" s="7">
        <f t="shared" si="0"/>
        <v>128687250</v>
      </c>
      <c r="J11" s="7">
        <f t="shared" si="0"/>
        <v>136887250</v>
      </c>
      <c r="K11" s="7">
        <f t="shared" si="0"/>
        <v>133887250</v>
      </c>
      <c r="L11" s="7">
        <f t="shared" si="0"/>
        <v>128687250</v>
      </c>
      <c r="M11" s="7">
        <f t="shared" si="0"/>
        <v>128687250</v>
      </c>
      <c r="N11" s="7">
        <f t="shared" si="0"/>
        <v>131287250</v>
      </c>
      <c r="O11" s="7">
        <f t="shared" si="0"/>
        <v>77304750</v>
      </c>
      <c r="P11" s="7">
        <f t="shared" si="0"/>
        <v>54665250</v>
      </c>
      <c r="Q11" s="7">
        <f t="shared" si="0"/>
        <v>9890000</v>
      </c>
      <c r="R11" s="7">
        <f t="shared" si="0"/>
        <v>0</v>
      </c>
      <c r="S11" s="7">
        <f t="shared" si="0"/>
        <v>2705777750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19" t="s">
        <v>216</v>
      </c>
      <c r="B17" s="419"/>
      <c r="C17" s="419"/>
      <c r="D17" s="419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0" t="s">
        <v>313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</row>
    <row r="2" spans="1:11" x14ac:dyDescent="0.25">
      <c r="A2" s="421" t="s">
        <v>314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62" t="s">
        <v>1</v>
      </c>
      <c r="B2" s="364" t="s">
        <v>2</v>
      </c>
      <c r="C2" s="415" t="s">
        <v>3</v>
      </c>
      <c r="D2" s="366" t="s">
        <v>4</v>
      </c>
      <c r="E2" s="366" t="s">
        <v>5</v>
      </c>
      <c r="F2" s="374" t="s">
        <v>6</v>
      </c>
      <c r="G2" s="374"/>
      <c r="H2" s="366" t="s">
        <v>10</v>
      </c>
      <c r="I2" s="366" t="s">
        <v>27</v>
      </c>
      <c r="J2" s="376" t="s">
        <v>26</v>
      </c>
      <c r="K2" s="377"/>
      <c r="L2" s="378"/>
      <c r="M2" s="361" t="s">
        <v>9</v>
      </c>
      <c r="N2" s="361"/>
      <c r="O2" s="361"/>
      <c r="P2" s="361" t="s">
        <v>14</v>
      </c>
      <c r="Q2" s="361"/>
      <c r="R2" s="361"/>
      <c r="S2" s="361" t="s">
        <v>15</v>
      </c>
      <c r="T2" s="361"/>
      <c r="U2" s="361"/>
      <c r="V2" s="361" t="s">
        <v>16</v>
      </c>
      <c r="W2" s="361"/>
      <c r="X2" s="361"/>
      <c r="Y2" s="361" t="s">
        <v>295</v>
      </c>
      <c r="Z2" s="361"/>
      <c r="AA2" s="361"/>
      <c r="AB2" s="361" t="s">
        <v>18</v>
      </c>
      <c r="AC2" s="361"/>
      <c r="AD2" s="361"/>
      <c r="AE2" s="361" t="s">
        <v>19</v>
      </c>
      <c r="AF2" s="361"/>
      <c r="AG2" s="361"/>
      <c r="AH2" s="361" t="s">
        <v>20</v>
      </c>
      <c r="AI2" s="361"/>
      <c r="AJ2" s="361"/>
      <c r="AK2" s="361" t="s">
        <v>21</v>
      </c>
      <c r="AL2" s="361"/>
      <c r="AM2" s="361"/>
      <c r="AN2" s="361" t="s">
        <v>22</v>
      </c>
      <c r="AO2" s="361"/>
      <c r="AP2" s="361"/>
      <c r="AQ2" s="361" t="s">
        <v>23</v>
      </c>
      <c r="AR2" s="361"/>
      <c r="AS2" s="361"/>
      <c r="AT2" s="361" t="s">
        <v>24</v>
      </c>
      <c r="AU2" s="361"/>
      <c r="AV2" s="361"/>
      <c r="AW2" s="368" t="s">
        <v>25</v>
      </c>
      <c r="AX2" s="369"/>
      <c r="AY2" s="370"/>
      <c r="AZ2" s="102" t="s">
        <v>285</v>
      </c>
    </row>
    <row r="3" spans="1:53" s="107" customFormat="1" ht="23.25" thickBot="1" x14ac:dyDescent="0.25">
      <c r="A3" s="363"/>
      <c r="B3" s="365"/>
      <c r="C3" s="416"/>
      <c r="D3" s="367"/>
      <c r="E3" s="367"/>
      <c r="F3" s="104" t="s">
        <v>7</v>
      </c>
      <c r="G3" s="105" t="s">
        <v>8</v>
      </c>
      <c r="H3" s="375"/>
      <c r="I3" s="367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 t="shared" ref="H4:H7" si="0">E4-F4-G4</f>
        <v>12000000</v>
      </c>
      <c r="I4" s="56">
        <v>2000000</v>
      </c>
      <c r="J4" s="11"/>
      <c r="K4" s="11"/>
      <c r="L4" s="61">
        <f t="shared" ref="L4:L7" si="1">J4-K4</f>
        <v>0</v>
      </c>
      <c r="M4" s="11"/>
      <c r="N4" s="11"/>
      <c r="O4" s="61">
        <f t="shared" ref="O4:O7" si="2">M4-N4</f>
        <v>0</v>
      </c>
      <c r="P4" s="11">
        <v>2000000</v>
      </c>
      <c r="Q4" s="11">
        <v>2000000</v>
      </c>
      <c r="R4" s="61">
        <f t="shared" ref="R4:R7" si="3">P4-Q4</f>
        <v>0</v>
      </c>
      <c r="S4" s="11">
        <v>0</v>
      </c>
      <c r="T4" s="11"/>
      <c r="U4" s="61">
        <f t="shared" ref="U4:U7" si="4">S4-T4</f>
        <v>0</v>
      </c>
      <c r="V4" s="11">
        <v>0</v>
      </c>
      <c r="W4" s="11"/>
      <c r="X4" s="61">
        <f t="shared" ref="X4:X7" si="5">V4-W4</f>
        <v>0</v>
      </c>
      <c r="Y4" s="11">
        <v>0</v>
      </c>
      <c r="Z4" s="11"/>
      <c r="AA4" s="61">
        <f t="shared" ref="AA4:AA7" si="6">Y4-Z4</f>
        <v>0</v>
      </c>
      <c r="AB4" s="11">
        <v>0</v>
      </c>
      <c r="AC4" s="11"/>
      <c r="AD4" s="61">
        <f t="shared" ref="AD4:AD7" si="7">AB4-AC4</f>
        <v>0</v>
      </c>
      <c r="AE4" s="11">
        <v>0</v>
      </c>
      <c r="AF4" s="11"/>
      <c r="AG4" s="61">
        <f t="shared" ref="AG4:AG7" si="8">AE4-AF4</f>
        <v>0</v>
      </c>
      <c r="AH4" s="11">
        <v>0</v>
      </c>
      <c r="AI4" s="11"/>
      <c r="AJ4" s="61">
        <f t="shared" ref="AJ4:AJ7" si="9">AH4-AI4</f>
        <v>0</v>
      </c>
      <c r="AK4" s="11">
        <v>0</v>
      </c>
      <c r="AL4" s="11"/>
      <c r="AM4" s="61">
        <f t="shared" ref="AM4:AM7" si="10">AK4-AL4</f>
        <v>0</v>
      </c>
      <c r="AN4" s="11">
        <v>0</v>
      </c>
      <c r="AO4" s="11"/>
      <c r="AP4" s="61">
        <f t="shared" ref="AP4:AP7" si="11">AN4-AO4</f>
        <v>0</v>
      </c>
      <c r="AQ4" s="11"/>
      <c r="AR4" s="11"/>
      <c r="AS4" s="61">
        <f t="shared" ref="AS4:AS7" si="12">AQ4-AR4</f>
        <v>0</v>
      </c>
      <c r="AT4" s="11"/>
      <c r="AU4" s="11"/>
      <c r="AV4" s="56">
        <f t="shared" ref="AV4:AV7" si="13">AT4-AU4</f>
        <v>0</v>
      </c>
      <c r="AW4" s="11"/>
      <c r="AX4" s="11"/>
      <c r="AY4" s="56">
        <f t="shared" ref="AY4:AY7" si="14">AW4-AX4</f>
        <v>0</v>
      </c>
      <c r="AZ4" s="33">
        <f t="shared" ref="AZ4:AZ5" si="15"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 t="shared" si="0"/>
        <v>12000000</v>
      </c>
      <c r="I5" s="56">
        <f t="shared" ref="I5:I7" si="16">K5</f>
        <v>4000000</v>
      </c>
      <c r="J5" s="53">
        <v>4000000</v>
      </c>
      <c r="K5" s="53">
        <v>4000000</v>
      </c>
      <c r="L5" s="61">
        <f t="shared" si="1"/>
        <v>0</v>
      </c>
      <c r="M5" s="53">
        <v>500000</v>
      </c>
      <c r="N5" s="53">
        <v>500000</v>
      </c>
      <c r="O5" s="61">
        <f t="shared" si="2"/>
        <v>0</v>
      </c>
      <c r="P5" s="53">
        <v>500000</v>
      </c>
      <c r="Q5" s="53">
        <v>500000</v>
      </c>
      <c r="R5" s="61">
        <f t="shared" si="3"/>
        <v>0</v>
      </c>
      <c r="S5" s="53">
        <v>500000</v>
      </c>
      <c r="T5" s="53">
        <v>500000</v>
      </c>
      <c r="U5" s="61">
        <f t="shared" si="4"/>
        <v>0</v>
      </c>
      <c r="V5" s="53">
        <v>500000</v>
      </c>
      <c r="W5" s="53">
        <v>500000</v>
      </c>
      <c r="X5" s="61">
        <f t="shared" si="5"/>
        <v>0</v>
      </c>
      <c r="Y5" s="53">
        <v>500000</v>
      </c>
      <c r="Z5" s="53">
        <v>500000</v>
      </c>
      <c r="AA5" s="61">
        <f t="shared" si="6"/>
        <v>0</v>
      </c>
      <c r="AB5" s="53">
        <v>3500000</v>
      </c>
      <c r="AC5" s="53">
        <v>3500000</v>
      </c>
      <c r="AD5" s="61">
        <f t="shared" si="7"/>
        <v>0</v>
      </c>
      <c r="AE5" s="53">
        <v>500000</v>
      </c>
      <c r="AF5" s="53">
        <v>500000</v>
      </c>
      <c r="AG5" s="61">
        <f t="shared" si="8"/>
        <v>0</v>
      </c>
      <c r="AH5" s="53">
        <v>500000</v>
      </c>
      <c r="AI5" s="53"/>
      <c r="AJ5" s="61">
        <f t="shared" si="9"/>
        <v>500000</v>
      </c>
      <c r="AK5" s="53">
        <v>500000</v>
      </c>
      <c r="AL5" s="53"/>
      <c r="AM5" s="61">
        <f t="shared" si="10"/>
        <v>500000</v>
      </c>
      <c r="AN5" s="53">
        <v>500000</v>
      </c>
      <c r="AO5" s="53"/>
      <c r="AP5" s="61">
        <f t="shared" si="11"/>
        <v>500000</v>
      </c>
      <c r="AQ5" s="53"/>
      <c r="AR5" s="53"/>
      <c r="AS5" s="61">
        <f t="shared" si="12"/>
        <v>0</v>
      </c>
      <c r="AT5" s="53"/>
      <c r="AU5" s="53"/>
      <c r="AV5" s="56">
        <f t="shared" si="13"/>
        <v>0</v>
      </c>
      <c r="AW5" s="53"/>
      <c r="AX5" s="53"/>
      <c r="AY5" s="56">
        <f t="shared" si="14"/>
        <v>0</v>
      </c>
      <c r="AZ5" s="33">
        <f t="shared" si="15"/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 t="shared" si="0"/>
        <v>12000000</v>
      </c>
      <c r="I6" s="11">
        <f t="shared" si="16"/>
        <v>2000000</v>
      </c>
      <c r="J6" s="111">
        <v>4000000</v>
      </c>
      <c r="K6" s="111">
        <v>2000000</v>
      </c>
      <c r="L6" s="11">
        <f t="shared" si="1"/>
        <v>2000000</v>
      </c>
      <c r="M6" s="111">
        <v>500000</v>
      </c>
      <c r="N6" s="111"/>
      <c r="O6" s="11">
        <f t="shared" si="2"/>
        <v>500000</v>
      </c>
      <c r="P6" s="111">
        <v>500000</v>
      </c>
      <c r="Q6" s="111"/>
      <c r="R6" s="11">
        <f t="shared" si="3"/>
        <v>500000</v>
      </c>
      <c r="S6" s="111">
        <v>500000</v>
      </c>
      <c r="T6" s="111"/>
      <c r="U6" s="11">
        <f t="shared" si="4"/>
        <v>500000</v>
      </c>
      <c r="V6" s="111">
        <v>500000</v>
      </c>
      <c r="W6" s="111"/>
      <c r="X6" s="11">
        <f t="shared" si="5"/>
        <v>500000</v>
      </c>
      <c r="Y6" s="111">
        <v>500000</v>
      </c>
      <c r="Z6" s="111"/>
      <c r="AA6" s="11">
        <f t="shared" si="6"/>
        <v>500000</v>
      </c>
      <c r="AB6" s="111">
        <v>3500000</v>
      </c>
      <c r="AC6" s="111"/>
      <c r="AD6" s="11">
        <f t="shared" si="7"/>
        <v>3500000</v>
      </c>
      <c r="AE6" s="111">
        <v>500000</v>
      </c>
      <c r="AF6" s="111"/>
      <c r="AG6" s="11">
        <f t="shared" si="8"/>
        <v>500000</v>
      </c>
      <c r="AH6" s="111">
        <v>0</v>
      </c>
      <c r="AI6" s="111"/>
      <c r="AJ6" s="11">
        <f t="shared" si="9"/>
        <v>0</v>
      </c>
      <c r="AK6" s="111">
        <v>0</v>
      </c>
      <c r="AL6" s="111"/>
      <c r="AM6" s="11">
        <f t="shared" si="10"/>
        <v>0</v>
      </c>
      <c r="AN6" s="111">
        <v>0</v>
      </c>
      <c r="AO6" s="111"/>
      <c r="AP6" s="11">
        <f t="shared" si="11"/>
        <v>0</v>
      </c>
      <c r="AQ6" s="111"/>
      <c r="AR6" s="111"/>
      <c r="AS6" s="11">
        <f t="shared" si="12"/>
        <v>0</v>
      </c>
      <c r="AT6" s="111"/>
      <c r="AU6" s="111"/>
      <c r="AV6" s="11">
        <f t="shared" si="13"/>
        <v>0</v>
      </c>
      <c r="AW6" s="111"/>
      <c r="AX6" s="111"/>
      <c r="AY6" s="11">
        <f t="shared" si="14"/>
        <v>0</v>
      </c>
      <c r="AZ6" s="33">
        <f t="shared" ref="AZ6:AZ7" si="17"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 t="shared" si="0"/>
        <v>12000000</v>
      </c>
      <c r="I7" s="75">
        <f t="shared" si="16"/>
        <v>4000000</v>
      </c>
      <c r="J7" s="76">
        <v>4000000</v>
      </c>
      <c r="K7" s="74">
        <v>4000000</v>
      </c>
      <c r="L7" s="75">
        <f t="shared" si="1"/>
        <v>0</v>
      </c>
      <c r="M7" s="74">
        <v>500000</v>
      </c>
      <c r="N7" s="85">
        <v>500000</v>
      </c>
      <c r="O7" s="75">
        <f t="shared" si="2"/>
        <v>0</v>
      </c>
      <c r="P7" s="76">
        <v>500000</v>
      </c>
      <c r="Q7" s="85">
        <v>500000</v>
      </c>
      <c r="R7" s="75">
        <f t="shared" si="3"/>
        <v>0</v>
      </c>
      <c r="S7" s="76">
        <v>500000</v>
      </c>
      <c r="T7" s="74"/>
      <c r="U7" s="75">
        <f t="shared" si="4"/>
        <v>500000</v>
      </c>
      <c r="V7" s="76">
        <v>500000</v>
      </c>
      <c r="W7" s="74"/>
      <c r="X7" s="75">
        <f t="shared" si="5"/>
        <v>500000</v>
      </c>
      <c r="Y7" s="76">
        <v>500000</v>
      </c>
      <c r="Z7" s="74"/>
      <c r="AA7" s="75">
        <f t="shared" si="6"/>
        <v>500000</v>
      </c>
      <c r="AB7" s="76">
        <v>3500000</v>
      </c>
      <c r="AC7" s="74"/>
      <c r="AD7" s="75">
        <f t="shared" si="7"/>
        <v>3500000</v>
      </c>
      <c r="AE7" s="76">
        <v>500000</v>
      </c>
      <c r="AF7" s="74"/>
      <c r="AG7" s="75">
        <f t="shared" si="8"/>
        <v>500000</v>
      </c>
      <c r="AH7" s="76">
        <v>500000</v>
      </c>
      <c r="AI7" s="74"/>
      <c r="AJ7" s="75">
        <f t="shared" si="9"/>
        <v>500000</v>
      </c>
      <c r="AK7" s="76">
        <v>500000</v>
      </c>
      <c r="AL7" s="74"/>
      <c r="AM7" s="75">
        <f t="shared" si="10"/>
        <v>500000</v>
      </c>
      <c r="AN7" s="76">
        <v>500000</v>
      </c>
      <c r="AO7" s="74"/>
      <c r="AP7" s="75">
        <f t="shared" si="11"/>
        <v>500000</v>
      </c>
      <c r="AQ7" s="76"/>
      <c r="AR7" s="74"/>
      <c r="AS7" s="75">
        <f t="shared" si="12"/>
        <v>0</v>
      </c>
      <c r="AT7" s="74"/>
      <c r="AU7" s="74"/>
      <c r="AV7" s="75">
        <f t="shared" si="13"/>
        <v>0</v>
      </c>
      <c r="AW7" s="74"/>
      <c r="AX7" s="74"/>
      <c r="AY7" s="75">
        <f t="shared" si="14"/>
        <v>0</v>
      </c>
      <c r="AZ7" s="77">
        <f t="shared" si="17"/>
        <v>12000000</v>
      </c>
      <c r="BA7" s="78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2017-11-10T01:56:43Z</dcterms:modified>
</cp:coreProperties>
</file>