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130" windowHeight="2925" activeTab="5"/>
  </bookViews>
  <sheets>
    <sheet name="BA" sheetId="1" r:id="rId1"/>
    <sheet name="KA" sheetId="4" r:id="rId2"/>
    <sheet name="OM" sheetId="6" r:id="rId3"/>
    <sheet name="TI" sheetId="8" r:id="rId4"/>
    <sheet name="TO" sheetId="9" r:id="rId5"/>
    <sheet name="REKAP" sheetId="10" r:id="rId6"/>
    <sheet name="Cash Flow" sheetId="13" r:id="rId7"/>
    <sheet name="Sheet1" sheetId="14" r:id="rId8"/>
    <sheet name="Sheet2" sheetId="15" r:id="rId9"/>
  </sheets>
  <externalReferences>
    <externalReference r:id="rId10"/>
  </externalReferences>
  <definedNames>
    <definedName name="_xlnm._FilterDatabase" localSheetId="0" hidden="1">BA!$A$5:$AY$43</definedName>
    <definedName name="_xlnm._FilterDatabase" localSheetId="1" hidden="1">KA!$A$106:$E$199</definedName>
    <definedName name="_xlnm._FilterDatabase" localSheetId="2" hidden="1">OM!$A$143:$E$236</definedName>
    <definedName name="_xlnm._FilterDatabase" localSheetId="7" hidden="1">Sheet1!$A$3:$G$43</definedName>
    <definedName name="_xlnm._FilterDatabase" localSheetId="3" hidden="1">TI!$A$90:$E$172</definedName>
    <definedName name="_xlnm._FilterDatabase" localSheetId="4" hidden="1">TO!$A$70:$E$123</definedName>
    <definedName name="_xlnm.Print_Area" localSheetId="0">BA!$A$44:$E$71</definedName>
    <definedName name="_xlnm.Print_Area" localSheetId="6">'Cash Flow'!$A$17:$D$30</definedName>
    <definedName name="_xlnm.Print_Area" localSheetId="1">KA!$A$105:$E$198</definedName>
    <definedName name="_xlnm.Print_Area" localSheetId="2">OM!$A$142:$E$234</definedName>
    <definedName name="_xlnm.Print_Area" localSheetId="5">REKAP!$A$1:$R$41</definedName>
    <definedName name="_xlnm.Print_Area" localSheetId="7">Sheet1!$A$1:$K$90</definedName>
    <definedName name="_xlnm.Print_Area" localSheetId="3">TI!$A$89:$E$171</definedName>
    <definedName name="_xlnm.Print_Area" localSheetId="4">TO!$A$69:$E$122</definedName>
  </definedNames>
  <calcPr calcId="144525"/>
</workbook>
</file>

<file path=xl/calcChain.xml><?xml version="1.0" encoding="utf-8"?>
<calcChain xmlns="http://schemas.openxmlformats.org/spreadsheetml/2006/main">
  <c r="D30" i="10" l="1"/>
  <c r="J49" i="10" l="1"/>
  <c r="K49" i="10"/>
  <c r="L49" i="10"/>
  <c r="M49" i="10"/>
  <c r="N49" i="10"/>
  <c r="O49" i="10"/>
  <c r="P49" i="10"/>
  <c r="Q49" i="10"/>
  <c r="X22" i="9" l="1"/>
  <c r="AA15" i="4"/>
  <c r="AC19" i="6" l="1"/>
  <c r="W12" i="8" l="1"/>
  <c r="R52" i="6" l="1"/>
  <c r="U52" i="6"/>
  <c r="X52" i="6"/>
  <c r="AA52" i="6"/>
  <c r="AD52" i="6"/>
  <c r="AG52" i="6"/>
  <c r="AJ52" i="6"/>
  <c r="AM52" i="6"/>
  <c r="AP52" i="6"/>
  <c r="AS52" i="6"/>
  <c r="R25" i="9" l="1"/>
  <c r="U25" i="9"/>
  <c r="X25" i="9"/>
  <c r="AA25" i="9"/>
  <c r="AD25" i="9"/>
  <c r="AG25" i="9"/>
  <c r="AJ25" i="9"/>
  <c r="AM25" i="9"/>
  <c r="AP25" i="9"/>
  <c r="U8" i="8" l="1"/>
  <c r="AA43" i="9" l="1"/>
  <c r="AD43" i="9"/>
  <c r="AG43" i="9"/>
  <c r="AJ43" i="9"/>
  <c r="AM43" i="9"/>
  <c r="AP43" i="9"/>
  <c r="AS43" i="9"/>
  <c r="AV43" i="9"/>
  <c r="X43" i="9"/>
  <c r="BA43" i="9"/>
  <c r="H43" i="9"/>
  <c r="R21" i="8"/>
  <c r="U60" i="6"/>
  <c r="R21" i="6" l="1"/>
  <c r="Q45" i="10"/>
  <c r="Q52" i="10" s="1"/>
  <c r="Q46" i="10"/>
  <c r="Q53" i="10" s="1"/>
  <c r="Q47" i="10"/>
  <c r="Q54" i="10" s="1"/>
  <c r="Q48" i="10"/>
  <c r="Q55" i="10" s="1"/>
  <c r="Q44" i="10"/>
  <c r="Q51" i="10" s="1"/>
  <c r="U9" i="4"/>
  <c r="X9" i="1"/>
  <c r="R10" i="8" l="1"/>
  <c r="R29" i="6" l="1"/>
  <c r="X28" i="1" l="1"/>
  <c r="AA28" i="1"/>
  <c r="AD28" i="1"/>
  <c r="AG28" i="1"/>
  <c r="AJ28" i="1"/>
  <c r="AM28" i="1"/>
  <c r="AP28" i="1"/>
  <c r="AS28" i="1"/>
  <c r="AV28" i="1"/>
  <c r="D68" i="1"/>
  <c r="D69" i="1"/>
  <c r="BC43" i="9"/>
  <c r="BD43" i="9" s="1"/>
  <c r="BC44" i="9"/>
  <c r="BD44" i="9" s="1"/>
  <c r="BD65" i="6"/>
  <c r="BD66" i="6"/>
  <c r="X61" i="6"/>
  <c r="AA61" i="6"/>
  <c r="AD61" i="6"/>
  <c r="AG61" i="6"/>
  <c r="AJ61" i="6"/>
  <c r="AM61" i="6"/>
  <c r="AP61" i="6"/>
  <c r="AS61" i="6"/>
  <c r="AV61" i="6"/>
  <c r="BA61" i="6"/>
  <c r="X60" i="6"/>
  <c r="AA60" i="6"/>
  <c r="AD60" i="6"/>
  <c r="AG60" i="6"/>
  <c r="AJ60" i="6"/>
  <c r="AM60" i="6"/>
  <c r="AP60" i="6"/>
  <c r="AS60" i="6"/>
  <c r="AV60" i="6"/>
  <c r="X29" i="1"/>
  <c r="AA29" i="1"/>
  <c r="AD29" i="1"/>
  <c r="AG29" i="1"/>
  <c r="AJ29" i="1"/>
  <c r="AM29" i="1"/>
  <c r="AP29" i="1"/>
  <c r="AS29" i="1"/>
  <c r="AV29" i="1"/>
  <c r="U29" i="1"/>
  <c r="H29" i="1"/>
  <c r="U28" i="1"/>
  <c r="H28" i="1"/>
  <c r="U59" i="6" l="1"/>
  <c r="X59" i="6"/>
  <c r="AA59" i="6"/>
  <c r="AD59" i="6"/>
  <c r="AG59" i="6"/>
  <c r="AJ59" i="6"/>
  <c r="AM59" i="6"/>
  <c r="AP59" i="6"/>
  <c r="AS59" i="6"/>
  <c r="X42" i="9"/>
  <c r="AA42" i="9"/>
  <c r="AD42" i="9"/>
  <c r="AG42" i="9"/>
  <c r="AJ42" i="9"/>
  <c r="AM42" i="9"/>
  <c r="AP42" i="9"/>
  <c r="AS42" i="9"/>
  <c r="AV42" i="9"/>
  <c r="U42" i="9"/>
  <c r="H42" i="9"/>
  <c r="BC42" i="9" s="1"/>
  <c r="E169" i="6"/>
  <c r="U36" i="8" l="1"/>
  <c r="X36" i="8"/>
  <c r="AA36" i="8"/>
  <c r="AD36" i="8"/>
  <c r="AG36" i="8"/>
  <c r="AJ36" i="8"/>
  <c r="AM36" i="8"/>
  <c r="AP36" i="8"/>
  <c r="AS36" i="8"/>
  <c r="R36" i="8"/>
  <c r="BA36" i="8"/>
  <c r="U41" i="9"/>
  <c r="X41" i="9"/>
  <c r="AA41" i="9"/>
  <c r="AD41" i="9"/>
  <c r="AG41" i="9"/>
  <c r="AJ41" i="9"/>
  <c r="AM41" i="9"/>
  <c r="AP41" i="9"/>
  <c r="AS41" i="9"/>
  <c r="R41" i="9"/>
  <c r="L41" i="9"/>
  <c r="H41" i="9"/>
  <c r="BC41" i="9" s="1"/>
  <c r="D72" i="9" l="1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71" i="9"/>
  <c r="D117" i="9"/>
  <c r="D118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71" i="9"/>
  <c r="E106" i="9"/>
  <c r="E107" i="9"/>
  <c r="E108" i="9"/>
  <c r="E109" i="9"/>
  <c r="E110" i="9"/>
  <c r="E111" i="9"/>
  <c r="E112" i="9"/>
  <c r="E113" i="9"/>
  <c r="E114" i="9"/>
  <c r="E115" i="9"/>
  <c r="E116" i="9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91" i="8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AZ45" i="4" l="1"/>
  <c r="BA45" i="4"/>
  <c r="AZ46" i="4"/>
  <c r="BA46" i="4"/>
  <c r="BB46" i="4" s="1"/>
  <c r="AZ47" i="4"/>
  <c r="BA47" i="4"/>
  <c r="AZ48" i="4"/>
  <c r="BA48" i="4"/>
  <c r="BB48" i="4"/>
  <c r="AZ49" i="4"/>
  <c r="BA49" i="4"/>
  <c r="BB49" i="4" s="1"/>
  <c r="AZ50" i="4"/>
  <c r="BA50" i="4"/>
  <c r="BB50" i="4" s="1"/>
  <c r="BA27" i="1"/>
  <c r="BA28" i="1"/>
  <c r="BC28" i="1"/>
  <c r="BA29" i="1"/>
  <c r="BC29" i="1"/>
  <c r="BA55" i="6"/>
  <c r="BA56" i="6"/>
  <c r="BA57" i="6"/>
  <c r="BA58" i="6"/>
  <c r="BA59" i="6"/>
  <c r="BA60" i="6"/>
  <c r="AS37" i="9"/>
  <c r="BA39" i="9"/>
  <c r="BA40" i="9"/>
  <c r="BA41" i="9"/>
  <c r="BA42" i="9"/>
  <c r="AZ39" i="9"/>
  <c r="BB39" i="9" s="1"/>
  <c r="AZ40" i="9"/>
  <c r="BB40" i="9" s="1"/>
  <c r="AZ41" i="9"/>
  <c r="AZ42" i="9"/>
  <c r="BC38" i="9"/>
  <c r="BC40" i="9"/>
  <c r="U40" i="9"/>
  <c r="X40" i="9"/>
  <c r="AA40" i="9"/>
  <c r="AD40" i="9"/>
  <c r="AG40" i="9"/>
  <c r="AJ40" i="9"/>
  <c r="AM40" i="9"/>
  <c r="AP40" i="9"/>
  <c r="AS40" i="9"/>
  <c r="R40" i="9"/>
  <c r="U39" i="9"/>
  <c r="X39" i="9"/>
  <c r="AA39" i="9"/>
  <c r="AD39" i="9"/>
  <c r="AG39" i="9"/>
  <c r="AJ39" i="9"/>
  <c r="AM39" i="9"/>
  <c r="AP39" i="9"/>
  <c r="AS39" i="9"/>
  <c r="R39" i="9"/>
  <c r="H39" i="9"/>
  <c r="BC39" i="9" s="1"/>
  <c r="U38" i="9"/>
  <c r="X38" i="9"/>
  <c r="AA38" i="9"/>
  <c r="AD38" i="9"/>
  <c r="AG38" i="9"/>
  <c r="AJ38" i="9"/>
  <c r="AM38" i="9"/>
  <c r="AP38" i="9"/>
  <c r="AS38" i="9"/>
  <c r="R38" i="9"/>
  <c r="BA38" i="9"/>
  <c r="U37" i="9"/>
  <c r="X37" i="9"/>
  <c r="AA37" i="9"/>
  <c r="AD37" i="9"/>
  <c r="AG37" i="9"/>
  <c r="AJ37" i="9"/>
  <c r="AM37" i="9"/>
  <c r="AP37" i="9"/>
  <c r="R37" i="9"/>
  <c r="BA37" i="9"/>
  <c r="AZ34" i="8"/>
  <c r="AZ35" i="8"/>
  <c r="AZ36" i="8"/>
  <c r="BB36" i="8" s="1"/>
  <c r="AZ37" i="8"/>
  <c r="AZ38" i="8"/>
  <c r="AZ39" i="8"/>
  <c r="AZ40" i="8"/>
  <c r="U35" i="8"/>
  <c r="X35" i="8"/>
  <c r="AA35" i="8"/>
  <c r="AD35" i="8"/>
  <c r="AG35" i="8"/>
  <c r="AJ35" i="8"/>
  <c r="AM35" i="8"/>
  <c r="AP35" i="8"/>
  <c r="AS35" i="8"/>
  <c r="R35" i="8"/>
  <c r="BA35" i="8"/>
  <c r="U34" i="8"/>
  <c r="X34" i="8"/>
  <c r="AA34" i="8"/>
  <c r="AD34" i="8"/>
  <c r="AG34" i="8"/>
  <c r="AJ34" i="8"/>
  <c r="AM34" i="8"/>
  <c r="AP34" i="8"/>
  <c r="AS34" i="8"/>
  <c r="R34" i="8"/>
  <c r="BA34" i="8"/>
  <c r="U58" i="6"/>
  <c r="X58" i="6"/>
  <c r="AA58" i="6"/>
  <c r="AD58" i="6"/>
  <c r="AG58" i="6"/>
  <c r="AJ58" i="6"/>
  <c r="AM58" i="6"/>
  <c r="AP58" i="6"/>
  <c r="AS58" i="6"/>
  <c r="U57" i="6"/>
  <c r="X57" i="6"/>
  <c r="AA57" i="6"/>
  <c r="AD57" i="6"/>
  <c r="AG57" i="6"/>
  <c r="AJ57" i="6"/>
  <c r="AM57" i="6"/>
  <c r="AP57" i="6"/>
  <c r="AS57" i="6"/>
  <c r="U56" i="6"/>
  <c r="X56" i="6"/>
  <c r="AA56" i="6"/>
  <c r="AD56" i="6"/>
  <c r="AG56" i="6"/>
  <c r="AJ56" i="6"/>
  <c r="AM56" i="6"/>
  <c r="AP56" i="6"/>
  <c r="AS56" i="6"/>
  <c r="U55" i="6"/>
  <c r="X55" i="6"/>
  <c r="AA55" i="6"/>
  <c r="AD55" i="6"/>
  <c r="AG55" i="6"/>
  <c r="AJ55" i="6"/>
  <c r="AM55" i="6"/>
  <c r="AP55" i="6"/>
  <c r="AS55" i="6"/>
  <c r="U27" i="1"/>
  <c r="X27" i="1"/>
  <c r="AA27" i="1"/>
  <c r="AD27" i="1"/>
  <c r="AG27" i="1"/>
  <c r="AJ27" i="1"/>
  <c r="AM27" i="1"/>
  <c r="AP27" i="1"/>
  <c r="AS27" i="1"/>
  <c r="R27" i="1"/>
  <c r="H27" i="1"/>
  <c r="BC27" i="1" s="1"/>
  <c r="BB47" i="4" l="1"/>
  <c r="BB35" i="8"/>
  <c r="BD40" i="9"/>
  <c r="BB34" i="8"/>
  <c r="BD39" i="9"/>
  <c r="BB45" i="4"/>
  <c r="BB42" i="9"/>
  <c r="BD42" i="9" s="1"/>
  <c r="BB41" i="9"/>
  <c r="BD41" i="9" s="1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07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07" i="4"/>
  <c r="U54" i="6"/>
  <c r="X54" i="6"/>
  <c r="AA54" i="6"/>
  <c r="AD54" i="6"/>
  <c r="AG54" i="6"/>
  <c r="AJ54" i="6"/>
  <c r="AM54" i="6"/>
  <c r="AP54" i="6"/>
  <c r="AS54" i="6"/>
  <c r="BA54" i="6"/>
  <c r="U53" i="6"/>
  <c r="X53" i="6"/>
  <c r="AA53" i="6"/>
  <c r="AD53" i="6"/>
  <c r="AG53" i="6"/>
  <c r="AJ53" i="6"/>
  <c r="AM53" i="6"/>
  <c r="AP53" i="6"/>
  <c r="AS53" i="6"/>
  <c r="BA53" i="6"/>
  <c r="U33" i="8"/>
  <c r="X33" i="8"/>
  <c r="AA33" i="8"/>
  <c r="AD33" i="8"/>
  <c r="AG33" i="8"/>
  <c r="AJ33" i="8"/>
  <c r="AM33" i="8"/>
  <c r="AP33" i="8"/>
  <c r="AS33" i="8"/>
  <c r="R33" i="8"/>
  <c r="L30" i="8"/>
  <c r="L31" i="8"/>
  <c r="L32" i="8"/>
  <c r="L33" i="8"/>
  <c r="L34" i="8"/>
  <c r="L35" i="8"/>
  <c r="L36" i="8"/>
  <c r="BA33" i="8"/>
  <c r="H28" i="8"/>
  <c r="H29" i="8"/>
  <c r="H30" i="8"/>
  <c r="H31" i="8"/>
  <c r="H32" i="8"/>
  <c r="BC32" i="8" s="1"/>
  <c r="H33" i="8"/>
  <c r="BC33" i="8" s="1"/>
  <c r="H34" i="8"/>
  <c r="BC34" i="8" s="1"/>
  <c r="BD34" i="8" s="1"/>
  <c r="H35" i="8"/>
  <c r="BC35" i="8" s="1"/>
  <c r="H36" i="8"/>
  <c r="BC36" i="8" s="1"/>
  <c r="BD36" i="8" s="1"/>
  <c r="H37" i="8"/>
  <c r="BC37" i="8" s="1"/>
  <c r="BD35" i="8" l="1"/>
  <c r="R32" i="8"/>
  <c r="U32" i="8"/>
  <c r="X32" i="8"/>
  <c r="AA32" i="8"/>
  <c r="AD32" i="8"/>
  <c r="AG32" i="8"/>
  <c r="AJ32" i="8"/>
  <c r="AM32" i="8"/>
  <c r="AP32" i="8"/>
  <c r="BA32" i="8"/>
  <c r="U36" i="9"/>
  <c r="X36" i="9"/>
  <c r="AA36" i="9"/>
  <c r="AD36" i="9"/>
  <c r="AG36" i="9"/>
  <c r="AJ36" i="9"/>
  <c r="AM36" i="9"/>
  <c r="AP36" i="9"/>
  <c r="AS36" i="9"/>
  <c r="R36" i="9"/>
  <c r="H35" i="9"/>
  <c r="I35" i="9" s="1"/>
  <c r="BA52" i="6" l="1"/>
  <c r="U51" i="6"/>
  <c r="X51" i="6"/>
  <c r="AA51" i="6"/>
  <c r="AD51" i="6"/>
  <c r="AG51" i="6"/>
  <c r="AJ51" i="6"/>
  <c r="AM51" i="6"/>
  <c r="AP51" i="6"/>
  <c r="AS51" i="6"/>
  <c r="BA51" i="6"/>
  <c r="BC34" i="9"/>
  <c r="BC35" i="9"/>
  <c r="BC36" i="9"/>
  <c r="BC37" i="9"/>
  <c r="BA34" i="9"/>
  <c r="BA35" i="9"/>
  <c r="BA36" i="9"/>
  <c r="U34" i="9"/>
  <c r="X34" i="9"/>
  <c r="AA34" i="9"/>
  <c r="AD34" i="9"/>
  <c r="AG34" i="9"/>
  <c r="AJ34" i="9"/>
  <c r="AM34" i="9"/>
  <c r="AP34" i="9"/>
  <c r="AS34" i="9"/>
  <c r="R34" i="9"/>
  <c r="BC8" i="8" l="1"/>
  <c r="BC9" i="8"/>
  <c r="BC11" i="8"/>
  <c r="BC28" i="8"/>
  <c r="BC29" i="8"/>
  <c r="BC30" i="8"/>
  <c r="BC31" i="8"/>
  <c r="BC8" i="1"/>
  <c r="BC9" i="1"/>
  <c r="BC10" i="1"/>
  <c r="BA8" i="1"/>
  <c r="BA9" i="1"/>
  <c r="BA10" i="1"/>
  <c r="BA12" i="1"/>
  <c r="BA13" i="1"/>
  <c r="BA14" i="1"/>
  <c r="BA16" i="1"/>
  <c r="BA17" i="1"/>
  <c r="BA18" i="1"/>
  <c r="BA20" i="1"/>
  <c r="BA21" i="1"/>
  <c r="BA22" i="1"/>
  <c r="BA23" i="1"/>
  <c r="BA24" i="1"/>
  <c r="BA25" i="1"/>
  <c r="BA26" i="1"/>
  <c r="BA7" i="1"/>
  <c r="F43" i="1"/>
  <c r="E43" i="1"/>
  <c r="BA8" i="9"/>
  <c r="BA9" i="9"/>
  <c r="BA10" i="9"/>
  <c r="BA12" i="9"/>
  <c r="BA13" i="9"/>
  <c r="BA14" i="9"/>
  <c r="BA15" i="9"/>
  <c r="BA16" i="9"/>
  <c r="BA17" i="9"/>
  <c r="BA18" i="9"/>
  <c r="BA19" i="9"/>
  <c r="BA20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7" i="9"/>
  <c r="BC19" i="6"/>
  <c r="BC27" i="6"/>
  <c r="BC33" i="6"/>
  <c r="BA8" i="6"/>
  <c r="BA9" i="6"/>
  <c r="BA10" i="6"/>
  <c r="BA11" i="6"/>
  <c r="BA12" i="6"/>
  <c r="BA13" i="6"/>
  <c r="BA14" i="6"/>
  <c r="BA15" i="6"/>
  <c r="BA16" i="6"/>
  <c r="BA17" i="6"/>
  <c r="BA18" i="6"/>
  <c r="BA19" i="6"/>
  <c r="BA20" i="6"/>
  <c r="BA21" i="6"/>
  <c r="BA22" i="6"/>
  <c r="BA23" i="6"/>
  <c r="BA24" i="6"/>
  <c r="BA25" i="6"/>
  <c r="BA26" i="6"/>
  <c r="BA27" i="6"/>
  <c r="BA28" i="6"/>
  <c r="BA29" i="6"/>
  <c r="BA30" i="6"/>
  <c r="BA31" i="6"/>
  <c r="BA32" i="6"/>
  <c r="BA33" i="6"/>
  <c r="BA34" i="6"/>
  <c r="BA36" i="6"/>
  <c r="BA37" i="6"/>
  <c r="BA38" i="6"/>
  <c r="BA40" i="6"/>
  <c r="BA42" i="6"/>
  <c r="BA43" i="6"/>
  <c r="BA44" i="6"/>
  <c r="BA46" i="6"/>
  <c r="BA47" i="6"/>
  <c r="BA48" i="6"/>
  <c r="BA49" i="6"/>
  <c r="BA50" i="6"/>
  <c r="BA7" i="6"/>
  <c r="BA7" i="4"/>
  <c r="BA8" i="4"/>
  <c r="BA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4" i="4"/>
  <c r="BA35" i="4"/>
  <c r="BA36" i="4"/>
  <c r="BA37" i="4"/>
  <c r="BA38" i="4"/>
  <c r="BA39" i="4"/>
  <c r="BA40" i="4"/>
  <c r="BA41" i="4"/>
  <c r="BA42" i="4"/>
  <c r="BA43" i="4"/>
  <c r="BA44" i="4"/>
  <c r="F88" i="8"/>
  <c r="G88" i="8"/>
  <c r="J88" i="8"/>
  <c r="K88" i="8"/>
  <c r="M88" i="8"/>
  <c r="D9" i="10" s="1"/>
  <c r="N88" i="8"/>
  <c r="P88" i="8"/>
  <c r="Q88" i="8"/>
  <c r="S88" i="8"/>
  <c r="T88" i="8"/>
  <c r="V88" i="8"/>
  <c r="W88" i="8"/>
  <c r="Y88" i="8"/>
  <c r="Z88" i="8"/>
  <c r="AB88" i="8"/>
  <c r="AC88" i="8"/>
  <c r="AE88" i="8"/>
  <c r="AF88" i="8"/>
  <c r="AH88" i="8"/>
  <c r="AI88" i="8"/>
  <c r="AK88" i="8"/>
  <c r="AL88" i="8"/>
  <c r="AN88" i="8"/>
  <c r="AO88" i="8"/>
  <c r="AQ88" i="8"/>
  <c r="AR88" i="8"/>
  <c r="AT88" i="8"/>
  <c r="AU88" i="8"/>
  <c r="AW88" i="8"/>
  <c r="AX88" i="8"/>
  <c r="E88" i="8"/>
  <c r="R12" i="8"/>
  <c r="U12" i="8"/>
  <c r="X12" i="8"/>
  <c r="AA12" i="8"/>
  <c r="AD12" i="8"/>
  <c r="AG12" i="8"/>
  <c r="AJ12" i="8"/>
  <c r="AM12" i="8"/>
  <c r="AP12" i="8"/>
  <c r="BA8" i="8"/>
  <c r="BA9" i="8"/>
  <c r="BA10" i="8"/>
  <c r="BA11" i="8"/>
  <c r="BA12" i="8"/>
  <c r="BA13" i="8"/>
  <c r="BA14" i="8"/>
  <c r="BA15" i="8"/>
  <c r="BA16" i="8"/>
  <c r="BA17" i="8"/>
  <c r="BA18" i="8"/>
  <c r="BA19" i="8"/>
  <c r="BA20" i="8"/>
  <c r="BA21" i="8"/>
  <c r="BA22" i="8"/>
  <c r="BA24" i="8"/>
  <c r="BA27" i="8"/>
  <c r="BA28" i="8"/>
  <c r="BA29" i="8"/>
  <c r="BA30" i="8"/>
  <c r="BA31" i="8"/>
  <c r="BA7" i="8"/>
  <c r="Y43" i="1"/>
  <c r="V43" i="1"/>
  <c r="P31" i="10"/>
  <c r="G43" i="1"/>
  <c r="F68" i="9"/>
  <c r="G68" i="9"/>
  <c r="J68" i="9"/>
  <c r="K68" i="9"/>
  <c r="M68" i="9"/>
  <c r="D10" i="10" s="1"/>
  <c r="N68" i="9"/>
  <c r="P68" i="9"/>
  <c r="Q68" i="9"/>
  <c r="S68" i="9"/>
  <c r="T68" i="9"/>
  <c r="V68" i="9"/>
  <c r="W68" i="9"/>
  <c r="Y68" i="9"/>
  <c r="Z68" i="9"/>
  <c r="AB68" i="9"/>
  <c r="AC68" i="9"/>
  <c r="AE68" i="9"/>
  <c r="AF68" i="9"/>
  <c r="AH68" i="9"/>
  <c r="AI68" i="9"/>
  <c r="AK68" i="9"/>
  <c r="AL68" i="9"/>
  <c r="AN68" i="9"/>
  <c r="AO68" i="9"/>
  <c r="AQ68" i="9"/>
  <c r="AR68" i="9"/>
  <c r="AT68" i="9"/>
  <c r="AU68" i="9"/>
  <c r="AW68" i="9"/>
  <c r="AX68" i="9"/>
  <c r="E68" i="9"/>
  <c r="G140" i="6"/>
  <c r="F140" i="6"/>
  <c r="J140" i="6"/>
  <c r="K140" i="6"/>
  <c r="M140" i="6"/>
  <c r="D8" i="10" s="1"/>
  <c r="N140" i="6"/>
  <c r="P140" i="6"/>
  <c r="Q140" i="6"/>
  <c r="S140" i="6"/>
  <c r="T140" i="6"/>
  <c r="V140" i="6"/>
  <c r="W140" i="6"/>
  <c r="Y140" i="6"/>
  <c r="Z140" i="6"/>
  <c r="AB140" i="6"/>
  <c r="AC140" i="6"/>
  <c r="AE140" i="6"/>
  <c r="AF140" i="6"/>
  <c r="AH140" i="6"/>
  <c r="AI140" i="6"/>
  <c r="AK140" i="6"/>
  <c r="AL140" i="6"/>
  <c r="AN140" i="6"/>
  <c r="AO140" i="6"/>
  <c r="AQ140" i="6"/>
  <c r="AR140" i="6"/>
  <c r="AT140" i="6"/>
  <c r="AU140" i="6"/>
  <c r="AW140" i="6"/>
  <c r="AX140" i="6"/>
  <c r="E140" i="6"/>
  <c r="F104" i="4"/>
  <c r="G104" i="4"/>
  <c r="J104" i="4"/>
  <c r="K104" i="4"/>
  <c r="M104" i="4"/>
  <c r="D7" i="10" s="1"/>
  <c r="N104" i="4"/>
  <c r="P104" i="4"/>
  <c r="Q104" i="4"/>
  <c r="S104" i="4"/>
  <c r="V104" i="4"/>
  <c r="W104" i="4"/>
  <c r="Y104" i="4"/>
  <c r="Z104" i="4"/>
  <c r="AB104" i="4"/>
  <c r="AC104" i="4"/>
  <c r="AE104" i="4"/>
  <c r="AF104" i="4"/>
  <c r="AH104" i="4"/>
  <c r="AI104" i="4"/>
  <c r="AK104" i="4"/>
  <c r="AL104" i="4"/>
  <c r="AN104" i="4"/>
  <c r="AO104" i="4"/>
  <c r="AQ104" i="4"/>
  <c r="AR104" i="4"/>
  <c r="AT104" i="4"/>
  <c r="AU104" i="4"/>
  <c r="AW104" i="4"/>
  <c r="P7" i="10" s="1"/>
  <c r="AX104" i="4"/>
  <c r="AY104" i="4"/>
  <c r="E104" i="4"/>
  <c r="J43" i="1"/>
  <c r="K43" i="1"/>
  <c r="M43" i="1"/>
  <c r="D6" i="10" s="1"/>
  <c r="N43" i="1"/>
  <c r="P43" i="1"/>
  <c r="Q43" i="1"/>
  <c r="S43" i="1"/>
  <c r="T43" i="1"/>
  <c r="W43" i="1"/>
  <c r="Z43" i="1"/>
  <c r="AB43" i="1"/>
  <c r="AC43" i="1"/>
  <c r="AE43" i="1"/>
  <c r="AF43" i="1"/>
  <c r="AH43" i="1"/>
  <c r="AI43" i="1"/>
  <c r="AK43" i="1"/>
  <c r="AL43" i="1"/>
  <c r="AN43" i="1"/>
  <c r="AO43" i="1"/>
  <c r="AQ43" i="1"/>
  <c r="AR43" i="1"/>
  <c r="AT43" i="1"/>
  <c r="AU43" i="1"/>
  <c r="AW43" i="1"/>
  <c r="AX43" i="1"/>
  <c r="AY43" i="1"/>
  <c r="U33" i="9"/>
  <c r="X33" i="9"/>
  <c r="AA33" i="9"/>
  <c r="AD33" i="9"/>
  <c r="AG33" i="9"/>
  <c r="AJ33" i="9"/>
  <c r="AM33" i="9"/>
  <c r="AP33" i="9"/>
  <c r="AS33" i="9"/>
  <c r="R33" i="9"/>
  <c r="H33" i="9"/>
  <c r="BC33" i="9" s="1"/>
  <c r="U32" i="9"/>
  <c r="X32" i="9"/>
  <c r="AA32" i="9"/>
  <c r="AD32" i="9"/>
  <c r="AG32" i="9"/>
  <c r="AJ32" i="9"/>
  <c r="AM32" i="9"/>
  <c r="AP32" i="9"/>
  <c r="AS32" i="9"/>
  <c r="R32" i="9"/>
  <c r="AG31" i="9"/>
  <c r="AZ29" i="9"/>
  <c r="BB29" i="9" s="1"/>
  <c r="AZ30" i="9"/>
  <c r="BB30" i="9" s="1"/>
  <c r="AZ31" i="9"/>
  <c r="BB31" i="9" s="1"/>
  <c r="AZ32" i="9"/>
  <c r="BB32" i="9" s="1"/>
  <c r="U30" i="9"/>
  <c r="X30" i="9"/>
  <c r="AA30" i="9"/>
  <c r="AD30" i="9"/>
  <c r="AG30" i="9"/>
  <c r="AJ30" i="9"/>
  <c r="AM30" i="9"/>
  <c r="AP30" i="9"/>
  <c r="AS30" i="9"/>
  <c r="R30" i="9"/>
  <c r="U29" i="9"/>
  <c r="X29" i="9"/>
  <c r="AA29" i="9"/>
  <c r="AD29" i="9"/>
  <c r="AG29" i="9"/>
  <c r="AJ29" i="9"/>
  <c r="AM29" i="9"/>
  <c r="AP29" i="9"/>
  <c r="AS29" i="9"/>
  <c r="R29" i="9"/>
  <c r="R28" i="9"/>
  <c r="U28" i="9"/>
  <c r="X28" i="9"/>
  <c r="AA28" i="9"/>
  <c r="AD28" i="9"/>
  <c r="AG28" i="9"/>
  <c r="AJ28" i="9"/>
  <c r="AM28" i="9"/>
  <c r="AP28" i="9"/>
  <c r="R27" i="9"/>
  <c r="U27" i="9"/>
  <c r="X27" i="9"/>
  <c r="AA27" i="9"/>
  <c r="AD27" i="9"/>
  <c r="AG27" i="9"/>
  <c r="AJ27" i="9"/>
  <c r="AM27" i="9"/>
  <c r="AP27" i="9"/>
  <c r="R26" i="1"/>
  <c r="U26" i="1"/>
  <c r="X26" i="1"/>
  <c r="AA26" i="1"/>
  <c r="AD26" i="1"/>
  <c r="AG26" i="1"/>
  <c r="AJ26" i="1"/>
  <c r="AM26" i="1"/>
  <c r="AP26" i="1"/>
  <c r="R25" i="1"/>
  <c r="U25" i="1"/>
  <c r="X25" i="1"/>
  <c r="AA25" i="1"/>
  <c r="AD25" i="1"/>
  <c r="AG25" i="1"/>
  <c r="AJ25" i="1"/>
  <c r="AM25" i="1"/>
  <c r="AP25" i="1"/>
  <c r="AS25" i="1"/>
  <c r="R24" i="1"/>
  <c r="U24" i="1"/>
  <c r="X24" i="1"/>
  <c r="AA24" i="1"/>
  <c r="AD24" i="1"/>
  <c r="AG24" i="1"/>
  <c r="AJ24" i="1"/>
  <c r="AM24" i="1"/>
  <c r="AP24" i="1"/>
  <c r="R23" i="1"/>
  <c r="U23" i="1"/>
  <c r="X23" i="1"/>
  <c r="AA23" i="1"/>
  <c r="AD23" i="1"/>
  <c r="AG23" i="1"/>
  <c r="AJ23" i="1"/>
  <c r="AM23" i="1"/>
  <c r="AP23" i="1"/>
  <c r="AS23" i="1"/>
  <c r="L23" i="1"/>
  <c r="U50" i="6"/>
  <c r="X50" i="6"/>
  <c r="AA50" i="6"/>
  <c r="AD50" i="6"/>
  <c r="AG50" i="6"/>
  <c r="AJ50" i="6"/>
  <c r="AM50" i="6"/>
  <c r="AP50" i="6"/>
  <c r="AS50" i="6"/>
  <c r="R49" i="6"/>
  <c r="U49" i="6"/>
  <c r="X49" i="6"/>
  <c r="AA49" i="6"/>
  <c r="AD49" i="6"/>
  <c r="AG49" i="6"/>
  <c r="AJ49" i="6"/>
  <c r="AM49" i="6"/>
  <c r="AP49" i="6"/>
  <c r="R48" i="6"/>
  <c r="U48" i="6"/>
  <c r="X48" i="6"/>
  <c r="AA48" i="6"/>
  <c r="AD48" i="6"/>
  <c r="AG48" i="6"/>
  <c r="AJ48" i="6"/>
  <c r="AM48" i="6"/>
  <c r="AP48" i="6"/>
  <c r="R47" i="6" l="1"/>
  <c r="U47" i="6"/>
  <c r="X47" i="6"/>
  <c r="AA47" i="6"/>
  <c r="AD47" i="6"/>
  <c r="AG47" i="6"/>
  <c r="AJ47" i="6"/>
  <c r="AM47" i="6"/>
  <c r="AP47" i="6"/>
  <c r="U46" i="6"/>
  <c r="X46" i="6"/>
  <c r="AA46" i="6"/>
  <c r="AD46" i="6"/>
  <c r="AG46" i="6"/>
  <c r="AJ46" i="6"/>
  <c r="AM46" i="6"/>
  <c r="AP46" i="6"/>
  <c r="AS46" i="6"/>
  <c r="R44" i="4"/>
  <c r="U44" i="4"/>
  <c r="X44" i="4"/>
  <c r="AA44" i="4"/>
  <c r="AD44" i="4"/>
  <c r="AG44" i="4"/>
  <c r="AJ44" i="4"/>
  <c r="AM44" i="4"/>
  <c r="AP44" i="4"/>
  <c r="R43" i="4"/>
  <c r="U43" i="4"/>
  <c r="X43" i="4"/>
  <c r="AA43" i="4"/>
  <c r="AD43" i="4"/>
  <c r="AG43" i="4"/>
  <c r="AJ43" i="4"/>
  <c r="AM43" i="4"/>
  <c r="AP43" i="4"/>
  <c r="U42" i="4"/>
  <c r="X42" i="4"/>
  <c r="AA42" i="4"/>
  <c r="AD42" i="4"/>
  <c r="AG42" i="4"/>
  <c r="AJ42" i="4"/>
  <c r="AM42" i="4"/>
  <c r="AP42" i="4"/>
  <c r="AS42" i="4"/>
  <c r="R42" i="4"/>
  <c r="R41" i="4"/>
  <c r="U41" i="4"/>
  <c r="X41" i="4"/>
  <c r="AA41" i="4"/>
  <c r="AD41" i="4"/>
  <c r="AG41" i="4"/>
  <c r="AJ41" i="4"/>
  <c r="AM41" i="4"/>
  <c r="AP41" i="4"/>
  <c r="AS41" i="4"/>
  <c r="R31" i="8" l="1"/>
  <c r="U31" i="8"/>
  <c r="X31" i="8"/>
  <c r="AA31" i="8"/>
  <c r="AD31" i="8"/>
  <c r="AG31" i="8"/>
  <c r="AJ31" i="8"/>
  <c r="AM31" i="8"/>
  <c r="AP31" i="8"/>
  <c r="AS31" i="8"/>
  <c r="AV30" i="8"/>
  <c r="AV31" i="8"/>
  <c r="AV32" i="8"/>
  <c r="AV33" i="8"/>
  <c r="AV34" i="8"/>
  <c r="AV35" i="8"/>
  <c r="AV36" i="8"/>
  <c r="AV37" i="8"/>
  <c r="AV38" i="8"/>
  <c r="R30" i="8"/>
  <c r="U30" i="8"/>
  <c r="X30" i="8"/>
  <c r="AA30" i="8"/>
  <c r="AD30" i="8"/>
  <c r="AG30" i="8"/>
  <c r="AJ30" i="8"/>
  <c r="AM30" i="8"/>
  <c r="AP30" i="8"/>
  <c r="AS30" i="8"/>
  <c r="R29" i="8"/>
  <c r="U29" i="8"/>
  <c r="X29" i="8"/>
  <c r="AA29" i="8"/>
  <c r="AD29" i="8"/>
  <c r="AG29" i="8"/>
  <c r="AJ29" i="8"/>
  <c r="AM29" i="8"/>
  <c r="AP29" i="8"/>
  <c r="R28" i="8"/>
  <c r="U28" i="8"/>
  <c r="X28" i="8"/>
  <c r="AA28" i="8"/>
  <c r="AD28" i="8"/>
  <c r="AG28" i="8"/>
  <c r="AJ28" i="8"/>
  <c r="AM28" i="8"/>
  <c r="AP28" i="8"/>
  <c r="AS28" i="8"/>
  <c r="R27" i="8"/>
  <c r="U27" i="8"/>
  <c r="X27" i="8"/>
  <c r="AA27" i="8"/>
  <c r="AD27" i="8"/>
  <c r="AG27" i="8"/>
  <c r="AJ27" i="8"/>
  <c r="AM27" i="8"/>
  <c r="AP27" i="8"/>
  <c r="AS27" i="8"/>
  <c r="R24" i="8"/>
  <c r="U24" i="8"/>
  <c r="X24" i="8"/>
  <c r="AA24" i="8"/>
  <c r="AD24" i="8"/>
  <c r="AG24" i="8"/>
  <c r="AJ24" i="8"/>
  <c r="AM24" i="8"/>
  <c r="AP24" i="8"/>
  <c r="AS24" i="8"/>
  <c r="R22" i="8"/>
  <c r="U22" i="8"/>
  <c r="X22" i="8"/>
  <c r="AA22" i="8"/>
  <c r="AD22" i="8"/>
  <c r="AG22" i="8"/>
  <c r="AJ22" i="8"/>
  <c r="AM22" i="8"/>
  <c r="AP22" i="8"/>
  <c r="AZ17" i="8"/>
  <c r="BB17" i="8" s="1"/>
  <c r="AZ18" i="8"/>
  <c r="BB18" i="8" s="1"/>
  <c r="AZ19" i="8"/>
  <c r="BB19" i="8" s="1"/>
  <c r="AZ20" i="8"/>
  <c r="BB20" i="8" s="1"/>
  <c r="AZ21" i="8"/>
  <c r="BB21" i="8" s="1"/>
  <c r="AZ22" i="8"/>
  <c r="BB22" i="8" s="1"/>
  <c r="AZ23" i="8"/>
  <c r="AZ24" i="8"/>
  <c r="BB24" i="8" s="1"/>
  <c r="AZ25" i="8"/>
  <c r="AZ26" i="8"/>
  <c r="AZ27" i="8"/>
  <c r="BB27" i="8" s="1"/>
  <c r="AZ28" i="8"/>
  <c r="BB28" i="8" s="1"/>
  <c r="BD28" i="8" s="1"/>
  <c r="AZ29" i="8"/>
  <c r="BB29" i="8" s="1"/>
  <c r="BD29" i="8" s="1"/>
  <c r="AZ30" i="8"/>
  <c r="BB30" i="8" s="1"/>
  <c r="BD30" i="8" s="1"/>
  <c r="AZ31" i="8"/>
  <c r="BB31" i="8" s="1"/>
  <c r="BD31" i="8" s="1"/>
  <c r="AZ32" i="8"/>
  <c r="BB32" i="8" s="1"/>
  <c r="BD32" i="8" s="1"/>
  <c r="AZ33" i="8"/>
  <c r="BB33" i="8" s="1"/>
  <c r="BD33" i="8" s="1"/>
  <c r="U21" i="8"/>
  <c r="X21" i="8"/>
  <c r="AA21" i="8"/>
  <c r="AD21" i="8"/>
  <c r="AG21" i="8"/>
  <c r="AJ21" i="8"/>
  <c r="AM21" i="8"/>
  <c r="AP21" i="8"/>
  <c r="AS21" i="8"/>
  <c r="R20" i="8"/>
  <c r="U20" i="8"/>
  <c r="X20" i="8"/>
  <c r="AA20" i="8"/>
  <c r="AD20" i="8"/>
  <c r="AG20" i="8"/>
  <c r="AJ20" i="8"/>
  <c r="AM20" i="8"/>
  <c r="AP20" i="8"/>
  <c r="R19" i="8"/>
  <c r="U19" i="8"/>
  <c r="X19" i="8"/>
  <c r="AA19" i="8"/>
  <c r="AD19" i="8"/>
  <c r="AG19" i="8"/>
  <c r="AJ19" i="8"/>
  <c r="AM19" i="8"/>
  <c r="AP19" i="8"/>
  <c r="R18" i="8"/>
  <c r="U18" i="8"/>
  <c r="X18" i="8"/>
  <c r="AA18" i="8"/>
  <c r="AD18" i="8"/>
  <c r="AG18" i="8"/>
  <c r="AJ18" i="8"/>
  <c r="AM18" i="8"/>
  <c r="AP18" i="8"/>
  <c r="AS18" i="8"/>
  <c r="AV18" i="8"/>
  <c r="R17" i="8"/>
  <c r="U17" i="8"/>
  <c r="X17" i="8"/>
  <c r="AA17" i="8"/>
  <c r="AD17" i="8"/>
  <c r="AG17" i="8"/>
  <c r="AJ17" i="8"/>
  <c r="AM17" i="8"/>
  <c r="AP17" i="8"/>
  <c r="AS17" i="8"/>
  <c r="AV17" i="8"/>
  <c r="R16" i="8"/>
  <c r="U16" i="8"/>
  <c r="X16" i="8"/>
  <c r="AA16" i="8"/>
  <c r="AD16" i="8"/>
  <c r="AG16" i="8"/>
  <c r="AJ16" i="8"/>
  <c r="AM16" i="8"/>
  <c r="AP16" i="8"/>
  <c r="AS16" i="8"/>
  <c r="AV14" i="8"/>
  <c r="AV15" i="8"/>
  <c r="AV16" i="8"/>
  <c r="AV19" i="8"/>
  <c r="AV20" i="8"/>
  <c r="AV21" i="8"/>
  <c r="AV22" i="8"/>
  <c r="AV23" i="8"/>
  <c r="AV24" i="8"/>
  <c r="AV25" i="8"/>
  <c r="AV26" i="8"/>
  <c r="AV27" i="8"/>
  <c r="AV28" i="8"/>
  <c r="AV29" i="8"/>
  <c r="R15" i="8"/>
  <c r="U15" i="8"/>
  <c r="X15" i="8"/>
  <c r="AA15" i="8"/>
  <c r="AD15" i="8"/>
  <c r="AG15" i="8"/>
  <c r="AJ15" i="8"/>
  <c r="AM15" i="8"/>
  <c r="AP15" i="8"/>
  <c r="AS15" i="8"/>
  <c r="AP14" i="8"/>
  <c r="R14" i="8"/>
  <c r="U14" i="8"/>
  <c r="X14" i="8"/>
  <c r="AA14" i="8"/>
  <c r="AD14" i="8"/>
  <c r="AG14" i="8"/>
  <c r="AJ14" i="8"/>
  <c r="AM14" i="8"/>
  <c r="AV13" i="8"/>
  <c r="R13" i="8"/>
  <c r="U13" i="8"/>
  <c r="X13" i="8"/>
  <c r="AA13" i="8"/>
  <c r="AD13" i="8"/>
  <c r="AG13" i="8"/>
  <c r="AJ13" i="8"/>
  <c r="AM13" i="8"/>
  <c r="AP13" i="8"/>
  <c r="AS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13" i="8"/>
  <c r="H13" i="8"/>
  <c r="BC13" i="8" s="1"/>
  <c r="H14" i="8"/>
  <c r="BC14" i="8" s="1"/>
  <c r="H15" i="8"/>
  <c r="BC15" i="8" s="1"/>
  <c r="H16" i="8"/>
  <c r="BC16" i="8" s="1"/>
  <c r="H17" i="8"/>
  <c r="BC17" i="8" s="1"/>
  <c r="H18" i="8"/>
  <c r="H19" i="8"/>
  <c r="BC19" i="8" s="1"/>
  <c r="H20" i="8"/>
  <c r="BC20" i="8" s="1"/>
  <c r="H21" i="8"/>
  <c r="BC21" i="8" s="1"/>
  <c r="H22" i="8"/>
  <c r="BC22" i="8" s="1"/>
  <c r="H23" i="8"/>
  <c r="BC23" i="8" s="1"/>
  <c r="H24" i="8"/>
  <c r="BC24" i="8" s="1"/>
  <c r="H25" i="8"/>
  <c r="BC25" i="8" s="1"/>
  <c r="H26" i="8"/>
  <c r="BC26" i="8" s="1"/>
  <c r="H27" i="8"/>
  <c r="BC27" i="8" s="1"/>
  <c r="R8" i="8"/>
  <c r="X8" i="8"/>
  <c r="AA8" i="8"/>
  <c r="AD8" i="8"/>
  <c r="AG8" i="8"/>
  <c r="AJ8" i="8"/>
  <c r="AM8" i="8"/>
  <c r="AP8" i="8"/>
  <c r="O9" i="8"/>
  <c r="E93" i="8" s="1"/>
  <c r="O10" i="8"/>
  <c r="O11" i="8"/>
  <c r="E95" i="8" s="1"/>
  <c r="O12" i="8"/>
  <c r="E96" i="8" s="1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E116" i="8" s="1"/>
  <c r="O33" i="8"/>
  <c r="E117" i="8" s="1"/>
  <c r="O34" i="8"/>
  <c r="E118" i="8" s="1"/>
  <c r="O35" i="8"/>
  <c r="E119" i="8" s="1"/>
  <c r="O36" i="8"/>
  <c r="E120" i="8" s="1"/>
  <c r="O37" i="8"/>
  <c r="E121" i="8" s="1"/>
  <c r="O38" i="8"/>
  <c r="E122" i="8" s="1"/>
  <c r="O39" i="8"/>
  <c r="E123" i="8" s="1"/>
  <c r="O40" i="8"/>
  <c r="E124" i="8" s="1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8" i="8"/>
  <c r="H12" i="8"/>
  <c r="BC12" i="8" s="1"/>
  <c r="R40" i="4"/>
  <c r="U40" i="4"/>
  <c r="X40" i="4"/>
  <c r="AA40" i="4"/>
  <c r="AD40" i="4"/>
  <c r="AG40" i="4"/>
  <c r="AJ40" i="4"/>
  <c r="AM40" i="4"/>
  <c r="AP40" i="4"/>
  <c r="AS40" i="4"/>
  <c r="O40" i="4"/>
  <c r="O41" i="4"/>
  <c r="O42" i="4"/>
  <c r="O43" i="4"/>
  <c r="O44" i="4"/>
  <c r="O45" i="4"/>
  <c r="O46" i="4"/>
  <c r="O47" i="4"/>
  <c r="R39" i="4"/>
  <c r="U39" i="4"/>
  <c r="X39" i="4"/>
  <c r="AA39" i="4"/>
  <c r="AD39" i="4"/>
  <c r="AG39" i="4"/>
  <c r="AJ39" i="4"/>
  <c r="AM39" i="4"/>
  <c r="AP39" i="4"/>
  <c r="O39" i="4"/>
  <c r="AS38" i="4"/>
  <c r="R38" i="4"/>
  <c r="U38" i="4"/>
  <c r="X38" i="4"/>
  <c r="AA38" i="4"/>
  <c r="AD38" i="4"/>
  <c r="AG38" i="4"/>
  <c r="AJ38" i="4"/>
  <c r="AM38" i="4"/>
  <c r="AP38" i="4"/>
  <c r="R37" i="4"/>
  <c r="U37" i="4"/>
  <c r="X37" i="4"/>
  <c r="AA37" i="4"/>
  <c r="AD37" i="4"/>
  <c r="AG37" i="4"/>
  <c r="AJ37" i="4"/>
  <c r="AM37" i="4"/>
  <c r="AP37" i="4"/>
  <c r="AP36" i="4"/>
  <c r="R36" i="4"/>
  <c r="U36" i="4"/>
  <c r="X36" i="4"/>
  <c r="AA36" i="4"/>
  <c r="AD36" i="4"/>
  <c r="AG36" i="4"/>
  <c r="AJ36" i="4"/>
  <c r="AM36" i="4"/>
  <c r="R35" i="4"/>
  <c r="U35" i="4"/>
  <c r="X35" i="4"/>
  <c r="AA35" i="4"/>
  <c r="AD35" i="4"/>
  <c r="AG35" i="4"/>
  <c r="AJ35" i="4"/>
  <c r="AM35" i="4"/>
  <c r="AP35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E148" i="4" s="1"/>
  <c r="AV49" i="4"/>
  <c r="E149" i="4" s="1"/>
  <c r="AV50" i="4"/>
  <c r="E150" i="4" s="1"/>
  <c r="AV51" i="4"/>
  <c r="E151" i="4" s="1"/>
  <c r="AV52" i="4"/>
  <c r="E152" i="4" s="1"/>
  <c r="AV53" i="4"/>
  <c r="E153" i="4" s="1"/>
  <c r="AV54" i="4"/>
  <c r="E154" i="4" s="1"/>
  <c r="R34" i="4"/>
  <c r="U34" i="4"/>
  <c r="X34" i="4"/>
  <c r="AA34" i="4"/>
  <c r="AD34" i="4"/>
  <c r="AG34" i="4"/>
  <c r="AJ34" i="4"/>
  <c r="AM34" i="4"/>
  <c r="AP34" i="4"/>
  <c r="AS34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R32" i="4"/>
  <c r="U32" i="4"/>
  <c r="X32" i="4"/>
  <c r="AA32" i="4"/>
  <c r="AD32" i="4"/>
  <c r="AG32" i="4"/>
  <c r="AJ32" i="4"/>
  <c r="AM32" i="4"/>
  <c r="AP32" i="4"/>
  <c r="R31" i="4"/>
  <c r="U31" i="4"/>
  <c r="X31" i="4"/>
  <c r="AA31" i="4"/>
  <c r="AD31" i="4"/>
  <c r="AG31" i="4"/>
  <c r="AJ31" i="4"/>
  <c r="AM31" i="4"/>
  <c r="AP31" i="4"/>
  <c r="R30" i="4"/>
  <c r="U30" i="4"/>
  <c r="X30" i="4"/>
  <c r="AA30" i="4"/>
  <c r="AD30" i="4"/>
  <c r="AG30" i="4"/>
  <c r="AJ30" i="4"/>
  <c r="AM30" i="4"/>
  <c r="AP30" i="4"/>
  <c r="R29" i="4"/>
  <c r="U29" i="4"/>
  <c r="X29" i="4"/>
  <c r="AA29" i="4"/>
  <c r="AD29" i="4"/>
  <c r="AG29" i="4"/>
  <c r="AJ29" i="4"/>
  <c r="AM29" i="4"/>
  <c r="AP29" i="4"/>
  <c r="AV25" i="4"/>
  <c r="AV26" i="4"/>
  <c r="AV27" i="4"/>
  <c r="AV28" i="4"/>
  <c r="AV29" i="4"/>
  <c r="AV30" i="4"/>
  <c r="AV31" i="4"/>
  <c r="AV32" i="4"/>
  <c r="AV33" i="4"/>
  <c r="AV34" i="4"/>
  <c r="R28" i="4"/>
  <c r="U28" i="4"/>
  <c r="X28" i="4"/>
  <c r="AA28" i="4"/>
  <c r="AD28" i="4"/>
  <c r="AG28" i="4"/>
  <c r="AJ28" i="4"/>
  <c r="AM28" i="4"/>
  <c r="AP28" i="4"/>
  <c r="AS28" i="4"/>
  <c r="R27" i="4"/>
  <c r="U27" i="4"/>
  <c r="X27" i="4"/>
  <c r="AA27" i="4"/>
  <c r="AD27" i="4"/>
  <c r="AG27" i="4"/>
  <c r="AJ27" i="4"/>
  <c r="AM27" i="4"/>
  <c r="AP27" i="4"/>
  <c r="R26" i="4"/>
  <c r="U26" i="4"/>
  <c r="X26" i="4"/>
  <c r="AA26" i="4"/>
  <c r="AD26" i="4"/>
  <c r="AG26" i="4"/>
  <c r="AJ26" i="4"/>
  <c r="AM26" i="4"/>
  <c r="AP26" i="4"/>
  <c r="R25" i="4"/>
  <c r="U25" i="4"/>
  <c r="X25" i="4"/>
  <c r="AA25" i="4"/>
  <c r="AD25" i="4"/>
  <c r="AG25" i="4"/>
  <c r="AJ25" i="4"/>
  <c r="AM25" i="4"/>
  <c r="AP25" i="4"/>
  <c r="AZ28" i="4"/>
  <c r="BB28" i="4" s="1"/>
  <c r="AZ29" i="4"/>
  <c r="BB29" i="4" s="1"/>
  <c r="AZ30" i="4"/>
  <c r="BB30" i="4" s="1"/>
  <c r="AZ31" i="4"/>
  <c r="BB31" i="4" s="1"/>
  <c r="AZ32" i="4"/>
  <c r="BB32" i="4" s="1"/>
  <c r="AZ33" i="4"/>
  <c r="AZ34" i="4"/>
  <c r="BB34" i="4" s="1"/>
  <c r="AZ35" i="4"/>
  <c r="BB35" i="4" s="1"/>
  <c r="AZ36" i="4"/>
  <c r="BB36" i="4" s="1"/>
  <c r="AZ37" i="4"/>
  <c r="BB37" i="4" s="1"/>
  <c r="AZ38" i="4"/>
  <c r="BB38" i="4" s="1"/>
  <c r="AZ39" i="4"/>
  <c r="BB39" i="4" s="1"/>
  <c r="AZ40" i="4"/>
  <c r="BB40" i="4" s="1"/>
  <c r="AZ41" i="4"/>
  <c r="BB41" i="4" s="1"/>
  <c r="AZ42" i="4"/>
  <c r="BB42" i="4" s="1"/>
  <c r="AZ43" i="4"/>
  <c r="BB43" i="4" s="1"/>
  <c r="AZ44" i="4"/>
  <c r="BB44" i="4" s="1"/>
  <c r="R24" i="4"/>
  <c r="U24" i="4"/>
  <c r="X24" i="4"/>
  <c r="AA24" i="4"/>
  <c r="AD24" i="4"/>
  <c r="AG24" i="4"/>
  <c r="AJ24" i="4"/>
  <c r="AM24" i="4"/>
  <c r="AP24" i="4"/>
  <c r="AS24" i="4"/>
  <c r="R23" i="4"/>
  <c r="T104" i="4" s="1"/>
  <c r="X23" i="4"/>
  <c r="AA23" i="4"/>
  <c r="AD23" i="4"/>
  <c r="AG23" i="4"/>
  <c r="AJ23" i="4"/>
  <c r="AM23" i="4"/>
  <c r="AP23" i="4"/>
  <c r="R22" i="4"/>
  <c r="U22" i="4"/>
  <c r="X22" i="4"/>
  <c r="AA22" i="4"/>
  <c r="AD22" i="4"/>
  <c r="AG22" i="4"/>
  <c r="AJ22" i="4"/>
  <c r="AM22" i="4"/>
  <c r="AP22" i="4"/>
  <c r="R21" i="4"/>
  <c r="U21" i="4"/>
  <c r="X21" i="4"/>
  <c r="AA21" i="4"/>
  <c r="AD21" i="4"/>
  <c r="AG21" i="4"/>
  <c r="AJ21" i="4"/>
  <c r="AM21" i="4"/>
  <c r="AP21" i="4"/>
  <c r="AS21" i="4"/>
  <c r="R20" i="4"/>
  <c r="U20" i="4"/>
  <c r="X20" i="4"/>
  <c r="AA20" i="4"/>
  <c r="AD20" i="4"/>
  <c r="AG20" i="4"/>
  <c r="AJ20" i="4"/>
  <c r="AM20" i="4"/>
  <c r="AP20" i="4"/>
  <c r="R19" i="4"/>
  <c r="U19" i="4"/>
  <c r="X19" i="4"/>
  <c r="AA19" i="4"/>
  <c r="AD19" i="4"/>
  <c r="AG19" i="4"/>
  <c r="AJ19" i="4"/>
  <c r="AM19" i="4"/>
  <c r="AP19" i="4"/>
  <c r="AS19" i="4"/>
  <c r="R26" i="9"/>
  <c r="U26" i="9"/>
  <c r="X26" i="9"/>
  <c r="AA26" i="9"/>
  <c r="AD26" i="9"/>
  <c r="AG26" i="9"/>
  <c r="AJ26" i="9"/>
  <c r="AM26" i="9"/>
  <c r="AP26" i="9"/>
  <c r="AS26" i="9"/>
  <c r="R18" i="4"/>
  <c r="U18" i="4"/>
  <c r="X18" i="4"/>
  <c r="AA18" i="4"/>
  <c r="AD18" i="4"/>
  <c r="AG18" i="4"/>
  <c r="AJ18" i="4"/>
  <c r="AM18" i="4"/>
  <c r="AP18" i="4"/>
  <c r="R17" i="4"/>
  <c r="U17" i="4"/>
  <c r="X17" i="4"/>
  <c r="AA17" i="4"/>
  <c r="AD17" i="4"/>
  <c r="AG17" i="4"/>
  <c r="AJ17" i="4"/>
  <c r="AM17" i="4"/>
  <c r="AP17" i="4"/>
  <c r="AS17" i="4"/>
  <c r="R16" i="4"/>
  <c r="U16" i="4"/>
  <c r="X16" i="4"/>
  <c r="AA16" i="4"/>
  <c r="AD16" i="4"/>
  <c r="AG16" i="4"/>
  <c r="AJ16" i="4"/>
  <c r="AM16" i="4"/>
  <c r="AP16" i="4"/>
  <c r="R15" i="4"/>
  <c r="U15" i="4"/>
  <c r="X15" i="4"/>
  <c r="AD15" i="4"/>
  <c r="AG15" i="4"/>
  <c r="AJ15" i="4"/>
  <c r="AM15" i="4"/>
  <c r="AP15" i="4"/>
  <c r="R14" i="4"/>
  <c r="U14" i="4"/>
  <c r="X14" i="4"/>
  <c r="AA14" i="4"/>
  <c r="AD14" i="4"/>
  <c r="AG14" i="4"/>
  <c r="AJ14" i="4"/>
  <c r="AM14" i="4"/>
  <c r="AP14" i="4"/>
  <c r="R13" i="4"/>
  <c r="U13" i="4"/>
  <c r="X13" i="4"/>
  <c r="AA13" i="4"/>
  <c r="AD13" i="4"/>
  <c r="AG13" i="4"/>
  <c r="AJ13" i="4"/>
  <c r="AM13" i="4"/>
  <c r="AP13" i="4"/>
  <c r="AS13" i="4"/>
  <c r="R12" i="4"/>
  <c r="U12" i="4"/>
  <c r="X12" i="4"/>
  <c r="AA12" i="4"/>
  <c r="AD12" i="4"/>
  <c r="AG12" i="4"/>
  <c r="AJ12" i="4"/>
  <c r="AM12" i="4"/>
  <c r="AP12" i="4"/>
  <c r="R11" i="4"/>
  <c r="U11" i="4"/>
  <c r="X11" i="4"/>
  <c r="AA11" i="4"/>
  <c r="AD11" i="4"/>
  <c r="AG11" i="4"/>
  <c r="AJ11" i="4"/>
  <c r="AM11" i="4"/>
  <c r="AP11" i="4"/>
  <c r="AS11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R9" i="4"/>
  <c r="X9" i="4"/>
  <c r="AA9" i="4"/>
  <c r="AD9" i="4"/>
  <c r="AG9" i="4"/>
  <c r="AJ9" i="4"/>
  <c r="AM9" i="4"/>
  <c r="AP9" i="4"/>
  <c r="AS9" i="4"/>
  <c r="AV8" i="4"/>
  <c r="R8" i="4"/>
  <c r="U8" i="4"/>
  <c r="X8" i="4"/>
  <c r="AA8" i="4"/>
  <c r="AD8" i="4"/>
  <c r="AG8" i="4"/>
  <c r="AJ8" i="4"/>
  <c r="AM8" i="4"/>
  <c r="AP8" i="4"/>
  <c r="AS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8" i="4"/>
  <c r="H9" i="4"/>
  <c r="BC9" i="4" s="1"/>
  <c r="H10" i="4"/>
  <c r="BC10" i="4" s="1"/>
  <c r="H11" i="4"/>
  <c r="BC11" i="4" s="1"/>
  <c r="H12" i="4"/>
  <c r="BC12" i="4" s="1"/>
  <c r="H13" i="4"/>
  <c r="BC13" i="4" s="1"/>
  <c r="H14" i="4"/>
  <c r="BC14" i="4" s="1"/>
  <c r="H15" i="4"/>
  <c r="BC15" i="4" s="1"/>
  <c r="H16" i="4"/>
  <c r="BC16" i="4" s="1"/>
  <c r="H17" i="4"/>
  <c r="BC17" i="4" s="1"/>
  <c r="H18" i="4"/>
  <c r="BC18" i="4" s="1"/>
  <c r="H19" i="4"/>
  <c r="BC19" i="4" s="1"/>
  <c r="H20" i="4"/>
  <c r="BC20" i="4" s="1"/>
  <c r="H21" i="4"/>
  <c r="BC21" i="4" s="1"/>
  <c r="H22" i="4"/>
  <c r="BC22" i="4" s="1"/>
  <c r="H23" i="4"/>
  <c r="BC23" i="4" s="1"/>
  <c r="H24" i="4"/>
  <c r="BC24" i="4" s="1"/>
  <c r="H25" i="4"/>
  <c r="BC25" i="4" s="1"/>
  <c r="H26" i="4"/>
  <c r="BC26" i="4" s="1"/>
  <c r="H27" i="4"/>
  <c r="BC27" i="4" s="1"/>
  <c r="H28" i="4"/>
  <c r="BC28" i="4" s="1"/>
  <c r="H29" i="4"/>
  <c r="BC29" i="4" s="1"/>
  <c r="H30" i="4"/>
  <c r="BC30" i="4" s="1"/>
  <c r="H31" i="4"/>
  <c r="BC31" i="4" s="1"/>
  <c r="H32" i="4"/>
  <c r="BC32" i="4" s="1"/>
  <c r="H33" i="4"/>
  <c r="BC33" i="4" s="1"/>
  <c r="H34" i="4"/>
  <c r="BC34" i="4" s="1"/>
  <c r="H35" i="4"/>
  <c r="BC35" i="4" s="1"/>
  <c r="H36" i="4"/>
  <c r="BC36" i="4" s="1"/>
  <c r="H37" i="4"/>
  <c r="BC37" i="4" s="1"/>
  <c r="H38" i="4"/>
  <c r="BC38" i="4" s="1"/>
  <c r="H39" i="4"/>
  <c r="BC39" i="4" s="1"/>
  <c r="H40" i="4"/>
  <c r="BC40" i="4" s="1"/>
  <c r="H41" i="4"/>
  <c r="BC41" i="4" s="1"/>
  <c r="H42" i="4"/>
  <c r="BC42" i="4" s="1"/>
  <c r="H43" i="4"/>
  <c r="BC43" i="4" s="1"/>
  <c r="H44" i="4"/>
  <c r="BC44" i="4" s="1"/>
  <c r="H45" i="4"/>
  <c r="BC45" i="4" s="1"/>
  <c r="BD45" i="4" s="1"/>
  <c r="H46" i="4"/>
  <c r="BC46" i="4" s="1"/>
  <c r="BD46" i="4" s="1"/>
  <c r="H47" i="4"/>
  <c r="BC47" i="4" s="1"/>
  <c r="H48" i="4"/>
  <c r="BC48" i="4" s="1"/>
  <c r="H49" i="4"/>
  <c r="BC49" i="4" s="1"/>
  <c r="H50" i="4"/>
  <c r="BC50" i="4" s="1"/>
  <c r="H51" i="4"/>
  <c r="H52" i="4"/>
  <c r="H53" i="4"/>
  <c r="H54" i="4"/>
  <c r="H55" i="4"/>
  <c r="H8" i="4"/>
  <c r="BC8" i="4" s="1"/>
  <c r="R24" i="9"/>
  <c r="U24" i="9"/>
  <c r="X24" i="9"/>
  <c r="AA24" i="9"/>
  <c r="AD24" i="9"/>
  <c r="AG24" i="9"/>
  <c r="AJ24" i="9"/>
  <c r="AM24" i="9"/>
  <c r="AP24" i="9"/>
  <c r="R23" i="9"/>
  <c r="U23" i="9"/>
  <c r="X23" i="9"/>
  <c r="AA23" i="9"/>
  <c r="AD23" i="9"/>
  <c r="AG23" i="9"/>
  <c r="AJ23" i="9"/>
  <c r="AM23" i="9"/>
  <c r="AP23" i="9"/>
  <c r="AP22" i="9"/>
  <c r="R22" i="9"/>
  <c r="U22" i="9"/>
  <c r="AA22" i="9"/>
  <c r="AD22" i="9"/>
  <c r="AG22" i="9"/>
  <c r="AJ22" i="9"/>
  <c r="AM22" i="9"/>
  <c r="R20" i="9"/>
  <c r="U20" i="9"/>
  <c r="X20" i="9"/>
  <c r="AA20" i="9"/>
  <c r="AD20" i="9"/>
  <c r="AG20" i="9"/>
  <c r="AJ20" i="9"/>
  <c r="AM20" i="9"/>
  <c r="AP20" i="9"/>
  <c r="AS20" i="9"/>
  <c r="R17" i="9"/>
  <c r="U17" i="9"/>
  <c r="X17" i="9"/>
  <c r="AA17" i="9"/>
  <c r="AD17" i="9"/>
  <c r="AG17" i="9"/>
  <c r="AJ17" i="9"/>
  <c r="AM17" i="9"/>
  <c r="AP17" i="9"/>
  <c r="AS17" i="9"/>
  <c r="R16" i="9"/>
  <c r="U16" i="9"/>
  <c r="X16" i="9"/>
  <c r="AA16" i="9"/>
  <c r="AD16" i="9"/>
  <c r="AG16" i="9"/>
  <c r="AJ16" i="9"/>
  <c r="AM16" i="9"/>
  <c r="AP16" i="9"/>
  <c r="R15" i="9"/>
  <c r="U15" i="9"/>
  <c r="X15" i="9"/>
  <c r="AA15" i="9"/>
  <c r="AD15" i="9"/>
  <c r="AG15" i="9"/>
  <c r="AJ15" i="9"/>
  <c r="AM15" i="9"/>
  <c r="AP15" i="9"/>
  <c r="AS15" i="9"/>
  <c r="R14" i="9"/>
  <c r="U14" i="9"/>
  <c r="X14" i="9"/>
  <c r="AA14" i="9"/>
  <c r="AD14" i="9"/>
  <c r="AG14" i="9"/>
  <c r="AJ14" i="9"/>
  <c r="AM14" i="9"/>
  <c r="AP14" i="9"/>
  <c r="AS14" i="9"/>
  <c r="R13" i="9"/>
  <c r="U13" i="9"/>
  <c r="X13" i="9"/>
  <c r="AA13" i="9"/>
  <c r="AD13" i="9"/>
  <c r="AG13" i="9"/>
  <c r="AJ13" i="9"/>
  <c r="AM13" i="9"/>
  <c r="AP13" i="9"/>
  <c r="AV13" i="9"/>
  <c r="AV14" i="9"/>
  <c r="AV15" i="9"/>
  <c r="AV16" i="9"/>
  <c r="AV17" i="9"/>
  <c r="AV18" i="9"/>
  <c r="AV19" i="9"/>
  <c r="AV20" i="9"/>
  <c r="AV21" i="9"/>
  <c r="AV22" i="9"/>
  <c r="AV23" i="9"/>
  <c r="AV24" i="9"/>
  <c r="AV25" i="9"/>
  <c r="AV26" i="9"/>
  <c r="AV27" i="9"/>
  <c r="AV28" i="9"/>
  <c r="AV29" i="9"/>
  <c r="AV31" i="9"/>
  <c r="AV32" i="9"/>
  <c r="AV33" i="9"/>
  <c r="AV34" i="9"/>
  <c r="AV35" i="9"/>
  <c r="AV36" i="9"/>
  <c r="AV37" i="9"/>
  <c r="AV38" i="9"/>
  <c r="AV39" i="9"/>
  <c r="AV40" i="9"/>
  <c r="E104" i="9" s="1"/>
  <c r="AV41" i="9"/>
  <c r="E105" i="9" s="1"/>
  <c r="AV12" i="9"/>
  <c r="R12" i="9"/>
  <c r="U12" i="9"/>
  <c r="X12" i="9"/>
  <c r="AA12" i="9"/>
  <c r="AD12" i="9"/>
  <c r="AG12" i="9"/>
  <c r="AJ12" i="9"/>
  <c r="AM12" i="9"/>
  <c r="AP12" i="9"/>
  <c r="AS12" i="9"/>
  <c r="R10" i="9"/>
  <c r="U10" i="9"/>
  <c r="X10" i="9"/>
  <c r="AA10" i="9"/>
  <c r="AD10" i="9"/>
  <c r="AG10" i="9"/>
  <c r="AJ10" i="9"/>
  <c r="AM10" i="9"/>
  <c r="AP10" i="9"/>
  <c r="R9" i="9"/>
  <c r="U9" i="9"/>
  <c r="X9" i="9"/>
  <c r="AA9" i="9"/>
  <c r="AD9" i="9"/>
  <c r="AG9" i="9"/>
  <c r="AJ9" i="9"/>
  <c r="AM9" i="9"/>
  <c r="AP9" i="9"/>
  <c r="AS9" i="9"/>
  <c r="AV9" i="9"/>
  <c r="AZ8" i="9"/>
  <c r="BB8" i="9" s="1"/>
  <c r="AZ9" i="9"/>
  <c r="BB9" i="9" s="1"/>
  <c r="AZ10" i="9"/>
  <c r="BB10" i="9" s="1"/>
  <c r="AZ12" i="9"/>
  <c r="BB12" i="9" s="1"/>
  <c r="AZ13" i="9"/>
  <c r="BB13" i="9" s="1"/>
  <c r="AZ14" i="9"/>
  <c r="BB14" i="9" s="1"/>
  <c r="AZ15" i="9"/>
  <c r="BB15" i="9" s="1"/>
  <c r="AZ16" i="9"/>
  <c r="BB16" i="9" s="1"/>
  <c r="AZ17" i="9"/>
  <c r="BB17" i="9" s="1"/>
  <c r="AZ18" i="9"/>
  <c r="BB18" i="9" s="1"/>
  <c r="AZ19" i="9"/>
  <c r="BB19" i="9" s="1"/>
  <c r="AZ20" i="9"/>
  <c r="BB20" i="9" s="1"/>
  <c r="AZ21" i="9"/>
  <c r="AZ22" i="9"/>
  <c r="BB22" i="9" s="1"/>
  <c r="AZ23" i="9"/>
  <c r="BB23" i="9" s="1"/>
  <c r="AZ24" i="9"/>
  <c r="BB24" i="9" s="1"/>
  <c r="AZ25" i="9"/>
  <c r="BB25" i="9" s="1"/>
  <c r="AZ26" i="9"/>
  <c r="BB26" i="9" s="1"/>
  <c r="AZ27" i="9"/>
  <c r="BB27" i="9" s="1"/>
  <c r="AZ28" i="9"/>
  <c r="BB28" i="9" s="1"/>
  <c r="AZ33" i="9"/>
  <c r="BB33" i="9" s="1"/>
  <c r="BD33" i="9" s="1"/>
  <c r="AZ34" i="9"/>
  <c r="BB34" i="9" s="1"/>
  <c r="BD34" i="9" s="1"/>
  <c r="AZ35" i="9"/>
  <c r="BB35" i="9" s="1"/>
  <c r="BD35" i="9" s="1"/>
  <c r="AZ36" i="9"/>
  <c r="BB36" i="9" s="1"/>
  <c r="BD36" i="9" s="1"/>
  <c r="AZ37" i="9"/>
  <c r="BB37" i="9" s="1"/>
  <c r="BD37" i="9" s="1"/>
  <c r="AZ38" i="9"/>
  <c r="BB38" i="9" s="1"/>
  <c r="BD38" i="9" s="1"/>
  <c r="R8" i="9"/>
  <c r="U8" i="9"/>
  <c r="X8" i="9"/>
  <c r="AA8" i="9"/>
  <c r="AD8" i="9"/>
  <c r="AG8" i="9"/>
  <c r="AJ8" i="9"/>
  <c r="AM8" i="9"/>
  <c r="AP8" i="9"/>
  <c r="O9" i="9"/>
  <c r="O10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8" i="9"/>
  <c r="L9" i="9"/>
  <c r="L10" i="9"/>
  <c r="L11" i="9"/>
  <c r="E75" i="9" s="1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E94" i="9" s="1"/>
  <c r="L31" i="9"/>
  <c r="E95" i="9" s="1"/>
  <c r="L32" i="9"/>
  <c r="E96" i="9" s="1"/>
  <c r="L33" i="9"/>
  <c r="E97" i="9" s="1"/>
  <c r="L34" i="9"/>
  <c r="E98" i="9" s="1"/>
  <c r="L35" i="9"/>
  <c r="E99" i="9" s="1"/>
  <c r="L36" i="9"/>
  <c r="E100" i="9" s="1"/>
  <c r="L37" i="9"/>
  <c r="E101" i="9" s="1"/>
  <c r="L38" i="9"/>
  <c r="E102" i="9" s="1"/>
  <c r="L39" i="9"/>
  <c r="E103" i="9" s="1"/>
  <c r="L8" i="9"/>
  <c r="E146" i="4" l="1"/>
  <c r="E142" i="4"/>
  <c r="E114" i="8"/>
  <c r="E112" i="8"/>
  <c r="E104" i="8"/>
  <c r="E102" i="8"/>
  <c r="E98" i="8"/>
  <c r="E108" i="8"/>
  <c r="U23" i="4"/>
  <c r="E93" i="9"/>
  <c r="E91" i="9"/>
  <c r="E87" i="9"/>
  <c r="E85" i="9"/>
  <c r="E83" i="9"/>
  <c r="E81" i="9"/>
  <c r="E77" i="9"/>
  <c r="E147" i="4"/>
  <c r="E145" i="4"/>
  <c r="E143" i="4"/>
  <c r="E141" i="4"/>
  <c r="E139" i="4"/>
  <c r="E92" i="8"/>
  <c r="E115" i="8"/>
  <c r="E111" i="8"/>
  <c r="E103" i="8"/>
  <c r="E101" i="8"/>
  <c r="E144" i="4"/>
  <c r="E121" i="4"/>
  <c r="E140" i="4"/>
  <c r="E110" i="8"/>
  <c r="E106" i="8"/>
  <c r="E100" i="8"/>
  <c r="E99" i="8"/>
  <c r="BD24" i="8"/>
  <c r="BD22" i="8"/>
  <c r="BD20" i="8"/>
  <c r="I25" i="8"/>
  <c r="BA25" i="8" s="1"/>
  <c r="E89" i="9"/>
  <c r="E79" i="9"/>
  <c r="E72" i="9"/>
  <c r="E92" i="9"/>
  <c r="E90" i="9"/>
  <c r="E88" i="9"/>
  <c r="E82" i="9"/>
  <c r="E80" i="9"/>
  <c r="E78" i="9"/>
  <c r="E74" i="9"/>
  <c r="E86" i="9"/>
  <c r="E84" i="9"/>
  <c r="E76" i="9"/>
  <c r="E73" i="9"/>
  <c r="E108" i="4"/>
  <c r="E128" i="4"/>
  <c r="E124" i="4"/>
  <c r="E122" i="4"/>
  <c r="E110" i="4"/>
  <c r="AP104" i="4"/>
  <c r="AJ104" i="4"/>
  <c r="AD104" i="4"/>
  <c r="X104" i="4"/>
  <c r="E113" i="8"/>
  <c r="E109" i="8"/>
  <c r="E107" i="8"/>
  <c r="E105" i="8"/>
  <c r="BD27" i="8"/>
  <c r="BB25" i="8"/>
  <c r="BD25" i="8" s="1"/>
  <c r="BD21" i="8"/>
  <c r="BD19" i="8"/>
  <c r="BD17" i="8"/>
  <c r="I23" i="8"/>
  <c r="I26" i="8"/>
  <c r="BA26" i="8" s="1"/>
  <c r="BB26" i="8" s="1"/>
  <c r="BD26" i="8" s="1"/>
  <c r="R104" i="4"/>
  <c r="E97" i="8"/>
  <c r="E114" i="4"/>
  <c r="E112" i="4"/>
  <c r="E120" i="4"/>
  <c r="E118" i="4"/>
  <c r="L68" i="9"/>
  <c r="E130" i="4"/>
  <c r="E126" i="4"/>
  <c r="E116" i="4"/>
  <c r="O104" i="4"/>
  <c r="E138" i="4"/>
  <c r="E136" i="4"/>
  <c r="E134" i="4"/>
  <c r="E132" i="4"/>
  <c r="E131" i="4"/>
  <c r="E129" i="4"/>
  <c r="E127" i="4"/>
  <c r="E125" i="4"/>
  <c r="E123" i="4"/>
  <c r="E119" i="4"/>
  <c r="E117" i="4"/>
  <c r="E115" i="4"/>
  <c r="E113" i="4"/>
  <c r="E111" i="4"/>
  <c r="E109" i="4"/>
  <c r="E137" i="4"/>
  <c r="E135" i="4"/>
  <c r="E133" i="4"/>
  <c r="I10" i="4"/>
  <c r="BD44" i="4"/>
  <c r="BD42" i="4"/>
  <c r="BD40" i="4"/>
  <c r="BD38" i="4"/>
  <c r="BD36" i="4"/>
  <c r="BD34" i="4"/>
  <c r="BD32" i="4"/>
  <c r="BD30" i="4"/>
  <c r="BD28" i="4"/>
  <c r="I33" i="4"/>
  <c r="BA33" i="4" s="1"/>
  <c r="BB33" i="4" s="1"/>
  <c r="BD33" i="4" s="1"/>
  <c r="L104" i="4"/>
  <c r="AS104" i="4"/>
  <c r="AM104" i="4"/>
  <c r="AG104" i="4"/>
  <c r="AA104" i="4"/>
  <c r="U104" i="4"/>
  <c r="AV104" i="4"/>
  <c r="BD43" i="4"/>
  <c r="BD41" i="4"/>
  <c r="BD39" i="4"/>
  <c r="BD37" i="4"/>
  <c r="BD35" i="4"/>
  <c r="BD31" i="4"/>
  <c r="BD29" i="4"/>
  <c r="BC18" i="8"/>
  <c r="BD18" i="8" s="1"/>
  <c r="H9" i="9"/>
  <c r="BC9" i="9" s="1"/>
  <c r="BD9" i="9" s="1"/>
  <c r="H10" i="9"/>
  <c r="BC10" i="9" s="1"/>
  <c r="BD10" i="9" s="1"/>
  <c r="H11" i="9"/>
  <c r="I11" i="9" s="1"/>
  <c r="H12" i="9"/>
  <c r="BC12" i="9" s="1"/>
  <c r="BD12" i="9" s="1"/>
  <c r="H13" i="9"/>
  <c r="BC13" i="9" s="1"/>
  <c r="BD13" i="9" s="1"/>
  <c r="H14" i="9"/>
  <c r="BC14" i="9" s="1"/>
  <c r="BD14" i="9" s="1"/>
  <c r="H15" i="9"/>
  <c r="BC15" i="9" s="1"/>
  <c r="BD15" i="9" s="1"/>
  <c r="H16" i="9"/>
  <c r="BC16" i="9" s="1"/>
  <c r="BD16" i="9" s="1"/>
  <c r="H17" i="9"/>
  <c r="BC17" i="9" s="1"/>
  <c r="BD17" i="9" s="1"/>
  <c r="H18" i="9"/>
  <c r="BC18" i="9" s="1"/>
  <c r="BD18" i="9" s="1"/>
  <c r="H19" i="9"/>
  <c r="BC19" i="9" s="1"/>
  <c r="BD19" i="9" s="1"/>
  <c r="H20" i="9"/>
  <c r="BC20" i="9" s="1"/>
  <c r="BD20" i="9" s="1"/>
  <c r="H21" i="9"/>
  <c r="H22" i="9"/>
  <c r="BC22" i="9" s="1"/>
  <c r="BD22" i="9" s="1"/>
  <c r="H23" i="9"/>
  <c r="BC23" i="9" s="1"/>
  <c r="BD23" i="9" s="1"/>
  <c r="H24" i="9"/>
  <c r="BC24" i="9" s="1"/>
  <c r="BD24" i="9" s="1"/>
  <c r="H25" i="9"/>
  <c r="BC25" i="9" s="1"/>
  <c r="BD25" i="9" s="1"/>
  <c r="H26" i="9"/>
  <c r="BC26" i="9" s="1"/>
  <c r="BD26" i="9" s="1"/>
  <c r="H27" i="9"/>
  <c r="BC27" i="9" s="1"/>
  <c r="BD27" i="9" s="1"/>
  <c r="H28" i="9"/>
  <c r="BC28" i="9" s="1"/>
  <c r="BD28" i="9" s="1"/>
  <c r="H29" i="9"/>
  <c r="BC29" i="9" s="1"/>
  <c r="BD29" i="9" s="1"/>
  <c r="H30" i="9"/>
  <c r="BC30" i="9" s="1"/>
  <c r="BD30" i="9" s="1"/>
  <c r="H31" i="9"/>
  <c r="BC31" i="9" s="1"/>
  <c r="BD31" i="9" s="1"/>
  <c r="H32" i="9"/>
  <c r="BC32" i="9" s="1"/>
  <c r="BD32" i="9" s="1"/>
  <c r="H8" i="9"/>
  <c r="BC8" i="9" s="1"/>
  <c r="BD8" i="9" s="1"/>
  <c r="R44" i="6"/>
  <c r="U44" i="6"/>
  <c r="X44" i="6"/>
  <c r="AA44" i="6"/>
  <c r="AD44" i="6"/>
  <c r="AG44" i="6"/>
  <c r="AJ44" i="6"/>
  <c r="AM44" i="6"/>
  <c r="AP44" i="6"/>
  <c r="R43" i="6"/>
  <c r="U43" i="6"/>
  <c r="X43" i="6"/>
  <c r="AA43" i="6"/>
  <c r="AD43" i="6"/>
  <c r="AG43" i="6"/>
  <c r="AJ43" i="6"/>
  <c r="AM43" i="6"/>
  <c r="AP43" i="6"/>
  <c r="R40" i="6"/>
  <c r="U40" i="6"/>
  <c r="X40" i="6"/>
  <c r="AA40" i="6"/>
  <c r="AD40" i="6"/>
  <c r="AG40" i="6"/>
  <c r="AJ40" i="6"/>
  <c r="AM40" i="6"/>
  <c r="AP40" i="6"/>
  <c r="AS40" i="6"/>
  <c r="R38" i="6"/>
  <c r="U38" i="6"/>
  <c r="X38" i="6"/>
  <c r="AA38" i="6"/>
  <c r="AD38" i="6"/>
  <c r="AG38" i="6"/>
  <c r="AJ38" i="6"/>
  <c r="AM38" i="6"/>
  <c r="AP38" i="6"/>
  <c r="R37" i="6"/>
  <c r="U37" i="6"/>
  <c r="X37" i="6"/>
  <c r="AA37" i="6"/>
  <c r="AD37" i="6"/>
  <c r="AG37" i="6"/>
  <c r="AJ37" i="6"/>
  <c r="AM37" i="6"/>
  <c r="AP37" i="6"/>
  <c r="AS37" i="6"/>
  <c r="AZ46" i="6"/>
  <c r="BB46" i="6" s="1"/>
  <c r="AZ47" i="6"/>
  <c r="BB47" i="6" s="1"/>
  <c r="AZ48" i="6"/>
  <c r="BB48" i="6" s="1"/>
  <c r="AZ49" i="6"/>
  <c r="BB49" i="6" s="1"/>
  <c r="AZ50" i="6"/>
  <c r="BB50" i="6" s="1"/>
  <c r="AZ51" i="6"/>
  <c r="BB51" i="6" s="1"/>
  <c r="AZ52" i="6"/>
  <c r="BB52" i="6" s="1"/>
  <c r="AZ53" i="6"/>
  <c r="BB53" i="6" s="1"/>
  <c r="AZ54" i="6"/>
  <c r="BB54" i="6" s="1"/>
  <c r="AZ55" i="6"/>
  <c r="BB55" i="6" s="1"/>
  <c r="AZ56" i="6"/>
  <c r="BB56" i="6" s="1"/>
  <c r="AZ57" i="6"/>
  <c r="BB57" i="6" s="1"/>
  <c r="AZ58" i="6"/>
  <c r="BB58" i="6" s="1"/>
  <c r="AZ59" i="6"/>
  <c r="BB59" i="6" s="1"/>
  <c r="AZ60" i="6"/>
  <c r="BB60" i="6" s="1"/>
  <c r="AZ61" i="6"/>
  <c r="BB61" i="6" s="1"/>
  <c r="AZ62" i="6"/>
  <c r="AZ63" i="6"/>
  <c r="AZ64" i="6"/>
  <c r="AZ65" i="6"/>
  <c r="AZ66" i="6"/>
  <c r="AZ67" i="6"/>
  <c r="AZ68" i="6"/>
  <c r="AZ69" i="6"/>
  <c r="AZ70" i="6"/>
  <c r="AZ71" i="6"/>
  <c r="AZ72" i="6"/>
  <c r="AZ73" i="6"/>
  <c r="AZ74" i="6"/>
  <c r="AZ75" i="6"/>
  <c r="AZ76" i="6"/>
  <c r="AZ77" i="6"/>
  <c r="AZ78" i="6"/>
  <c r="AZ79" i="6"/>
  <c r="AZ80" i="6"/>
  <c r="AZ81" i="6"/>
  <c r="AZ82" i="6"/>
  <c r="AZ83" i="6"/>
  <c r="AZ84" i="6"/>
  <c r="AZ85" i="6"/>
  <c r="AZ86" i="6"/>
  <c r="AZ87" i="6"/>
  <c r="AZ88" i="6"/>
  <c r="AZ89" i="6"/>
  <c r="AZ90" i="6"/>
  <c r="AZ91" i="6"/>
  <c r="AZ92" i="6"/>
  <c r="AZ93" i="6"/>
  <c r="AZ94" i="6"/>
  <c r="AZ95" i="6"/>
  <c r="AZ96" i="6"/>
  <c r="AZ97" i="6"/>
  <c r="AZ98" i="6"/>
  <c r="AZ99" i="6"/>
  <c r="AZ100" i="6"/>
  <c r="AZ101" i="6"/>
  <c r="AZ102" i="6"/>
  <c r="AZ103" i="6"/>
  <c r="AZ104" i="6"/>
  <c r="AZ105" i="6"/>
  <c r="AZ106" i="6"/>
  <c r="AZ107" i="6"/>
  <c r="AZ108" i="6"/>
  <c r="AZ109" i="6"/>
  <c r="AZ110" i="6"/>
  <c r="AZ111" i="6"/>
  <c r="AZ112" i="6"/>
  <c r="AZ113" i="6"/>
  <c r="AZ114" i="6"/>
  <c r="AZ115" i="6"/>
  <c r="AZ116" i="6"/>
  <c r="AZ117" i="6"/>
  <c r="AZ118" i="6"/>
  <c r="AZ119" i="6"/>
  <c r="AZ120" i="6"/>
  <c r="AZ28" i="6"/>
  <c r="BB28" i="6" s="1"/>
  <c r="AZ29" i="6"/>
  <c r="BB29" i="6" s="1"/>
  <c r="AZ30" i="6"/>
  <c r="BB30" i="6" s="1"/>
  <c r="AZ31" i="6"/>
  <c r="BB31" i="6" s="1"/>
  <c r="AZ32" i="6"/>
  <c r="BB32" i="6" s="1"/>
  <c r="BD32" i="6" s="1"/>
  <c r="AZ33" i="6"/>
  <c r="BB33" i="6" s="1"/>
  <c r="BD33" i="6" s="1"/>
  <c r="AZ34" i="6"/>
  <c r="BB34" i="6" s="1"/>
  <c r="AZ35" i="6"/>
  <c r="AZ36" i="6"/>
  <c r="BB36" i="6" s="1"/>
  <c r="AZ37" i="6"/>
  <c r="BB37" i="6" s="1"/>
  <c r="AZ38" i="6"/>
  <c r="BB38" i="6" s="1"/>
  <c r="AZ39" i="6"/>
  <c r="AZ40" i="6"/>
  <c r="BB40" i="6" s="1"/>
  <c r="AZ41" i="6"/>
  <c r="AZ42" i="6"/>
  <c r="BB42" i="6" s="1"/>
  <c r="AZ43" i="6"/>
  <c r="BB43" i="6" s="1"/>
  <c r="AZ44" i="6"/>
  <c r="BB44" i="6" s="1"/>
  <c r="AZ45" i="6"/>
  <c r="R36" i="6"/>
  <c r="U36" i="6"/>
  <c r="X36" i="6"/>
  <c r="AA36" i="6"/>
  <c r="AD36" i="6"/>
  <c r="AG36" i="6"/>
  <c r="AJ36" i="6"/>
  <c r="AM36" i="6"/>
  <c r="AP36" i="6"/>
  <c r="AS36" i="6"/>
  <c r="I35" i="6"/>
  <c r="BA35" i="6" s="1"/>
  <c r="R34" i="6"/>
  <c r="U34" i="6"/>
  <c r="AA34" i="6"/>
  <c r="AD34" i="6"/>
  <c r="AG34" i="6"/>
  <c r="AJ34" i="6"/>
  <c r="AM34" i="6"/>
  <c r="AP34" i="6"/>
  <c r="R33" i="6"/>
  <c r="U33" i="6"/>
  <c r="X33" i="6"/>
  <c r="AA33" i="6"/>
  <c r="AD33" i="6"/>
  <c r="AG33" i="6"/>
  <c r="AJ33" i="6"/>
  <c r="AM33" i="6"/>
  <c r="AP33" i="6"/>
  <c r="O33" i="6"/>
  <c r="L33" i="6"/>
  <c r="H35" i="6"/>
  <c r="BC35" i="6" s="1"/>
  <c r="H34" i="6"/>
  <c r="BC34" i="6" s="1"/>
  <c r="H32" i="6"/>
  <c r="BC32" i="6" s="1"/>
  <c r="R31" i="6"/>
  <c r="U31" i="6"/>
  <c r="X31" i="6"/>
  <c r="AA31" i="6"/>
  <c r="AD31" i="6"/>
  <c r="AG31" i="6"/>
  <c r="AJ31" i="6"/>
  <c r="AM31" i="6"/>
  <c r="AP31" i="6"/>
  <c r="AS31" i="6"/>
  <c r="R30" i="6"/>
  <c r="U30" i="6"/>
  <c r="X30" i="6"/>
  <c r="AA30" i="6"/>
  <c r="AD30" i="6"/>
  <c r="AG30" i="6"/>
  <c r="AJ30" i="6"/>
  <c r="AM30" i="6"/>
  <c r="AP30" i="6"/>
  <c r="AS30" i="6"/>
  <c r="U29" i="6"/>
  <c r="X29" i="6"/>
  <c r="AA29" i="6"/>
  <c r="AD29" i="6"/>
  <c r="AG29" i="6"/>
  <c r="AJ29" i="6"/>
  <c r="AM29" i="6"/>
  <c r="AP29" i="6"/>
  <c r="R28" i="6"/>
  <c r="U28" i="6"/>
  <c r="X28" i="6"/>
  <c r="AA28" i="6"/>
  <c r="AD28" i="6"/>
  <c r="AG28" i="6"/>
  <c r="AJ28" i="6"/>
  <c r="AM28" i="6"/>
  <c r="AP28" i="6"/>
  <c r="AS28" i="6"/>
  <c r="R27" i="6"/>
  <c r="U27" i="6"/>
  <c r="X27" i="6"/>
  <c r="AA27" i="6"/>
  <c r="AD27" i="6"/>
  <c r="AG27" i="6"/>
  <c r="AJ27" i="6"/>
  <c r="AM27" i="6"/>
  <c r="AP27" i="6"/>
  <c r="AS27" i="6"/>
  <c r="R26" i="6"/>
  <c r="U26" i="6"/>
  <c r="X26" i="6"/>
  <c r="AA26" i="6"/>
  <c r="AD26" i="6"/>
  <c r="AG26" i="6"/>
  <c r="AJ26" i="6"/>
  <c r="AM26" i="6"/>
  <c r="AP26" i="6"/>
  <c r="R25" i="6"/>
  <c r="U25" i="6"/>
  <c r="X25" i="6"/>
  <c r="AA25" i="6"/>
  <c r="AD25" i="6"/>
  <c r="AG25" i="6"/>
  <c r="AJ25" i="6"/>
  <c r="AM25" i="6"/>
  <c r="AP25" i="6"/>
  <c r="AZ25" i="6"/>
  <c r="BB25" i="6" s="1"/>
  <c r="AZ26" i="6"/>
  <c r="BB26" i="6" s="1"/>
  <c r="AZ27" i="6"/>
  <c r="BB27" i="6" s="1"/>
  <c r="BD27" i="6" s="1"/>
  <c r="R24" i="6"/>
  <c r="U24" i="6"/>
  <c r="X24" i="6"/>
  <c r="AA24" i="6"/>
  <c r="AD24" i="6"/>
  <c r="AG24" i="6"/>
  <c r="AJ24" i="6"/>
  <c r="AM24" i="6"/>
  <c r="AP24" i="6"/>
  <c r="AS24" i="6"/>
  <c r="R23" i="6"/>
  <c r="U23" i="6"/>
  <c r="X23" i="6"/>
  <c r="AA23" i="6"/>
  <c r="AD23" i="6"/>
  <c r="AG23" i="6"/>
  <c r="AJ23" i="6"/>
  <c r="AM23" i="6"/>
  <c r="AP23" i="6"/>
  <c r="AS23" i="6"/>
  <c r="R22" i="6"/>
  <c r="U22" i="6"/>
  <c r="X22" i="6"/>
  <c r="AA22" i="6"/>
  <c r="AD22" i="6"/>
  <c r="AG22" i="6"/>
  <c r="AJ22" i="6"/>
  <c r="AM22" i="6"/>
  <c r="AP22" i="6"/>
  <c r="AS22" i="6"/>
  <c r="U21" i="6"/>
  <c r="X21" i="6"/>
  <c r="AA21" i="6"/>
  <c r="AD21" i="6"/>
  <c r="AG21" i="6"/>
  <c r="AJ21" i="6"/>
  <c r="AM21" i="6"/>
  <c r="AP21" i="6"/>
  <c r="R19" i="6"/>
  <c r="U19" i="6"/>
  <c r="X19" i="6"/>
  <c r="AA19" i="6"/>
  <c r="AD19" i="6"/>
  <c r="AG19" i="6"/>
  <c r="AJ19" i="6"/>
  <c r="AM19" i="6"/>
  <c r="AP19" i="6"/>
  <c r="AS19" i="6"/>
  <c r="R18" i="6"/>
  <c r="U18" i="6"/>
  <c r="X18" i="6"/>
  <c r="AA18" i="6"/>
  <c r="AD18" i="6"/>
  <c r="AG18" i="6"/>
  <c r="AJ18" i="6"/>
  <c r="AM18" i="6"/>
  <c r="AP18" i="6"/>
  <c r="AS18" i="6"/>
  <c r="R17" i="6"/>
  <c r="U17" i="6"/>
  <c r="X17" i="6"/>
  <c r="AA17" i="6"/>
  <c r="AD17" i="6"/>
  <c r="AG17" i="6"/>
  <c r="AJ17" i="6"/>
  <c r="AM17" i="6"/>
  <c r="AP17" i="6"/>
  <c r="AS17" i="6"/>
  <c r="AV17" i="6"/>
  <c r="R16" i="6"/>
  <c r="U16" i="6"/>
  <c r="X16" i="6"/>
  <c r="AA16" i="6"/>
  <c r="AD16" i="6"/>
  <c r="AG16" i="6"/>
  <c r="AJ16" i="6"/>
  <c r="AM16" i="6"/>
  <c r="AP16" i="6"/>
  <c r="R15" i="6"/>
  <c r="U15" i="6"/>
  <c r="X15" i="6"/>
  <c r="AA15" i="6"/>
  <c r="AD15" i="6"/>
  <c r="AG15" i="6"/>
  <c r="AJ15" i="6"/>
  <c r="AM15" i="6"/>
  <c r="AP15" i="6"/>
  <c r="AS15" i="6"/>
  <c r="R14" i="6"/>
  <c r="U14" i="6"/>
  <c r="X14" i="6"/>
  <c r="AA14" i="6"/>
  <c r="AD14" i="6"/>
  <c r="AG14" i="6"/>
  <c r="AJ14" i="6"/>
  <c r="AM14" i="6"/>
  <c r="AP14" i="6"/>
  <c r="R13" i="6"/>
  <c r="U13" i="6"/>
  <c r="X13" i="6"/>
  <c r="AA13" i="6"/>
  <c r="AD13" i="6"/>
  <c r="AG13" i="6"/>
  <c r="AJ13" i="6"/>
  <c r="AM13" i="6"/>
  <c r="AP13" i="6"/>
  <c r="AS13" i="6"/>
  <c r="R12" i="6"/>
  <c r="U12" i="6"/>
  <c r="X12" i="6"/>
  <c r="AA12" i="6"/>
  <c r="AD12" i="6"/>
  <c r="AG12" i="6"/>
  <c r="AJ12" i="6"/>
  <c r="AM12" i="6"/>
  <c r="AP12" i="6"/>
  <c r="R11" i="6"/>
  <c r="U11" i="6"/>
  <c r="X11" i="6"/>
  <c r="AA11" i="6"/>
  <c r="AD11" i="6"/>
  <c r="AG11" i="6"/>
  <c r="AJ11" i="6"/>
  <c r="AM11" i="6"/>
  <c r="AP11" i="6"/>
  <c r="AS11" i="6"/>
  <c r="R10" i="6"/>
  <c r="U10" i="6"/>
  <c r="X10" i="6"/>
  <c r="AA10" i="6"/>
  <c r="AD10" i="6"/>
  <c r="AG10" i="6"/>
  <c r="AJ10" i="6"/>
  <c r="AM10" i="6"/>
  <c r="AP10" i="6"/>
  <c r="AZ8" i="6"/>
  <c r="BB8" i="6" s="1"/>
  <c r="AZ9" i="6"/>
  <c r="BB9" i="6" s="1"/>
  <c r="AZ10" i="6"/>
  <c r="BB10" i="6" s="1"/>
  <c r="AZ11" i="6"/>
  <c r="BB11" i="6" s="1"/>
  <c r="AZ12" i="6"/>
  <c r="BB12" i="6" s="1"/>
  <c r="AZ13" i="6"/>
  <c r="BB13" i="6" s="1"/>
  <c r="AZ14" i="6"/>
  <c r="BB14" i="6" s="1"/>
  <c r="AZ15" i="6"/>
  <c r="BB15" i="6" s="1"/>
  <c r="AZ16" i="6"/>
  <c r="BB16" i="6" s="1"/>
  <c r="AZ17" i="6"/>
  <c r="BB17" i="6" s="1"/>
  <c r="AZ18" i="6"/>
  <c r="BB18" i="6" s="1"/>
  <c r="AZ19" i="6"/>
  <c r="BB19" i="6" s="1"/>
  <c r="BD19" i="6" s="1"/>
  <c r="AZ20" i="6"/>
  <c r="BB20" i="6" s="1"/>
  <c r="AZ21" i="6"/>
  <c r="BB21" i="6" s="1"/>
  <c r="AZ22" i="6"/>
  <c r="BB22" i="6" s="1"/>
  <c r="AZ23" i="6"/>
  <c r="BB23" i="6" s="1"/>
  <c r="AZ24" i="6"/>
  <c r="BB24" i="6" s="1"/>
  <c r="AZ7" i="6"/>
  <c r="BB7" i="6" s="1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44" i="6"/>
  <c r="C144" i="6"/>
  <c r="AS9" i="6"/>
  <c r="R9" i="6"/>
  <c r="U9" i="6"/>
  <c r="X9" i="6"/>
  <c r="AA9" i="6"/>
  <c r="AD9" i="6"/>
  <c r="AG9" i="6"/>
  <c r="AJ9" i="6"/>
  <c r="AM9" i="6"/>
  <c r="AP9" i="6"/>
  <c r="R22" i="1"/>
  <c r="U22" i="1"/>
  <c r="X22" i="1"/>
  <c r="AA22" i="1"/>
  <c r="AD22" i="1"/>
  <c r="AG22" i="1"/>
  <c r="AJ22" i="1"/>
  <c r="AM22" i="1"/>
  <c r="AP22" i="1"/>
  <c r="R21" i="1"/>
  <c r="U21" i="1"/>
  <c r="X21" i="1"/>
  <c r="AA21" i="1"/>
  <c r="AD21" i="1"/>
  <c r="AG21" i="1"/>
  <c r="AJ21" i="1"/>
  <c r="AM21" i="1"/>
  <c r="AP21" i="1"/>
  <c r="AS21" i="1"/>
  <c r="H21" i="1"/>
  <c r="BC21" i="1" s="1"/>
  <c r="R20" i="1"/>
  <c r="U20" i="1"/>
  <c r="X20" i="1"/>
  <c r="AA20" i="1"/>
  <c r="AD20" i="1"/>
  <c r="AG20" i="1"/>
  <c r="AJ20" i="1"/>
  <c r="AM20" i="1"/>
  <c r="AP20" i="1"/>
  <c r="AS20" i="1"/>
  <c r="R18" i="1"/>
  <c r="U18" i="1"/>
  <c r="X18" i="1"/>
  <c r="AA18" i="1"/>
  <c r="AD18" i="1"/>
  <c r="AG18" i="1"/>
  <c r="AJ18" i="1"/>
  <c r="AM18" i="1"/>
  <c r="AP18" i="1"/>
  <c r="L18" i="1"/>
  <c r="R17" i="1"/>
  <c r="U17" i="1"/>
  <c r="X17" i="1"/>
  <c r="AA17" i="1"/>
  <c r="AD17" i="1"/>
  <c r="AG17" i="1"/>
  <c r="AJ17" i="1"/>
  <c r="AM17" i="1"/>
  <c r="AP17" i="1"/>
  <c r="AS17" i="1"/>
  <c r="R16" i="1"/>
  <c r="U16" i="1"/>
  <c r="X16" i="1"/>
  <c r="AA16" i="1"/>
  <c r="AD16" i="1"/>
  <c r="AG16" i="1"/>
  <c r="AJ16" i="1"/>
  <c r="AM16" i="1"/>
  <c r="AP16" i="1"/>
  <c r="AS16" i="1"/>
  <c r="R14" i="1"/>
  <c r="U14" i="1"/>
  <c r="X14" i="1"/>
  <c r="AA14" i="1"/>
  <c r="AD14" i="1"/>
  <c r="AG14" i="1"/>
  <c r="AJ14" i="1"/>
  <c r="AM14" i="1"/>
  <c r="AP14" i="1"/>
  <c r="AS14" i="1"/>
  <c r="R13" i="1"/>
  <c r="U13" i="1"/>
  <c r="X13" i="1"/>
  <c r="AA13" i="1"/>
  <c r="AD13" i="1"/>
  <c r="AG13" i="1"/>
  <c r="AJ13" i="1"/>
  <c r="AM13" i="1"/>
  <c r="AP13" i="1"/>
  <c r="R12" i="1"/>
  <c r="U12" i="1"/>
  <c r="X12" i="1"/>
  <c r="AA12" i="1"/>
  <c r="AD12" i="1"/>
  <c r="AG12" i="1"/>
  <c r="AJ12" i="1"/>
  <c r="AM12" i="1"/>
  <c r="AP12" i="1"/>
  <c r="AS12" i="1"/>
  <c r="H13" i="1"/>
  <c r="BC13" i="1" s="1"/>
  <c r="H14" i="1"/>
  <c r="BC14" i="1" s="1"/>
  <c r="H15" i="1"/>
  <c r="H16" i="1"/>
  <c r="BC16" i="1" s="1"/>
  <c r="H17" i="1"/>
  <c r="BC17" i="1" s="1"/>
  <c r="H18" i="1"/>
  <c r="BC18" i="1" s="1"/>
  <c r="H19" i="1"/>
  <c r="H20" i="1"/>
  <c r="BC20" i="1" s="1"/>
  <c r="H22" i="1"/>
  <c r="BC22" i="1" s="1"/>
  <c r="H23" i="1"/>
  <c r="BC23" i="1" s="1"/>
  <c r="H24" i="1"/>
  <c r="BC24" i="1" s="1"/>
  <c r="H25" i="1"/>
  <c r="BC25" i="1" s="1"/>
  <c r="H26" i="1"/>
  <c r="BC26" i="1" s="1"/>
  <c r="H12" i="1"/>
  <c r="BC12" i="1" s="1"/>
  <c r="H11" i="1"/>
  <c r="R10" i="1"/>
  <c r="U10" i="1"/>
  <c r="X10" i="1"/>
  <c r="AA10" i="1"/>
  <c r="AD10" i="1"/>
  <c r="AG10" i="1"/>
  <c r="AJ10" i="1"/>
  <c r="AM10" i="1"/>
  <c r="AP10" i="1"/>
  <c r="AS10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6" i="1"/>
  <c r="AV27" i="1"/>
  <c r="R9" i="1"/>
  <c r="U9" i="1"/>
  <c r="AA9" i="1"/>
  <c r="AD9" i="1"/>
  <c r="AG9" i="1"/>
  <c r="AJ9" i="1"/>
  <c r="AM9" i="1"/>
  <c r="AP9" i="1"/>
  <c r="AS9" i="1"/>
  <c r="AV8" i="1"/>
  <c r="U8" i="1"/>
  <c r="X8" i="1"/>
  <c r="AA8" i="1"/>
  <c r="AD8" i="1"/>
  <c r="AG8" i="1"/>
  <c r="AJ8" i="1"/>
  <c r="AM8" i="1"/>
  <c r="AP8" i="1"/>
  <c r="AS8" i="1"/>
  <c r="R8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E59" i="1" s="1"/>
  <c r="O21" i="1"/>
  <c r="O22" i="1"/>
  <c r="O23" i="1"/>
  <c r="O24" i="1"/>
  <c r="E63" i="1" s="1"/>
  <c r="O25" i="1"/>
  <c r="E64" i="1" s="1"/>
  <c r="O26" i="1"/>
  <c r="O27" i="1"/>
  <c r="O28" i="1"/>
  <c r="E67" i="1" s="1"/>
  <c r="O29" i="1"/>
  <c r="E68" i="1" s="1"/>
  <c r="O30" i="1"/>
  <c r="E69" i="1" s="1"/>
  <c r="O31" i="1"/>
  <c r="E70" i="1" s="1"/>
  <c r="O32" i="1"/>
  <c r="E71" i="1" s="1"/>
  <c r="O33" i="1"/>
  <c r="E72" i="1" s="1"/>
  <c r="O34" i="1"/>
  <c r="O35" i="1"/>
  <c r="O36" i="1"/>
  <c r="O37" i="1"/>
  <c r="E62" i="1" l="1"/>
  <c r="E58" i="1"/>
  <c r="E54" i="1"/>
  <c r="E50" i="1"/>
  <c r="E170" i="6"/>
  <c r="E126" i="9"/>
  <c r="E65" i="1"/>
  <c r="E51" i="1"/>
  <c r="E49" i="1"/>
  <c r="E53" i="1"/>
  <c r="E47" i="1"/>
  <c r="I19" i="1"/>
  <c r="BA19" i="1" s="1"/>
  <c r="BC19" i="1"/>
  <c r="I11" i="1"/>
  <c r="BC11" i="1"/>
  <c r="I15" i="1"/>
  <c r="BA15" i="1" s="1"/>
  <c r="BC15" i="1"/>
  <c r="AS43" i="1"/>
  <c r="BD34" i="6"/>
  <c r="BC21" i="9"/>
  <c r="I21" i="9"/>
  <c r="BA21" i="9" s="1"/>
  <c r="BB21" i="9" s="1"/>
  <c r="BD21" i="9" s="1"/>
  <c r="I88" i="8"/>
  <c r="C9" i="10" s="1"/>
  <c r="BA23" i="8"/>
  <c r="BB23" i="8" s="1"/>
  <c r="BD23" i="8" s="1"/>
  <c r="E66" i="1"/>
  <c r="E60" i="1"/>
  <c r="E56" i="1"/>
  <c r="E52" i="1"/>
  <c r="E48" i="1"/>
  <c r="AV43" i="1"/>
  <c r="BB35" i="6"/>
  <c r="BD35" i="6" s="1"/>
  <c r="E55" i="1"/>
  <c r="E204" i="4"/>
  <c r="E205" i="4"/>
  <c r="E61" i="1"/>
  <c r="E57" i="1"/>
  <c r="L43" i="1"/>
  <c r="BA10" i="4"/>
  <c r="I104" i="4"/>
  <c r="C7" i="10" s="1"/>
  <c r="AZ8" i="1"/>
  <c r="BB8" i="1" s="1"/>
  <c r="BD8" i="1" s="1"/>
  <c r="AZ9" i="1"/>
  <c r="BB9" i="1" s="1"/>
  <c r="BD9" i="1" s="1"/>
  <c r="AZ10" i="1"/>
  <c r="BB10" i="1" s="1"/>
  <c r="BD10" i="1" s="1"/>
  <c r="AZ11" i="1"/>
  <c r="AZ12" i="1"/>
  <c r="BB12" i="1" s="1"/>
  <c r="BD12" i="1" s="1"/>
  <c r="AZ13" i="1"/>
  <c r="BB13" i="1" s="1"/>
  <c r="BD13" i="1" s="1"/>
  <c r="AZ14" i="1"/>
  <c r="BB14" i="1" s="1"/>
  <c r="BD14" i="1" s="1"/>
  <c r="AZ15" i="1"/>
  <c r="BB15" i="1" s="1"/>
  <c r="BD15" i="1" s="1"/>
  <c r="AZ16" i="1"/>
  <c r="BB16" i="1" s="1"/>
  <c r="BD16" i="1" s="1"/>
  <c r="AZ17" i="1"/>
  <c r="BB17" i="1" s="1"/>
  <c r="BD17" i="1" s="1"/>
  <c r="AZ18" i="1"/>
  <c r="BB18" i="1" s="1"/>
  <c r="BD18" i="1" s="1"/>
  <c r="AZ19" i="1"/>
  <c r="BB19" i="1" s="1"/>
  <c r="BD19" i="1" s="1"/>
  <c r="AZ20" i="1"/>
  <c r="BB20" i="1" s="1"/>
  <c r="BD20" i="1" s="1"/>
  <c r="AZ21" i="1"/>
  <c r="BB21" i="1" s="1"/>
  <c r="BD21" i="1" s="1"/>
  <c r="AZ22" i="1"/>
  <c r="BB22" i="1" s="1"/>
  <c r="BD22" i="1" s="1"/>
  <c r="AZ23" i="1"/>
  <c r="AZ24" i="1"/>
  <c r="BB24" i="1" s="1"/>
  <c r="BD24" i="1" s="1"/>
  <c r="AZ25" i="1"/>
  <c r="BB25" i="1" s="1"/>
  <c r="BD25" i="1" s="1"/>
  <c r="AZ26" i="1"/>
  <c r="BB26" i="1" s="1"/>
  <c r="BD26" i="1" s="1"/>
  <c r="AZ27" i="1"/>
  <c r="BB27" i="1" s="1"/>
  <c r="BD27" i="1" s="1"/>
  <c r="AZ28" i="1"/>
  <c r="BB28" i="1" s="1"/>
  <c r="BD28" i="1" s="1"/>
  <c r="AZ29" i="1"/>
  <c r="BB29" i="1" s="1"/>
  <c r="BD29" i="1" s="1"/>
  <c r="AZ7" i="1"/>
  <c r="BB7" i="1" s="1"/>
  <c r="R7" i="1"/>
  <c r="R43" i="1" s="1"/>
  <c r="U7" i="1"/>
  <c r="U43" i="1" s="1"/>
  <c r="X7" i="1"/>
  <c r="X43" i="1" s="1"/>
  <c r="AA7" i="1"/>
  <c r="AA43" i="1" s="1"/>
  <c r="AD7" i="1"/>
  <c r="AD43" i="1" s="1"/>
  <c r="AG7" i="1"/>
  <c r="AG43" i="1" s="1"/>
  <c r="AJ7" i="1"/>
  <c r="AJ43" i="1" s="1"/>
  <c r="AM7" i="1"/>
  <c r="AM43" i="1" s="1"/>
  <c r="AP7" i="1"/>
  <c r="AP43" i="1" s="1"/>
  <c r="O7" i="1"/>
  <c r="H7" i="1"/>
  <c r="AZ7" i="9"/>
  <c r="BB7" i="9" s="1"/>
  <c r="R7" i="9"/>
  <c r="R68" i="9" s="1"/>
  <c r="U7" i="9"/>
  <c r="U68" i="9" s="1"/>
  <c r="X7" i="9"/>
  <c r="X68" i="9" s="1"/>
  <c r="AA7" i="9"/>
  <c r="AA68" i="9" s="1"/>
  <c r="AD7" i="9"/>
  <c r="AG7" i="9"/>
  <c r="AG68" i="9" s="1"/>
  <c r="AJ7" i="9"/>
  <c r="AJ68" i="9" s="1"/>
  <c r="AM7" i="9"/>
  <c r="AM68" i="9" s="1"/>
  <c r="AP7" i="9"/>
  <c r="AP68" i="9" s="1"/>
  <c r="O7" i="9"/>
  <c r="H7" i="9"/>
  <c r="BC7" i="9" s="1"/>
  <c r="AZ8" i="8"/>
  <c r="BB8" i="8" s="1"/>
  <c r="BD8" i="8" s="1"/>
  <c r="AZ9" i="8"/>
  <c r="BB9" i="8" s="1"/>
  <c r="BD9" i="8" s="1"/>
  <c r="AZ10" i="8"/>
  <c r="BB10" i="8" s="1"/>
  <c r="AZ11" i="8"/>
  <c r="BB11" i="8" s="1"/>
  <c r="BD11" i="8" s="1"/>
  <c r="AZ12" i="8"/>
  <c r="BB12" i="8" s="1"/>
  <c r="BD12" i="8" s="1"/>
  <c r="AZ13" i="8"/>
  <c r="BB13" i="8" s="1"/>
  <c r="BD13" i="8" s="1"/>
  <c r="AZ14" i="8"/>
  <c r="BB14" i="8" s="1"/>
  <c r="BD14" i="8" s="1"/>
  <c r="AZ15" i="8"/>
  <c r="BB15" i="8" s="1"/>
  <c r="BD15" i="8" s="1"/>
  <c r="AZ16" i="8"/>
  <c r="BB16" i="8" s="1"/>
  <c r="BD16" i="8" s="1"/>
  <c r="U10" i="8"/>
  <c r="X10" i="8"/>
  <c r="AA10" i="8"/>
  <c r="AD10" i="8"/>
  <c r="AG10" i="8"/>
  <c r="AJ10" i="8"/>
  <c r="AM10" i="8"/>
  <c r="AP10" i="8"/>
  <c r="AS10" i="8"/>
  <c r="AV10" i="8"/>
  <c r="H10" i="8"/>
  <c r="BC10" i="8" s="1"/>
  <c r="R7" i="8"/>
  <c r="U7" i="8"/>
  <c r="X7" i="8"/>
  <c r="AA7" i="8"/>
  <c r="AD7" i="8"/>
  <c r="AG7" i="8"/>
  <c r="AJ7" i="8"/>
  <c r="AM7" i="8"/>
  <c r="AP7" i="8"/>
  <c r="AS7" i="8"/>
  <c r="AV7" i="8"/>
  <c r="AZ7" i="8"/>
  <c r="BB7" i="8" s="1"/>
  <c r="AY7" i="8"/>
  <c r="O7" i="8"/>
  <c r="H7" i="8"/>
  <c r="R7" i="6"/>
  <c r="U7" i="6"/>
  <c r="X7" i="6"/>
  <c r="AA7" i="6"/>
  <c r="AD7" i="6"/>
  <c r="AG7" i="6"/>
  <c r="AJ7" i="6"/>
  <c r="AM7" i="6"/>
  <c r="AP7" i="6"/>
  <c r="H7" i="4"/>
  <c r="AZ7" i="4"/>
  <c r="BB7" i="4" s="1"/>
  <c r="AZ8" i="4"/>
  <c r="BB8" i="4" s="1"/>
  <c r="BD8" i="4" s="1"/>
  <c r="AZ9" i="4"/>
  <c r="BB9" i="4" s="1"/>
  <c r="BD9" i="4" s="1"/>
  <c r="AZ10" i="4"/>
  <c r="BB10" i="4" s="1"/>
  <c r="BD10" i="4" s="1"/>
  <c r="AZ11" i="4"/>
  <c r="BB11" i="4" s="1"/>
  <c r="BD11" i="4" s="1"/>
  <c r="AZ12" i="4"/>
  <c r="BB12" i="4" s="1"/>
  <c r="BD12" i="4" s="1"/>
  <c r="AZ13" i="4"/>
  <c r="BB13" i="4" s="1"/>
  <c r="BD13" i="4" s="1"/>
  <c r="AZ14" i="4"/>
  <c r="BB14" i="4" s="1"/>
  <c r="BD14" i="4" s="1"/>
  <c r="AZ15" i="4"/>
  <c r="BB15" i="4" s="1"/>
  <c r="BD15" i="4" s="1"/>
  <c r="AZ16" i="4"/>
  <c r="BB16" i="4" s="1"/>
  <c r="BD16" i="4" s="1"/>
  <c r="AZ17" i="4"/>
  <c r="BB17" i="4" s="1"/>
  <c r="BD17" i="4" s="1"/>
  <c r="AZ18" i="4"/>
  <c r="BB18" i="4" s="1"/>
  <c r="BD18" i="4" s="1"/>
  <c r="AZ19" i="4"/>
  <c r="BB19" i="4" s="1"/>
  <c r="BD19" i="4" s="1"/>
  <c r="AZ20" i="4"/>
  <c r="BB20" i="4" s="1"/>
  <c r="BD20" i="4" s="1"/>
  <c r="AZ21" i="4"/>
  <c r="BB21" i="4" s="1"/>
  <c r="BD21" i="4" s="1"/>
  <c r="AZ22" i="4"/>
  <c r="BB22" i="4" s="1"/>
  <c r="BD22" i="4" s="1"/>
  <c r="AZ23" i="4"/>
  <c r="BB23" i="4" s="1"/>
  <c r="BD23" i="4" s="1"/>
  <c r="AZ24" i="4"/>
  <c r="BB24" i="4" s="1"/>
  <c r="BD24" i="4" s="1"/>
  <c r="AZ25" i="4"/>
  <c r="BB25" i="4" s="1"/>
  <c r="BD25" i="4" s="1"/>
  <c r="AZ26" i="4"/>
  <c r="BB26" i="4" s="1"/>
  <c r="BD26" i="4" s="1"/>
  <c r="AZ27" i="4"/>
  <c r="BB27" i="4" s="1"/>
  <c r="BD27" i="4" s="1"/>
  <c r="AV96" i="6"/>
  <c r="AV97" i="6"/>
  <c r="AV98" i="6"/>
  <c r="AV99" i="6"/>
  <c r="AV100" i="6"/>
  <c r="AV101" i="6"/>
  <c r="AV102" i="6"/>
  <c r="AV103" i="6"/>
  <c r="AV104" i="6"/>
  <c r="AV105" i="6"/>
  <c r="AV106" i="6"/>
  <c r="AV107" i="6"/>
  <c r="AV108" i="6"/>
  <c r="AV109" i="6"/>
  <c r="AV110" i="6"/>
  <c r="AV111" i="6"/>
  <c r="AV112" i="6"/>
  <c r="AV113" i="6"/>
  <c r="AV115" i="6"/>
  <c r="AV116" i="6"/>
  <c r="AV117" i="6"/>
  <c r="AV118" i="6"/>
  <c r="AV119" i="6"/>
  <c r="AV120" i="6"/>
  <c r="AV121" i="6"/>
  <c r="AV122" i="6"/>
  <c r="AV123" i="6"/>
  <c r="AV124" i="6"/>
  <c r="AV125" i="6"/>
  <c r="AV126" i="6"/>
  <c r="AV127" i="6"/>
  <c r="AV128" i="6"/>
  <c r="AV129" i="6"/>
  <c r="AV130" i="6"/>
  <c r="AV131" i="6"/>
  <c r="AV132" i="6"/>
  <c r="AV134" i="6"/>
  <c r="AV135" i="6"/>
  <c r="AV136" i="6"/>
  <c r="AV137" i="6"/>
  <c r="AV114" i="6"/>
  <c r="AV133" i="6"/>
  <c r="AV95" i="6"/>
  <c r="BC7" i="8" l="1"/>
  <c r="E94" i="8"/>
  <c r="BC7" i="1"/>
  <c r="H43" i="1"/>
  <c r="BD7" i="8"/>
  <c r="BD10" i="8"/>
  <c r="BD7" i="9"/>
  <c r="BD7" i="1"/>
  <c r="I68" i="9"/>
  <c r="C10" i="10" s="1"/>
  <c r="H68" i="9"/>
  <c r="BA11" i="1"/>
  <c r="BB11" i="1" s="1"/>
  <c r="BD11" i="1" s="1"/>
  <c r="I43" i="1"/>
  <c r="C6" i="10" s="1"/>
  <c r="E91" i="8"/>
  <c r="E46" i="1"/>
  <c r="E73" i="1" s="1"/>
  <c r="E71" i="9"/>
  <c r="O68" i="9"/>
  <c r="O88" i="8"/>
  <c r="O43" i="1"/>
  <c r="H104" i="4"/>
  <c r="BC7" i="4"/>
  <c r="BD7" i="4" s="1"/>
  <c r="BB23" i="1"/>
  <c r="BD23" i="1" s="1"/>
  <c r="AZ104" i="4"/>
  <c r="H136" i="6"/>
  <c r="E125" i="9" l="1"/>
  <c r="H135" i="6"/>
  <c r="H134" i="6" l="1"/>
  <c r="H133" i="6" l="1"/>
  <c r="AV9" i="6" l="1"/>
  <c r="AV10" i="6"/>
  <c r="AV11" i="6"/>
  <c r="AV12" i="6"/>
  <c r="AV13" i="6"/>
  <c r="AV14" i="6"/>
  <c r="AV15" i="6"/>
  <c r="AV16" i="6"/>
  <c r="AV18" i="6"/>
  <c r="AV19" i="6"/>
  <c r="AV20" i="6"/>
  <c r="AV21" i="6"/>
  <c r="AV22" i="6"/>
  <c r="AV23" i="6"/>
  <c r="AV24" i="6"/>
  <c r="AV25" i="6"/>
  <c r="AV26" i="6"/>
  <c r="AV27" i="6"/>
  <c r="AV28" i="6"/>
  <c r="AV29" i="6"/>
  <c r="AV30" i="6"/>
  <c r="AV31" i="6"/>
  <c r="AV7" i="6"/>
  <c r="AV8" i="6"/>
  <c r="AV34" i="6"/>
  <c r="AV35" i="6"/>
  <c r="AV36" i="6"/>
  <c r="AV37" i="6"/>
  <c r="AV38" i="6"/>
  <c r="AV39" i="6"/>
  <c r="AV40" i="6"/>
  <c r="AV41" i="6"/>
  <c r="AV42" i="6"/>
  <c r="AV43" i="6"/>
  <c r="AV44" i="6"/>
  <c r="AV45" i="6"/>
  <c r="AV46" i="6"/>
  <c r="AV47" i="6"/>
  <c r="AV48" i="6"/>
  <c r="AV49" i="6"/>
  <c r="AV50" i="6"/>
  <c r="AV51" i="6"/>
  <c r="AV52" i="6"/>
  <c r="AV53" i="6"/>
  <c r="AV54" i="6"/>
  <c r="AV55" i="6"/>
  <c r="AV56" i="6"/>
  <c r="AV57" i="6"/>
  <c r="AV58" i="6"/>
  <c r="AV59" i="6"/>
  <c r="AV62" i="6"/>
  <c r="AV63" i="6"/>
  <c r="AV64" i="6"/>
  <c r="AV65" i="6"/>
  <c r="AV66" i="6"/>
  <c r="AV67" i="6"/>
  <c r="AV68" i="6"/>
  <c r="AV69" i="6"/>
  <c r="AV70" i="6"/>
  <c r="AV71" i="6"/>
  <c r="AV72" i="6"/>
  <c r="AV73" i="6"/>
  <c r="AV74" i="6"/>
  <c r="AV75" i="6"/>
  <c r="AV76" i="6"/>
  <c r="AV77" i="6"/>
  <c r="AV78" i="6"/>
  <c r="AV79" i="6"/>
  <c r="AV80" i="6"/>
  <c r="AV81" i="6"/>
  <c r="AV82" i="6"/>
  <c r="AV83" i="6"/>
  <c r="AV84" i="6"/>
  <c r="AV85" i="6"/>
  <c r="AV86" i="6"/>
  <c r="AV87" i="6"/>
  <c r="AV88" i="6"/>
  <c r="AV89" i="6"/>
  <c r="AV90" i="6"/>
  <c r="AV91" i="6"/>
  <c r="AV92" i="6"/>
  <c r="AV93" i="6"/>
  <c r="AV94" i="6"/>
  <c r="AV138" i="6"/>
  <c r="AV139" i="6"/>
  <c r="AS10" i="6"/>
  <c r="AS12" i="6"/>
  <c r="AS14" i="6"/>
  <c r="AS16" i="6"/>
  <c r="AS20" i="6"/>
  <c r="AS21" i="6"/>
  <c r="AS25" i="6"/>
  <c r="AS26" i="6"/>
  <c r="AS29" i="6"/>
  <c r="AS7" i="6"/>
  <c r="AS8" i="6"/>
  <c r="AS34" i="6"/>
  <c r="AS35" i="6"/>
  <c r="AS38" i="6"/>
  <c r="AS39" i="6"/>
  <c r="AS41" i="6"/>
  <c r="AS42" i="6"/>
  <c r="AS43" i="6"/>
  <c r="AS44" i="6"/>
  <c r="AS45" i="6"/>
  <c r="AS47" i="6"/>
  <c r="AS48" i="6"/>
  <c r="AS49" i="6"/>
  <c r="AS62" i="6"/>
  <c r="AS63" i="6"/>
  <c r="AS64" i="6"/>
  <c r="AS65" i="6"/>
  <c r="AS66" i="6"/>
  <c r="AS67" i="6"/>
  <c r="AS68" i="6"/>
  <c r="AS69" i="6"/>
  <c r="AS70" i="6"/>
  <c r="AS71" i="6"/>
  <c r="AS72" i="6"/>
  <c r="AS73" i="6"/>
  <c r="AS74" i="6"/>
  <c r="AS75" i="6"/>
  <c r="AS76" i="6"/>
  <c r="AS77" i="6"/>
  <c r="AS78" i="6"/>
  <c r="AS79" i="6"/>
  <c r="AS80" i="6"/>
  <c r="AS81" i="6"/>
  <c r="AS82" i="6"/>
  <c r="AS83" i="6"/>
  <c r="AS84" i="6"/>
  <c r="AS85" i="6"/>
  <c r="AS86" i="6"/>
  <c r="AS87" i="6"/>
  <c r="AS88" i="6"/>
  <c r="AS89" i="6"/>
  <c r="AS90" i="6"/>
  <c r="AS91" i="6"/>
  <c r="AS92" i="6"/>
  <c r="AS93" i="6"/>
  <c r="AS94" i="6"/>
  <c r="AS95" i="6"/>
  <c r="AS96" i="6"/>
  <c r="AS97" i="6"/>
  <c r="AS98" i="6"/>
  <c r="AS99" i="6"/>
  <c r="AS100" i="6"/>
  <c r="AS101" i="6"/>
  <c r="AS102" i="6"/>
  <c r="AS103" i="6"/>
  <c r="AS104" i="6"/>
  <c r="AS105" i="6"/>
  <c r="AS106" i="6"/>
  <c r="AS107" i="6"/>
  <c r="AS108" i="6"/>
  <c r="AS109" i="6"/>
  <c r="AS110" i="6"/>
  <c r="AS111" i="6"/>
  <c r="AS112" i="6"/>
  <c r="AS113" i="6"/>
  <c r="AS114" i="6"/>
  <c r="AS115" i="6"/>
  <c r="AS116" i="6"/>
  <c r="AS117" i="6"/>
  <c r="AS118" i="6"/>
  <c r="AS119" i="6"/>
  <c r="AS120" i="6"/>
  <c r="AS121" i="6"/>
  <c r="AS122" i="6"/>
  <c r="AS123" i="6"/>
  <c r="AS124" i="6"/>
  <c r="AS125" i="6"/>
  <c r="AS126" i="6"/>
  <c r="AS127" i="6"/>
  <c r="AS128" i="6"/>
  <c r="AS129" i="6"/>
  <c r="AS130" i="6"/>
  <c r="AS131" i="6"/>
  <c r="AS132" i="6"/>
  <c r="AS133" i="6"/>
  <c r="AS134" i="6"/>
  <c r="AS135" i="6"/>
  <c r="AS136" i="6"/>
  <c r="AS137" i="6"/>
  <c r="AS138" i="6"/>
  <c r="H132" i="6"/>
  <c r="AS140" i="6" l="1"/>
  <c r="AV140" i="6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M41" i="8"/>
  <c r="AM42" i="8"/>
  <c r="AM43" i="8"/>
  <c r="AM44" i="8"/>
  <c r="AM45" i="8"/>
  <c r="AM46" i="8"/>
  <c r="AM47" i="8"/>
  <c r="AM48" i="8"/>
  <c r="AJ41" i="8"/>
  <c r="AJ42" i="8"/>
  <c r="AJ43" i="8"/>
  <c r="AJ44" i="8"/>
  <c r="AJ45" i="8"/>
  <c r="AJ46" i="8"/>
  <c r="AJ47" i="8"/>
  <c r="AJ48" i="8"/>
  <c r="AG41" i="8"/>
  <c r="AG42" i="8"/>
  <c r="AG43" i="8"/>
  <c r="AG44" i="8"/>
  <c r="AG45" i="8"/>
  <c r="AG46" i="8"/>
  <c r="AG47" i="8"/>
  <c r="AG48" i="8"/>
  <c r="AD41" i="8"/>
  <c r="AD42" i="8"/>
  <c r="AD43" i="8"/>
  <c r="AD44" i="8"/>
  <c r="AD45" i="8"/>
  <c r="AD46" i="8"/>
  <c r="AD47" i="8"/>
  <c r="AD48" i="8"/>
  <c r="AD49" i="8"/>
  <c r="AD50" i="8"/>
  <c r="AA41" i="8"/>
  <c r="AA42" i="8"/>
  <c r="AA43" i="8"/>
  <c r="AA44" i="8"/>
  <c r="AA45" i="8"/>
  <c r="AA46" i="8"/>
  <c r="AA47" i="8"/>
  <c r="AA48" i="8"/>
  <c r="AA49" i="8"/>
  <c r="AA50" i="8"/>
  <c r="X41" i="8"/>
  <c r="X42" i="8"/>
  <c r="X43" i="8"/>
  <c r="X44" i="8"/>
  <c r="X45" i="8"/>
  <c r="X46" i="8"/>
  <c r="X47" i="8"/>
  <c r="U41" i="8"/>
  <c r="U42" i="8"/>
  <c r="U43" i="8"/>
  <c r="U44" i="8"/>
  <c r="U45" i="8"/>
  <c r="U46" i="8"/>
  <c r="U47" i="8"/>
  <c r="U48" i="8"/>
  <c r="U49" i="8"/>
  <c r="U50" i="8"/>
  <c r="U51" i="8"/>
  <c r="R41" i="8"/>
  <c r="R42" i="8"/>
  <c r="R43" i="8"/>
  <c r="R44" i="8"/>
  <c r="R45" i="8"/>
  <c r="R46" i="8"/>
  <c r="R47" i="8"/>
  <c r="R48" i="8"/>
  <c r="R49" i="8"/>
  <c r="R50" i="8"/>
  <c r="R88" i="8" l="1"/>
  <c r="X88" i="8"/>
  <c r="AA88" i="8"/>
  <c r="AD88" i="8"/>
  <c r="AG88" i="8"/>
  <c r="AJ88" i="8"/>
  <c r="AM88" i="8"/>
  <c r="U88" i="8"/>
  <c r="AP88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E149" i="8" s="1"/>
  <c r="AS66" i="8"/>
  <c r="AS67" i="8"/>
  <c r="AS68" i="8"/>
  <c r="AS69" i="8"/>
  <c r="E153" i="8" s="1"/>
  <c r="AS70" i="8"/>
  <c r="E154" i="8" s="1"/>
  <c r="AS71" i="8"/>
  <c r="E155" i="8" s="1"/>
  <c r="AS72" i="8"/>
  <c r="E156" i="8" s="1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8" i="8" l="1"/>
  <c r="AD67" i="9"/>
  <c r="AD68" i="9" s="1"/>
  <c r="R131" i="6"/>
  <c r="U131" i="6"/>
  <c r="X131" i="6"/>
  <c r="AA131" i="6"/>
  <c r="AD131" i="6"/>
  <c r="AG131" i="6"/>
  <c r="AJ131" i="6"/>
  <c r="AM131" i="6"/>
  <c r="AP131" i="6"/>
  <c r="H131" i="6"/>
  <c r="AS67" i="9"/>
  <c r="AS68" i="9" s="1"/>
  <c r="L129" i="6"/>
  <c r="L130" i="6"/>
  <c r="L131" i="6"/>
  <c r="L132" i="6"/>
  <c r="L133" i="6"/>
  <c r="L134" i="6"/>
  <c r="L135" i="6"/>
  <c r="L136" i="6"/>
  <c r="O131" i="6"/>
  <c r="O132" i="6"/>
  <c r="O133" i="6"/>
  <c r="O134" i="6"/>
  <c r="O135" i="6"/>
  <c r="O136" i="6"/>
  <c r="R132" i="6"/>
  <c r="R133" i="6"/>
  <c r="R134" i="6"/>
  <c r="R135" i="6"/>
  <c r="R136" i="6"/>
  <c r="U132" i="6"/>
  <c r="U133" i="6"/>
  <c r="U134" i="6"/>
  <c r="U135" i="6"/>
  <c r="U136" i="6"/>
  <c r="X132" i="6"/>
  <c r="X133" i="6"/>
  <c r="X134" i="6"/>
  <c r="X135" i="6"/>
  <c r="X136" i="6"/>
  <c r="AA132" i="6"/>
  <c r="AA133" i="6"/>
  <c r="AA134" i="6"/>
  <c r="AA135" i="6"/>
  <c r="AA136" i="6"/>
  <c r="AD132" i="6"/>
  <c r="AD133" i="6"/>
  <c r="AD134" i="6"/>
  <c r="AD135" i="6"/>
  <c r="AD136" i="6"/>
  <c r="AG132" i="6"/>
  <c r="AG133" i="6"/>
  <c r="AG134" i="6"/>
  <c r="AG135" i="6"/>
  <c r="AG136" i="6"/>
  <c r="AJ132" i="6"/>
  <c r="AJ133" i="6"/>
  <c r="AJ134" i="6"/>
  <c r="AJ135" i="6"/>
  <c r="AJ136" i="6"/>
  <c r="AM132" i="6"/>
  <c r="AM133" i="6"/>
  <c r="AM134" i="6"/>
  <c r="AM135" i="6"/>
  <c r="AM136" i="6"/>
  <c r="AP132" i="6"/>
  <c r="AP133" i="6"/>
  <c r="AP134" i="6"/>
  <c r="AP135" i="6"/>
  <c r="AP136" i="6"/>
  <c r="AP130" i="6"/>
  <c r="H130" i="6"/>
  <c r="AP129" i="6" l="1"/>
  <c r="H129" i="6"/>
  <c r="O129" i="6"/>
  <c r="O130" i="6"/>
  <c r="O137" i="6"/>
  <c r="R129" i="6"/>
  <c r="R130" i="6"/>
  <c r="U129" i="6"/>
  <c r="U130" i="6"/>
  <c r="X129" i="6"/>
  <c r="X130" i="6"/>
  <c r="AA129" i="6"/>
  <c r="AA130" i="6"/>
  <c r="AD129" i="6"/>
  <c r="AD130" i="6"/>
  <c r="AM129" i="6"/>
  <c r="AM130" i="6"/>
  <c r="AM137" i="6"/>
  <c r="AJ129" i="6"/>
  <c r="AJ130" i="6"/>
  <c r="AG129" i="6"/>
  <c r="AG130" i="6"/>
  <c r="H128" i="6" l="1"/>
  <c r="H127" i="6"/>
  <c r="H126" i="6" l="1"/>
  <c r="R125" i="6"/>
  <c r="U125" i="6"/>
  <c r="X125" i="6"/>
  <c r="AA125" i="6"/>
  <c r="AD125" i="6"/>
  <c r="AG125" i="6"/>
  <c r="AJ125" i="6"/>
  <c r="AM125" i="6"/>
  <c r="AP125" i="6"/>
  <c r="H125" i="6"/>
  <c r="R124" i="6"/>
  <c r="U124" i="6"/>
  <c r="X124" i="6"/>
  <c r="AA124" i="6"/>
  <c r="AD124" i="6"/>
  <c r="AG124" i="6"/>
  <c r="AJ124" i="6"/>
  <c r="AM124" i="6"/>
  <c r="AP124" i="6"/>
  <c r="H124" i="6"/>
  <c r="L124" i="6" l="1"/>
  <c r="L125" i="6"/>
  <c r="L126" i="6"/>
  <c r="L127" i="6"/>
  <c r="L128" i="6"/>
  <c r="L137" i="6"/>
  <c r="L138" i="6"/>
  <c r="O124" i="6"/>
  <c r="O125" i="6"/>
  <c r="O126" i="6"/>
  <c r="O127" i="6"/>
  <c r="O128" i="6"/>
  <c r="O138" i="6"/>
  <c r="R126" i="6"/>
  <c r="R127" i="6"/>
  <c r="R128" i="6"/>
  <c r="R137" i="6"/>
  <c r="R138" i="6"/>
  <c r="U126" i="6"/>
  <c r="U127" i="6"/>
  <c r="U128" i="6"/>
  <c r="U137" i="6"/>
  <c r="X126" i="6"/>
  <c r="X127" i="6"/>
  <c r="X128" i="6"/>
  <c r="X137" i="6"/>
  <c r="AA126" i="6"/>
  <c r="AA127" i="6"/>
  <c r="AA128" i="6"/>
  <c r="AA137" i="6"/>
  <c r="AD126" i="6"/>
  <c r="AD127" i="6"/>
  <c r="AD128" i="6"/>
  <c r="AD137" i="6"/>
  <c r="AD138" i="6"/>
  <c r="AP126" i="6"/>
  <c r="AP127" i="6"/>
  <c r="AP128" i="6"/>
  <c r="AP137" i="6"/>
  <c r="AP138" i="6"/>
  <c r="AM126" i="6"/>
  <c r="AM127" i="6"/>
  <c r="AM128" i="6"/>
  <c r="AM138" i="6"/>
  <c r="AJ126" i="6"/>
  <c r="AJ127" i="6"/>
  <c r="AJ128" i="6"/>
  <c r="AJ137" i="6"/>
  <c r="AJ138" i="6"/>
  <c r="AG126" i="6"/>
  <c r="AG127" i="6"/>
  <c r="AG128" i="6"/>
  <c r="AG137" i="6"/>
  <c r="O122" i="6"/>
  <c r="R122" i="6"/>
  <c r="U122" i="6"/>
  <c r="X122" i="6"/>
  <c r="AA122" i="6"/>
  <c r="AD122" i="6"/>
  <c r="AG122" i="6"/>
  <c r="AJ122" i="6"/>
  <c r="AM122" i="6"/>
  <c r="AP122" i="6"/>
  <c r="H122" i="6"/>
  <c r="O121" i="6"/>
  <c r="R121" i="6"/>
  <c r="U121" i="6"/>
  <c r="X121" i="6"/>
  <c r="AA121" i="6"/>
  <c r="AD121" i="6"/>
  <c r="AG121" i="6"/>
  <c r="AJ121" i="6"/>
  <c r="AM121" i="6"/>
  <c r="AP121" i="6"/>
  <c r="H121" i="6"/>
  <c r="O120" i="6"/>
  <c r="R120" i="6"/>
  <c r="U120" i="6"/>
  <c r="X120" i="6"/>
  <c r="AA120" i="6"/>
  <c r="AD120" i="6"/>
  <c r="AG120" i="6"/>
  <c r="AJ120" i="6"/>
  <c r="AM120" i="6"/>
  <c r="AP120" i="6"/>
  <c r="H120" i="6"/>
  <c r="H119" i="6" l="1"/>
  <c r="R118" i="6"/>
  <c r="U118" i="6"/>
  <c r="X118" i="6"/>
  <c r="AA118" i="6"/>
  <c r="AD118" i="6"/>
  <c r="AG118" i="6"/>
  <c r="AJ118" i="6"/>
  <c r="AM118" i="6"/>
  <c r="AP118" i="6"/>
  <c r="H118" i="6"/>
  <c r="R117" i="6"/>
  <c r="U117" i="6"/>
  <c r="X117" i="6"/>
  <c r="AA117" i="6"/>
  <c r="AD117" i="6"/>
  <c r="AG117" i="6"/>
  <c r="AJ117" i="6"/>
  <c r="AM117" i="6"/>
  <c r="AP117" i="6"/>
  <c r="H117" i="6"/>
  <c r="L117" i="6"/>
  <c r="L118" i="6"/>
  <c r="L119" i="6"/>
  <c r="L120" i="6"/>
  <c r="L121" i="6"/>
  <c r="L122" i="6"/>
  <c r="L123" i="6"/>
  <c r="O117" i="6"/>
  <c r="O118" i="6"/>
  <c r="O119" i="6"/>
  <c r="R119" i="6"/>
  <c r="U119" i="6"/>
  <c r="X119" i="6"/>
  <c r="AA119" i="6"/>
  <c r="AD119" i="6"/>
  <c r="AD123" i="6"/>
  <c r="AG119" i="6"/>
  <c r="AJ119" i="6"/>
  <c r="AJ123" i="6"/>
  <c r="AM119" i="6"/>
  <c r="AM123" i="6"/>
  <c r="AP119" i="6"/>
  <c r="AP123" i="6"/>
  <c r="H116" i="6"/>
  <c r="H115" i="6"/>
  <c r="L115" i="6"/>
  <c r="L116" i="6"/>
  <c r="O115" i="6"/>
  <c r="O116" i="6"/>
  <c r="R115" i="6"/>
  <c r="R116" i="6"/>
  <c r="U115" i="6"/>
  <c r="U116" i="6"/>
  <c r="X115" i="6"/>
  <c r="X116" i="6"/>
  <c r="AA115" i="6"/>
  <c r="AA116" i="6"/>
  <c r="AD115" i="6"/>
  <c r="AD116" i="6"/>
  <c r="AG115" i="6"/>
  <c r="AG116" i="6"/>
  <c r="AJ115" i="6"/>
  <c r="AJ116" i="6"/>
  <c r="AM115" i="6"/>
  <c r="AM116" i="6"/>
  <c r="AP115" i="6"/>
  <c r="AP116" i="6"/>
  <c r="L41" i="8"/>
  <c r="L42" i="8"/>
  <c r="L43" i="8"/>
  <c r="L88" i="8" l="1"/>
  <c r="R113" i="6"/>
  <c r="U113" i="6"/>
  <c r="X113" i="6"/>
  <c r="AA113" i="6"/>
  <c r="AD113" i="6"/>
  <c r="AG113" i="6"/>
  <c r="AJ113" i="6"/>
  <c r="AM113" i="6"/>
  <c r="AP113" i="6"/>
  <c r="H112" i="6"/>
  <c r="H113" i="6"/>
  <c r="H114" i="6"/>
  <c r="H123" i="6"/>
  <c r="H138" i="6"/>
  <c r="L112" i="6"/>
  <c r="L113" i="6"/>
  <c r="L114" i="6"/>
  <c r="O112" i="6"/>
  <c r="O113" i="6"/>
  <c r="O114" i="6"/>
  <c r="O123" i="6"/>
  <c r="R112" i="6"/>
  <c r="R114" i="6"/>
  <c r="R123" i="6"/>
  <c r="U112" i="6"/>
  <c r="U114" i="6"/>
  <c r="U123" i="6"/>
  <c r="U138" i="6"/>
  <c r="X112" i="6"/>
  <c r="X114" i="6"/>
  <c r="X123" i="6"/>
  <c r="X138" i="6"/>
  <c r="AA112" i="6"/>
  <c r="AA114" i="6"/>
  <c r="AA123" i="6"/>
  <c r="AA138" i="6"/>
  <c r="AA139" i="6"/>
  <c r="AD112" i="6"/>
  <c r="AD114" i="6"/>
  <c r="AG112" i="6"/>
  <c r="AG114" i="6"/>
  <c r="AG123" i="6"/>
  <c r="AG138" i="6"/>
  <c r="AJ112" i="6"/>
  <c r="AJ114" i="6"/>
  <c r="AM112" i="6"/>
  <c r="AM114" i="6"/>
  <c r="AP112" i="6"/>
  <c r="AP114" i="6"/>
  <c r="O108" i="6"/>
  <c r="R108" i="6"/>
  <c r="U108" i="6"/>
  <c r="X108" i="6"/>
  <c r="AA108" i="6"/>
  <c r="AD108" i="6"/>
  <c r="AG108" i="6"/>
  <c r="AJ108" i="6"/>
  <c r="AM108" i="6"/>
  <c r="AP108" i="6"/>
  <c r="O107" i="6"/>
  <c r="R107" i="6"/>
  <c r="U107" i="6"/>
  <c r="X107" i="6"/>
  <c r="AA107" i="6"/>
  <c r="AD107" i="6"/>
  <c r="AG107" i="6"/>
  <c r="AJ107" i="6"/>
  <c r="AM107" i="6"/>
  <c r="AP107" i="6"/>
  <c r="H41" i="8" l="1"/>
  <c r="H42" i="8"/>
  <c r="H43" i="8"/>
  <c r="H44" i="8"/>
  <c r="H45" i="8"/>
  <c r="H46" i="8"/>
  <c r="H47" i="8"/>
  <c r="H48" i="8"/>
  <c r="H49" i="8"/>
  <c r="H50" i="8"/>
  <c r="H51" i="8"/>
  <c r="O105" i="6"/>
  <c r="R105" i="6"/>
  <c r="U105" i="6"/>
  <c r="X105" i="6"/>
  <c r="AA105" i="6"/>
  <c r="AD105" i="6"/>
  <c r="AG105" i="6"/>
  <c r="AJ105" i="6"/>
  <c r="AM105" i="6"/>
  <c r="AP105" i="6"/>
  <c r="O103" i="6"/>
  <c r="R103" i="6"/>
  <c r="U103" i="6"/>
  <c r="X103" i="6"/>
  <c r="AA103" i="6"/>
  <c r="AD103" i="6"/>
  <c r="AG103" i="6"/>
  <c r="AJ103" i="6"/>
  <c r="AM103" i="6"/>
  <c r="AP103" i="6"/>
  <c r="H101" i="6"/>
  <c r="H102" i="6"/>
  <c r="H103" i="6"/>
  <c r="H104" i="6"/>
  <c r="H105" i="6"/>
  <c r="H106" i="6"/>
  <c r="H107" i="6"/>
  <c r="H108" i="6"/>
  <c r="H109" i="6"/>
  <c r="H110" i="6"/>
  <c r="H111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O101" i="6"/>
  <c r="O102" i="6"/>
  <c r="O104" i="6"/>
  <c r="O106" i="6"/>
  <c r="O109" i="6"/>
  <c r="O110" i="6"/>
  <c r="O111" i="6"/>
  <c r="R101" i="6"/>
  <c r="R102" i="6"/>
  <c r="R104" i="6"/>
  <c r="R106" i="6"/>
  <c r="R109" i="6"/>
  <c r="R110" i="6"/>
  <c r="R111" i="6"/>
  <c r="U101" i="6"/>
  <c r="U102" i="6"/>
  <c r="U104" i="6"/>
  <c r="U106" i="6"/>
  <c r="U109" i="6"/>
  <c r="U110" i="6"/>
  <c r="U111" i="6"/>
  <c r="X101" i="6"/>
  <c r="X102" i="6"/>
  <c r="X104" i="6"/>
  <c r="X106" i="6"/>
  <c r="X109" i="6"/>
  <c r="X110" i="6"/>
  <c r="X111" i="6"/>
  <c r="AA101" i="6"/>
  <c r="AA102" i="6"/>
  <c r="AA104" i="6"/>
  <c r="AA106" i="6"/>
  <c r="AA109" i="6"/>
  <c r="AA110" i="6"/>
  <c r="AA111" i="6"/>
  <c r="AD101" i="6"/>
  <c r="AD102" i="6"/>
  <c r="AD104" i="6"/>
  <c r="AD106" i="6"/>
  <c r="AD109" i="6"/>
  <c r="AD110" i="6"/>
  <c r="AD111" i="6"/>
  <c r="AD139" i="6"/>
  <c r="AG101" i="6"/>
  <c r="AG102" i="6"/>
  <c r="AG104" i="6"/>
  <c r="AG106" i="6"/>
  <c r="AG109" i="6"/>
  <c r="AG110" i="6"/>
  <c r="AG111" i="6"/>
  <c r="AJ101" i="6"/>
  <c r="AJ102" i="6"/>
  <c r="AJ104" i="6"/>
  <c r="AJ106" i="6"/>
  <c r="AJ109" i="6"/>
  <c r="AJ110" i="6"/>
  <c r="AJ111" i="6"/>
  <c r="AM101" i="6"/>
  <c r="AM102" i="6"/>
  <c r="AM104" i="6"/>
  <c r="AM106" i="6"/>
  <c r="AM109" i="6"/>
  <c r="AM110" i="6"/>
  <c r="AM111" i="6"/>
  <c r="AP101" i="6"/>
  <c r="AP102" i="6"/>
  <c r="AP104" i="6"/>
  <c r="AP106" i="6"/>
  <c r="AP109" i="6"/>
  <c r="AP110" i="6"/>
  <c r="AP111" i="6"/>
  <c r="O100" i="6"/>
  <c r="R100" i="6"/>
  <c r="U100" i="6"/>
  <c r="X100" i="6"/>
  <c r="AA100" i="6"/>
  <c r="AD100" i="6"/>
  <c r="AG100" i="6"/>
  <c r="AJ100" i="6"/>
  <c r="AM100" i="6"/>
  <c r="AP100" i="6"/>
  <c r="O99" i="6"/>
  <c r="R99" i="6"/>
  <c r="U99" i="6"/>
  <c r="X99" i="6"/>
  <c r="AA99" i="6"/>
  <c r="AD99" i="6"/>
  <c r="AG99" i="6"/>
  <c r="AJ99" i="6"/>
  <c r="AM99" i="6"/>
  <c r="AP99" i="6"/>
  <c r="O98" i="6"/>
  <c r="R98" i="6"/>
  <c r="U98" i="6"/>
  <c r="X98" i="6"/>
  <c r="AA98" i="6"/>
  <c r="AD98" i="6"/>
  <c r="AG98" i="6"/>
  <c r="AJ98" i="6"/>
  <c r="AM98" i="6"/>
  <c r="AP98" i="6"/>
  <c r="O95" i="6"/>
  <c r="R95" i="6"/>
  <c r="U95" i="6"/>
  <c r="X95" i="6"/>
  <c r="AA95" i="6"/>
  <c r="AD95" i="6"/>
  <c r="AG95" i="6"/>
  <c r="AJ95" i="6"/>
  <c r="AM95" i="6"/>
  <c r="AP95" i="6"/>
  <c r="L95" i="6"/>
  <c r="AP94" i="6"/>
  <c r="AP96" i="6"/>
  <c r="AP97" i="6"/>
  <c r="AM94" i="6"/>
  <c r="AM96" i="6"/>
  <c r="AM97" i="6"/>
  <c r="AJ94" i="6"/>
  <c r="AJ96" i="6"/>
  <c r="AJ97" i="6"/>
  <c r="AG94" i="6"/>
  <c r="AG96" i="6"/>
  <c r="AG97" i="6"/>
  <c r="AD94" i="6"/>
  <c r="AD96" i="6"/>
  <c r="AD97" i="6"/>
  <c r="AA94" i="6"/>
  <c r="AA96" i="6"/>
  <c r="AA97" i="6"/>
  <c r="X94" i="6"/>
  <c r="X96" i="6"/>
  <c r="X97" i="6"/>
  <c r="U94" i="6"/>
  <c r="U96" i="6"/>
  <c r="U97" i="6"/>
  <c r="R94" i="6"/>
  <c r="R96" i="6"/>
  <c r="R97" i="6"/>
  <c r="O94" i="6"/>
  <c r="O96" i="6"/>
  <c r="O97" i="6"/>
  <c r="H95" i="6"/>
  <c r="H96" i="6"/>
  <c r="H97" i="6"/>
  <c r="H98" i="6"/>
  <c r="H99" i="6"/>
  <c r="H100" i="6"/>
  <c r="H94" i="6"/>
  <c r="AP93" i="6"/>
  <c r="AM93" i="6"/>
  <c r="AJ93" i="6"/>
  <c r="AG93" i="6"/>
  <c r="AD93" i="6"/>
  <c r="AA93" i="6"/>
  <c r="X93" i="6"/>
  <c r="U93" i="6"/>
  <c r="R93" i="6"/>
  <c r="O93" i="6"/>
  <c r="H93" i="6"/>
  <c r="O92" i="6"/>
  <c r="R92" i="6"/>
  <c r="U92" i="6"/>
  <c r="X92" i="6"/>
  <c r="AA92" i="6"/>
  <c r="AD92" i="6"/>
  <c r="AG92" i="6"/>
  <c r="AJ92" i="6"/>
  <c r="AM92" i="6"/>
  <c r="AP92" i="6"/>
  <c r="H92" i="6"/>
  <c r="O91" i="6"/>
  <c r="R91" i="6"/>
  <c r="U91" i="6"/>
  <c r="X91" i="6"/>
  <c r="AA91" i="6"/>
  <c r="AD91" i="6"/>
  <c r="AG91" i="6"/>
  <c r="AJ91" i="6"/>
  <c r="AM91" i="6"/>
  <c r="AP91" i="6"/>
  <c r="O90" i="6"/>
  <c r="R90" i="6"/>
  <c r="U90" i="6"/>
  <c r="X90" i="6"/>
  <c r="AA90" i="6"/>
  <c r="AD90" i="6"/>
  <c r="AG90" i="6"/>
  <c r="AJ90" i="6"/>
  <c r="AM90" i="6"/>
  <c r="AP90" i="6"/>
  <c r="O89" i="6"/>
  <c r="R89" i="6"/>
  <c r="U89" i="6"/>
  <c r="X89" i="6"/>
  <c r="AA89" i="6"/>
  <c r="AD89" i="6"/>
  <c r="AG89" i="6"/>
  <c r="AJ89" i="6"/>
  <c r="AM89" i="6"/>
  <c r="AP89" i="6"/>
  <c r="H88" i="8" l="1"/>
  <c r="O88" i="6"/>
  <c r="R88" i="6"/>
  <c r="U88" i="6"/>
  <c r="X88" i="6"/>
  <c r="AA88" i="6"/>
  <c r="AD88" i="6"/>
  <c r="AG88" i="6"/>
  <c r="AJ88" i="6"/>
  <c r="AM88" i="6"/>
  <c r="AP88" i="6"/>
  <c r="O85" i="6"/>
  <c r="R85" i="6"/>
  <c r="U85" i="6"/>
  <c r="X85" i="6"/>
  <c r="AA85" i="6"/>
  <c r="AD85" i="6"/>
  <c r="AG85" i="6"/>
  <c r="AJ85" i="6"/>
  <c r="AM85" i="6"/>
  <c r="AP8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AP77" i="6"/>
  <c r="AP78" i="6"/>
  <c r="AP79" i="6"/>
  <c r="AP80" i="6"/>
  <c r="AP81" i="6"/>
  <c r="AP82" i="6"/>
  <c r="AP83" i="6"/>
  <c r="AP84" i="6"/>
  <c r="AP86" i="6"/>
  <c r="AP87" i="6"/>
  <c r="AM77" i="6"/>
  <c r="AM78" i="6"/>
  <c r="AM79" i="6"/>
  <c r="AM80" i="6"/>
  <c r="AM81" i="6"/>
  <c r="AM82" i="6"/>
  <c r="AM83" i="6"/>
  <c r="AM84" i="6"/>
  <c r="AM86" i="6"/>
  <c r="AM87" i="6"/>
  <c r="AJ77" i="6"/>
  <c r="AJ78" i="6"/>
  <c r="AJ79" i="6"/>
  <c r="AJ80" i="6"/>
  <c r="AJ81" i="6"/>
  <c r="AJ82" i="6"/>
  <c r="AJ83" i="6"/>
  <c r="AJ84" i="6"/>
  <c r="AJ86" i="6"/>
  <c r="AJ87" i="6"/>
  <c r="AG77" i="6"/>
  <c r="AG78" i="6"/>
  <c r="AG79" i="6"/>
  <c r="AG80" i="6"/>
  <c r="AG81" i="6"/>
  <c r="AG82" i="6"/>
  <c r="AG83" i="6"/>
  <c r="AG84" i="6"/>
  <c r="AG86" i="6"/>
  <c r="AG87" i="6"/>
  <c r="AD77" i="6"/>
  <c r="AD78" i="6"/>
  <c r="AD79" i="6"/>
  <c r="AD80" i="6"/>
  <c r="AD81" i="6"/>
  <c r="AD82" i="6"/>
  <c r="AD83" i="6"/>
  <c r="AD84" i="6"/>
  <c r="AD86" i="6"/>
  <c r="AD87" i="6"/>
  <c r="AA77" i="6"/>
  <c r="AA78" i="6"/>
  <c r="AA79" i="6"/>
  <c r="AA80" i="6"/>
  <c r="AA81" i="6"/>
  <c r="AA82" i="6"/>
  <c r="AA83" i="6"/>
  <c r="AA84" i="6"/>
  <c r="AA86" i="6"/>
  <c r="AA87" i="6"/>
  <c r="X77" i="6"/>
  <c r="X78" i="6"/>
  <c r="X79" i="6"/>
  <c r="X80" i="6"/>
  <c r="X81" i="6"/>
  <c r="X82" i="6"/>
  <c r="X83" i="6"/>
  <c r="X84" i="6"/>
  <c r="X86" i="6"/>
  <c r="X87" i="6"/>
  <c r="U77" i="6"/>
  <c r="U78" i="6"/>
  <c r="U79" i="6"/>
  <c r="U80" i="6"/>
  <c r="U81" i="6"/>
  <c r="U82" i="6"/>
  <c r="U83" i="6"/>
  <c r="U84" i="6"/>
  <c r="U86" i="6"/>
  <c r="U87" i="6"/>
  <c r="R77" i="6"/>
  <c r="R78" i="6"/>
  <c r="R79" i="6"/>
  <c r="R80" i="6"/>
  <c r="R81" i="6"/>
  <c r="R82" i="6"/>
  <c r="R83" i="6"/>
  <c r="R84" i="6"/>
  <c r="R86" i="6"/>
  <c r="R87" i="6"/>
  <c r="O77" i="6"/>
  <c r="O78" i="6"/>
  <c r="O79" i="6"/>
  <c r="O80" i="6"/>
  <c r="O81" i="6"/>
  <c r="O82" i="6"/>
  <c r="O83" i="6"/>
  <c r="O84" i="6"/>
  <c r="O86" i="6"/>
  <c r="O87" i="6"/>
  <c r="AG76" i="6"/>
  <c r="AA76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74" i="6"/>
  <c r="O73" i="6"/>
  <c r="R73" i="6"/>
  <c r="U73" i="6"/>
  <c r="X73" i="6"/>
  <c r="AA73" i="6"/>
  <c r="AD73" i="6"/>
  <c r="AG73" i="6"/>
  <c r="AJ73" i="6"/>
  <c r="AM73" i="6"/>
  <c r="AP73" i="6"/>
  <c r="H73" i="6"/>
  <c r="O72" i="6"/>
  <c r="R72" i="6"/>
  <c r="U72" i="6"/>
  <c r="X72" i="6"/>
  <c r="AA72" i="6"/>
  <c r="AD72" i="6"/>
  <c r="AG72" i="6"/>
  <c r="AJ72" i="6"/>
  <c r="AM72" i="6"/>
  <c r="AP72" i="6"/>
  <c r="H72" i="6"/>
  <c r="H71" i="6"/>
  <c r="H70" i="6"/>
  <c r="AP70" i="6"/>
  <c r="AP71" i="6"/>
  <c r="AP74" i="6"/>
  <c r="AP75" i="6"/>
  <c r="AP76" i="6"/>
  <c r="AM70" i="6"/>
  <c r="AM71" i="6"/>
  <c r="AM74" i="6"/>
  <c r="AM75" i="6"/>
  <c r="AM76" i="6"/>
  <c r="AJ70" i="6"/>
  <c r="AJ71" i="6"/>
  <c r="AJ74" i="6"/>
  <c r="AJ75" i="6"/>
  <c r="AJ76" i="6"/>
  <c r="AG70" i="6"/>
  <c r="AG71" i="6"/>
  <c r="AG74" i="6"/>
  <c r="AG75" i="6"/>
  <c r="AD70" i="6"/>
  <c r="AD71" i="6"/>
  <c r="AD74" i="6"/>
  <c r="AD75" i="6"/>
  <c r="AD76" i="6"/>
  <c r="AA70" i="6"/>
  <c r="AA71" i="6"/>
  <c r="AA74" i="6"/>
  <c r="AA75" i="6"/>
  <c r="X70" i="6"/>
  <c r="X71" i="6"/>
  <c r="X74" i="6"/>
  <c r="X75" i="6"/>
  <c r="X76" i="6"/>
  <c r="U70" i="6"/>
  <c r="U71" i="6"/>
  <c r="U74" i="6"/>
  <c r="U75" i="6"/>
  <c r="U76" i="6"/>
  <c r="R70" i="6"/>
  <c r="R71" i="6"/>
  <c r="R74" i="6"/>
  <c r="R75" i="6"/>
  <c r="R76" i="6"/>
  <c r="O70" i="6"/>
  <c r="O71" i="6"/>
  <c r="O74" i="6"/>
  <c r="O75" i="6"/>
  <c r="O76" i="6"/>
  <c r="L71" i="6"/>
  <c r="L72" i="6"/>
  <c r="L73" i="6"/>
  <c r="L74" i="6"/>
  <c r="L75" i="6"/>
  <c r="O69" i="6"/>
  <c r="R69" i="6"/>
  <c r="U69" i="6"/>
  <c r="X69" i="6"/>
  <c r="AA69" i="6"/>
  <c r="AD69" i="6"/>
  <c r="AG69" i="6"/>
  <c r="AJ69" i="6"/>
  <c r="AM69" i="6"/>
  <c r="AP69" i="6"/>
  <c r="O68" i="6"/>
  <c r="R68" i="6"/>
  <c r="U68" i="6"/>
  <c r="X68" i="6"/>
  <c r="AA68" i="6"/>
  <c r="AD68" i="6"/>
  <c r="AG68" i="6"/>
  <c r="AJ68" i="6"/>
  <c r="AM68" i="6"/>
  <c r="AP68" i="6"/>
  <c r="O67" i="6"/>
  <c r="R67" i="6"/>
  <c r="U67" i="6"/>
  <c r="X67" i="6"/>
  <c r="AA67" i="6"/>
  <c r="AD67" i="6"/>
  <c r="AG67" i="6"/>
  <c r="AJ67" i="6"/>
  <c r="AM67" i="6"/>
  <c r="AP67" i="6"/>
  <c r="O66" i="6"/>
  <c r="R66" i="6"/>
  <c r="U66" i="6"/>
  <c r="X66" i="6"/>
  <c r="AA66" i="6"/>
  <c r="AD66" i="6"/>
  <c r="AG66" i="6"/>
  <c r="AJ66" i="6"/>
  <c r="AM66" i="6"/>
  <c r="AP66" i="6"/>
  <c r="E217" i="6" l="1"/>
  <c r="O62" i="6"/>
  <c r="R62" i="6"/>
  <c r="U62" i="6"/>
  <c r="X62" i="6"/>
  <c r="AA62" i="6"/>
  <c r="AD62" i="6"/>
  <c r="AG62" i="6"/>
  <c r="AJ62" i="6"/>
  <c r="AM62" i="6"/>
  <c r="AP62" i="6"/>
  <c r="AP63" i="6" l="1"/>
  <c r="AP64" i="6"/>
  <c r="AP65" i="6"/>
  <c r="AM63" i="6"/>
  <c r="AM64" i="6"/>
  <c r="AM65" i="6"/>
  <c r="AJ63" i="6"/>
  <c r="AJ64" i="6"/>
  <c r="AJ65" i="6"/>
  <c r="AG63" i="6"/>
  <c r="AG64" i="6"/>
  <c r="AG65" i="6"/>
  <c r="AD63" i="6"/>
  <c r="AD64" i="6"/>
  <c r="AD65" i="6"/>
  <c r="AA63" i="6"/>
  <c r="AA64" i="6"/>
  <c r="AA65" i="6"/>
  <c r="X63" i="6"/>
  <c r="X64" i="6"/>
  <c r="X65" i="6"/>
  <c r="R60" i="6"/>
  <c r="R61" i="6"/>
  <c r="R63" i="6"/>
  <c r="R64" i="6"/>
  <c r="R65" i="6"/>
  <c r="O60" i="6"/>
  <c r="O61" i="6"/>
  <c r="O63" i="6"/>
  <c r="O64" i="6"/>
  <c r="O65" i="6"/>
  <c r="L64" i="6"/>
  <c r="L65" i="6"/>
  <c r="L66" i="6"/>
  <c r="L67" i="6"/>
  <c r="L68" i="6"/>
  <c r="L69" i="6"/>
  <c r="L70" i="6"/>
  <c r="H60" i="6"/>
  <c r="BC60" i="6" s="1"/>
  <c r="BD60" i="6" s="1"/>
  <c r="H61" i="6"/>
  <c r="BC61" i="6" s="1"/>
  <c r="BD61" i="6" s="1"/>
  <c r="H62" i="6"/>
  <c r="BC62" i="6" s="1"/>
  <c r="BD62" i="6" s="1"/>
  <c r="H63" i="6"/>
  <c r="BC63" i="6" s="1"/>
  <c r="BD63" i="6" s="1"/>
  <c r="H64" i="6"/>
  <c r="BC64" i="6" s="1"/>
  <c r="BD64" i="6" s="1"/>
  <c r="H65" i="6"/>
  <c r="H66" i="6"/>
  <c r="H67" i="6"/>
  <c r="H68" i="6"/>
  <c r="H69" i="6"/>
  <c r="O59" i="6"/>
  <c r="R59" i="6"/>
  <c r="O58" i="6"/>
  <c r="R58" i="6"/>
  <c r="O57" i="6"/>
  <c r="R57" i="6"/>
  <c r="O53" i="6"/>
  <c r="R53" i="6"/>
  <c r="R54" i="6" l="1"/>
  <c r="R55" i="6"/>
  <c r="R56" i="6"/>
  <c r="R51" i="6"/>
  <c r="O52" i="6"/>
  <c r="O54" i="6"/>
  <c r="O55" i="6"/>
  <c r="O56" i="6"/>
  <c r="O51" i="6"/>
  <c r="U61" i="6" l="1"/>
  <c r="U63" i="6"/>
  <c r="U64" i="6"/>
  <c r="U65" i="6"/>
  <c r="O50" i="6"/>
  <c r="O49" i="6" l="1"/>
  <c r="O48" i="6"/>
  <c r="O47" i="6"/>
  <c r="O46" i="6"/>
  <c r="R46" i="6"/>
  <c r="O45" i="6"/>
  <c r="R45" i="6"/>
  <c r="U45" i="6"/>
  <c r="X45" i="6"/>
  <c r="AA45" i="6"/>
  <c r="AD45" i="6"/>
  <c r="AG45" i="6"/>
  <c r="AJ45" i="6"/>
  <c r="AM45" i="6"/>
  <c r="AP45" i="6"/>
  <c r="H45" i="6"/>
  <c r="BC45" i="6" l="1"/>
  <c r="I45" i="6"/>
  <c r="BA45" i="6" s="1"/>
  <c r="BB45" i="6" s="1"/>
  <c r="E182" i="6"/>
  <c r="O44" i="6"/>
  <c r="BD45" i="6" l="1"/>
  <c r="O41" i="6"/>
  <c r="R41" i="6"/>
  <c r="U41" i="6"/>
  <c r="X41" i="6"/>
  <c r="AA41" i="6"/>
  <c r="AD41" i="6"/>
  <c r="AG41" i="6"/>
  <c r="AJ41" i="6"/>
  <c r="AM41" i="6"/>
  <c r="AP41" i="6"/>
  <c r="O40" i="6"/>
  <c r="O39" i="6"/>
  <c r="R39" i="6"/>
  <c r="U39" i="6"/>
  <c r="X39" i="6"/>
  <c r="AA39" i="6"/>
  <c r="AD39" i="6"/>
  <c r="AG39" i="6"/>
  <c r="AJ39" i="6"/>
  <c r="AM39" i="6"/>
  <c r="AP39" i="6"/>
  <c r="L7" i="6"/>
  <c r="L8" i="6"/>
  <c r="L34" i="6"/>
  <c r="L35" i="6"/>
  <c r="L36" i="6"/>
  <c r="L37" i="6"/>
  <c r="L38" i="6"/>
  <c r="L39" i="6"/>
  <c r="L40" i="6"/>
  <c r="L41" i="6"/>
  <c r="L42" i="6"/>
  <c r="L43" i="6"/>
  <c r="L44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O36" i="6"/>
  <c r="O35" i="6"/>
  <c r="R35" i="6"/>
  <c r="U35" i="6"/>
  <c r="X35" i="6"/>
  <c r="AA35" i="6"/>
  <c r="AD35" i="6"/>
  <c r="AG35" i="6"/>
  <c r="AJ35" i="6"/>
  <c r="AM35" i="6"/>
  <c r="AP35" i="6"/>
  <c r="O34" i="6"/>
  <c r="AP8" i="6"/>
  <c r="AP42" i="6"/>
  <c r="AM8" i="6"/>
  <c r="AM42" i="6"/>
  <c r="AJ8" i="6"/>
  <c r="AJ42" i="6"/>
  <c r="AG8" i="6"/>
  <c r="AG42" i="6"/>
  <c r="AD8" i="6"/>
  <c r="AD42" i="6"/>
  <c r="AA8" i="6"/>
  <c r="AA42" i="6"/>
  <c r="X8" i="6"/>
  <c r="X42" i="6"/>
  <c r="U8" i="6"/>
  <c r="U42" i="6"/>
  <c r="R8" i="6"/>
  <c r="R42" i="6"/>
  <c r="R50" i="6"/>
  <c r="O7" i="6"/>
  <c r="O8" i="6"/>
  <c r="O37" i="6"/>
  <c r="O38" i="6"/>
  <c r="O42" i="6"/>
  <c r="O43" i="6"/>
  <c r="H43" i="6"/>
  <c r="BC43" i="6" s="1"/>
  <c r="BD43" i="6" s="1"/>
  <c r="H44" i="6"/>
  <c r="BC44" i="6" s="1"/>
  <c r="BD44" i="6" s="1"/>
  <c r="H46" i="6"/>
  <c r="BC46" i="6" s="1"/>
  <c r="BD46" i="6" s="1"/>
  <c r="H47" i="6"/>
  <c r="BC47" i="6" s="1"/>
  <c r="BD47" i="6" s="1"/>
  <c r="H48" i="6"/>
  <c r="BC48" i="6" s="1"/>
  <c r="BD48" i="6" s="1"/>
  <c r="H49" i="6"/>
  <c r="BC49" i="6" s="1"/>
  <c r="BD49" i="6" s="1"/>
  <c r="H50" i="6"/>
  <c r="BC50" i="6" s="1"/>
  <c r="BD50" i="6" s="1"/>
  <c r="H51" i="6"/>
  <c r="BC51" i="6" s="1"/>
  <c r="BD51" i="6" s="1"/>
  <c r="H52" i="6"/>
  <c r="BC52" i="6" s="1"/>
  <c r="BD52" i="6" s="1"/>
  <c r="H53" i="6"/>
  <c r="BC53" i="6" s="1"/>
  <c r="BD53" i="6" s="1"/>
  <c r="H54" i="6"/>
  <c r="BC54" i="6" s="1"/>
  <c r="BD54" i="6" s="1"/>
  <c r="H55" i="6"/>
  <c r="BC55" i="6" s="1"/>
  <c r="BD55" i="6" s="1"/>
  <c r="H56" i="6"/>
  <c r="BC56" i="6" s="1"/>
  <c r="BD56" i="6" s="1"/>
  <c r="H57" i="6"/>
  <c r="BC57" i="6" s="1"/>
  <c r="BD57" i="6" s="1"/>
  <c r="H58" i="6"/>
  <c r="BC58" i="6" s="1"/>
  <c r="BD58" i="6" s="1"/>
  <c r="H59" i="6"/>
  <c r="BC59" i="6" s="1"/>
  <c r="BD59" i="6" s="1"/>
  <c r="H36" i="6"/>
  <c r="BC36" i="6" s="1"/>
  <c r="BD36" i="6" s="1"/>
  <c r="H37" i="6"/>
  <c r="BC37" i="6" s="1"/>
  <c r="BD37" i="6" s="1"/>
  <c r="H38" i="6"/>
  <c r="BC38" i="6" s="1"/>
  <c r="BD38" i="6" s="1"/>
  <c r="H39" i="6"/>
  <c r="H40" i="6"/>
  <c r="BC40" i="6" s="1"/>
  <c r="BD40" i="6" s="1"/>
  <c r="H41" i="6"/>
  <c r="H42" i="6"/>
  <c r="BC42" i="6" s="1"/>
  <c r="BD42" i="6" s="1"/>
  <c r="H8" i="6"/>
  <c r="BC8" i="6" s="1"/>
  <c r="BD8" i="6" s="1"/>
  <c r="O31" i="6"/>
  <c r="BC41" i="6" l="1"/>
  <c r="I41" i="6"/>
  <c r="BA41" i="6" s="1"/>
  <c r="BB41" i="6" s="1"/>
  <c r="E145" i="6"/>
  <c r="BC39" i="6"/>
  <c r="I39" i="6"/>
  <c r="O30" i="6"/>
  <c r="H30" i="6"/>
  <c r="BD41" i="6" l="1"/>
  <c r="BA39" i="6"/>
  <c r="BB39" i="6" s="1"/>
  <c r="BD39" i="6" s="1"/>
  <c r="I140" i="6"/>
  <c r="C8" i="10" s="1"/>
  <c r="BC30" i="6"/>
  <c r="BD30" i="6" s="1"/>
  <c r="O29" i="6"/>
  <c r="O28" i="6"/>
  <c r="O27" i="6"/>
  <c r="O23" i="6"/>
  <c r="O22" i="6"/>
  <c r="O21" i="6"/>
  <c r="O20" i="6"/>
  <c r="R20" i="6"/>
  <c r="R140" i="6" s="1"/>
  <c r="U20" i="6"/>
  <c r="U140" i="6" s="1"/>
  <c r="X20" i="6"/>
  <c r="X140" i="6" s="1"/>
  <c r="AA20" i="6"/>
  <c r="AA140" i="6" s="1"/>
  <c r="AD20" i="6"/>
  <c r="AD140" i="6" s="1"/>
  <c r="AG20" i="6"/>
  <c r="AG140" i="6" s="1"/>
  <c r="AJ20" i="6"/>
  <c r="AJ140" i="6" s="1"/>
  <c r="AM20" i="6"/>
  <c r="AM140" i="6" s="1"/>
  <c r="AP20" i="6"/>
  <c r="AP140" i="6" s="1"/>
  <c r="O19" i="6" l="1"/>
  <c r="O15" i="6" l="1"/>
  <c r="O14" i="6"/>
  <c r="O13" i="6"/>
  <c r="O12" i="6" l="1"/>
  <c r="O11" i="6"/>
  <c r="E148" i="6" s="1"/>
  <c r="H11" i="6"/>
  <c r="BC11" i="6" s="1"/>
  <c r="BD11" i="6" s="1"/>
  <c r="O9" i="6" l="1"/>
  <c r="O10" i="6"/>
  <c r="O16" i="6"/>
  <c r="O17" i="6"/>
  <c r="O18" i="6"/>
  <c r="O24" i="6"/>
  <c r="O25" i="6"/>
  <c r="O26" i="6"/>
  <c r="L9" i="6"/>
  <c r="L10" i="6"/>
  <c r="L12" i="6"/>
  <c r="E149" i="6" s="1"/>
  <c r="L13" i="6"/>
  <c r="L14" i="6"/>
  <c r="L15" i="6"/>
  <c r="E152" i="6" s="1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H9" i="6"/>
  <c r="BC9" i="6" s="1"/>
  <c r="BD9" i="6" s="1"/>
  <c r="H10" i="6"/>
  <c r="BC10" i="6" s="1"/>
  <c r="BD10" i="6" s="1"/>
  <c r="H12" i="6"/>
  <c r="BC12" i="6" s="1"/>
  <c r="BD12" i="6" s="1"/>
  <c r="H13" i="6"/>
  <c r="BC13" i="6" s="1"/>
  <c r="BD13" i="6" s="1"/>
  <c r="H14" i="6"/>
  <c r="BC14" i="6" s="1"/>
  <c r="BD14" i="6" s="1"/>
  <c r="H15" i="6"/>
  <c r="BC15" i="6" s="1"/>
  <c r="BD15" i="6" s="1"/>
  <c r="H16" i="6"/>
  <c r="BC16" i="6" s="1"/>
  <c r="BD16" i="6" s="1"/>
  <c r="H17" i="6"/>
  <c r="BC17" i="6" s="1"/>
  <c r="BD17" i="6" s="1"/>
  <c r="H18" i="6"/>
  <c r="BC18" i="6" s="1"/>
  <c r="BD18" i="6" s="1"/>
  <c r="H20" i="6"/>
  <c r="BC20" i="6" s="1"/>
  <c r="BD20" i="6" s="1"/>
  <c r="H21" i="6"/>
  <c r="BC21" i="6" s="1"/>
  <c r="BD21" i="6" s="1"/>
  <c r="H22" i="6"/>
  <c r="BC22" i="6" s="1"/>
  <c r="BD22" i="6" s="1"/>
  <c r="H23" i="6"/>
  <c r="BC23" i="6" s="1"/>
  <c r="BD23" i="6" s="1"/>
  <c r="H24" i="6"/>
  <c r="BC24" i="6" s="1"/>
  <c r="BD24" i="6" s="1"/>
  <c r="H25" i="6"/>
  <c r="BC25" i="6" s="1"/>
  <c r="BD25" i="6" s="1"/>
  <c r="H26" i="6"/>
  <c r="BC26" i="6" s="1"/>
  <c r="BD26" i="6" s="1"/>
  <c r="H28" i="6"/>
  <c r="BC28" i="6" s="1"/>
  <c r="BD28" i="6" s="1"/>
  <c r="H29" i="6"/>
  <c r="BC29" i="6" s="1"/>
  <c r="BD29" i="6" s="1"/>
  <c r="H31" i="6"/>
  <c r="BC31" i="6" s="1"/>
  <c r="BD31" i="6" s="1"/>
  <c r="H7" i="6"/>
  <c r="AZ7" i="15"/>
  <c r="AY7" i="15"/>
  <c r="AV7" i="15"/>
  <c r="AS7" i="15"/>
  <c r="AP7" i="15"/>
  <c r="AM7" i="15"/>
  <c r="AJ7" i="15"/>
  <c r="AG7" i="15"/>
  <c r="AD7" i="15"/>
  <c r="AA7" i="15"/>
  <c r="X7" i="15"/>
  <c r="U7" i="15"/>
  <c r="R7" i="15"/>
  <c r="O7" i="15"/>
  <c r="L7" i="15"/>
  <c r="I7" i="15"/>
  <c r="H7" i="15"/>
  <c r="BC7" i="6" l="1"/>
  <c r="BD7" i="6" s="1"/>
  <c r="H140" i="6"/>
  <c r="O140" i="6"/>
  <c r="L140" i="6"/>
  <c r="AZ6" i="15"/>
  <c r="AY6" i="15"/>
  <c r="AV6" i="15"/>
  <c r="AS6" i="15"/>
  <c r="AP6" i="15"/>
  <c r="AM6" i="15"/>
  <c r="AJ6" i="15"/>
  <c r="AG6" i="15"/>
  <c r="AD6" i="15"/>
  <c r="AA6" i="15"/>
  <c r="X6" i="15"/>
  <c r="U6" i="15"/>
  <c r="R6" i="15"/>
  <c r="O6" i="15"/>
  <c r="L6" i="15"/>
  <c r="I6" i="15"/>
  <c r="H6" i="15"/>
  <c r="AZ5" i="15"/>
  <c r="AY5" i="15"/>
  <c r="AV5" i="15"/>
  <c r="AS5" i="15"/>
  <c r="AP5" i="15"/>
  <c r="AM5" i="15"/>
  <c r="AJ5" i="15"/>
  <c r="AG5" i="15"/>
  <c r="AD5" i="15"/>
  <c r="AA5" i="15"/>
  <c r="X5" i="15"/>
  <c r="U5" i="15"/>
  <c r="R5" i="15"/>
  <c r="O5" i="15"/>
  <c r="L5" i="15"/>
  <c r="I5" i="15"/>
  <c r="H5" i="15"/>
  <c r="AZ4" i="15"/>
  <c r="AY4" i="15"/>
  <c r="AV4" i="15"/>
  <c r="AS4" i="15"/>
  <c r="AP4" i="15"/>
  <c r="AM4" i="15"/>
  <c r="AJ4" i="15"/>
  <c r="AG4" i="15"/>
  <c r="AD4" i="15"/>
  <c r="AA4" i="15"/>
  <c r="X4" i="15"/>
  <c r="U4" i="15"/>
  <c r="R4" i="15"/>
  <c r="O4" i="15"/>
  <c r="L4" i="15"/>
  <c r="H4" i="15"/>
  <c r="E117" i="9" l="1"/>
  <c r="E119" i="9"/>
  <c r="E120" i="9"/>
  <c r="E122" i="9"/>
  <c r="E157" i="8"/>
  <c r="E158" i="8"/>
  <c r="E159" i="8"/>
  <c r="E160" i="8"/>
  <c r="E162" i="8"/>
  <c r="E163" i="8"/>
  <c r="E164" i="8"/>
  <c r="E165" i="8"/>
  <c r="E166" i="8"/>
  <c r="E167" i="8"/>
  <c r="E168" i="8"/>
  <c r="E169" i="8"/>
  <c r="E170" i="8"/>
  <c r="E171" i="8"/>
  <c r="E220" i="6"/>
  <c r="E221" i="6"/>
  <c r="E222" i="6"/>
  <c r="E223" i="6"/>
  <c r="E224" i="6"/>
  <c r="E225" i="6"/>
  <c r="E227" i="6"/>
  <c r="E228" i="6"/>
  <c r="E229" i="6"/>
  <c r="E231" i="6"/>
  <c r="E232" i="6"/>
  <c r="E233" i="6"/>
  <c r="E234" i="6"/>
  <c r="E192" i="4"/>
  <c r="E193" i="4"/>
  <c r="E194" i="4"/>
  <c r="E197" i="4"/>
  <c r="C229" i="6" l="1"/>
  <c r="AY40" i="6" l="1"/>
  <c r="E177" i="6" s="1"/>
  <c r="D119" i="9" l="1"/>
  <c r="D120" i="9"/>
  <c r="D121" i="9"/>
  <c r="D122" i="9"/>
  <c r="D234" i="6"/>
  <c r="D232" i="6"/>
  <c r="D89" i="8" l="1"/>
  <c r="D142" i="6"/>
  <c r="C115" i="9" l="1"/>
  <c r="C116" i="9"/>
  <c r="C117" i="9"/>
  <c r="C118" i="9"/>
  <c r="C119" i="9"/>
  <c r="C120" i="9"/>
  <c r="C121" i="9"/>
  <c r="C122" i="9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219" i="6"/>
  <c r="C220" i="6"/>
  <c r="C221" i="6"/>
  <c r="C222" i="6"/>
  <c r="C223" i="6"/>
  <c r="C224" i="6"/>
  <c r="C225" i="6"/>
  <c r="C226" i="6"/>
  <c r="C227" i="6"/>
  <c r="C228" i="6"/>
  <c r="C230" i="6"/>
  <c r="C231" i="6"/>
  <c r="C232" i="6"/>
  <c r="C233" i="6"/>
  <c r="C234" i="6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68" i="1"/>
  <c r="C69" i="1"/>
  <c r="C70" i="1"/>
  <c r="C71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I20" i="10" l="1"/>
  <c r="A73" i="9" l="1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C123" i="9"/>
  <c r="C172" i="8"/>
  <c r="D93" i="8" l="1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92" i="8"/>
  <c r="C236" i="6"/>
  <c r="C21" i="10" l="1"/>
  <c r="C48" i="10" s="1"/>
  <c r="C20" i="10"/>
  <c r="C47" i="10" s="1"/>
  <c r="C19" i="10"/>
  <c r="C46" i="10" s="1"/>
  <c r="C49" i="10" s="1"/>
  <c r="C18" i="10"/>
  <c r="C45" i="10" s="1"/>
  <c r="C17" i="10"/>
  <c r="C44" i="10" s="1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3" i="6"/>
  <c r="D191" i="4"/>
  <c r="D192" i="4"/>
  <c r="D193" i="4"/>
  <c r="D194" i="4"/>
  <c r="D195" i="4"/>
  <c r="D196" i="4"/>
  <c r="D197" i="4"/>
  <c r="D198" i="4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70" i="1"/>
  <c r="D46" i="1"/>
  <c r="C46" i="1"/>
  <c r="AZ82" i="8" l="1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3" i="8"/>
  <c r="AZ84" i="8"/>
  <c r="AZ85" i="8"/>
  <c r="AZ86" i="8"/>
  <c r="AZ87" i="8"/>
  <c r="AZ67" i="9"/>
  <c r="AZ138" i="6" l="1"/>
  <c r="AZ139" i="6"/>
  <c r="AZ140" i="6" l="1"/>
  <c r="A72" i="9"/>
  <c r="A71" i="9"/>
  <c r="E118" i="9"/>
  <c r="E121" i="9"/>
  <c r="AV67" i="9"/>
  <c r="AV68" i="9" s="1"/>
  <c r="AY67" i="9"/>
  <c r="AY68" i="9" s="1"/>
  <c r="E123" i="9" l="1"/>
  <c r="AZ68" i="9"/>
  <c r="AZ88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3" i="8"/>
  <c r="AY84" i="8"/>
  <c r="AY85" i="8"/>
  <c r="AY86" i="8"/>
  <c r="AY87" i="8"/>
  <c r="AV41" i="8"/>
  <c r="AV42" i="8"/>
  <c r="E126" i="8" s="1"/>
  <c r="AV43" i="8"/>
  <c r="E127" i="8" s="1"/>
  <c r="AV44" i="8"/>
  <c r="E128" i="8" s="1"/>
  <c r="AV45" i="8"/>
  <c r="E129" i="8" s="1"/>
  <c r="AV46" i="8"/>
  <c r="E130" i="8" s="1"/>
  <c r="AV47" i="8"/>
  <c r="E131" i="8" s="1"/>
  <c r="AV48" i="8"/>
  <c r="E132" i="8" s="1"/>
  <c r="AV49" i="8"/>
  <c r="E133" i="8" s="1"/>
  <c r="AV50" i="8"/>
  <c r="E134" i="8" s="1"/>
  <c r="AV51" i="8"/>
  <c r="E135" i="8" s="1"/>
  <c r="AV52" i="8"/>
  <c r="E136" i="8" s="1"/>
  <c r="AV53" i="8"/>
  <c r="E137" i="8" s="1"/>
  <c r="AV54" i="8"/>
  <c r="E138" i="8" s="1"/>
  <c r="AV55" i="8"/>
  <c r="E139" i="8" s="1"/>
  <c r="AV56" i="8"/>
  <c r="E140" i="8" s="1"/>
  <c r="AV57" i="8"/>
  <c r="E141" i="8" s="1"/>
  <c r="AV58" i="8"/>
  <c r="E142" i="8" s="1"/>
  <c r="AV59" i="8"/>
  <c r="E143" i="8" s="1"/>
  <c r="AV60" i="8"/>
  <c r="E144" i="8" s="1"/>
  <c r="AV61" i="8"/>
  <c r="E145" i="8" s="1"/>
  <c r="AV62" i="8"/>
  <c r="E146" i="8" s="1"/>
  <c r="AV63" i="8"/>
  <c r="E147" i="8" s="1"/>
  <c r="AV64" i="8"/>
  <c r="E148" i="8" s="1"/>
  <c r="AV66" i="8"/>
  <c r="E150" i="8" s="1"/>
  <c r="AV67" i="8"/>
  <c r="E151" i="8" s="1"/>
  <c r="AV68" i="8"/>
  <c r="E152" i="8" s="1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3" i="8"/>
  <c r="AV84" i="8"/>
  <c r="AV85" i="8"/>
  <c r="AV86" i="8"/>
  <c r="AV87" i="8"/>
  <c r="E161" i="8"/>
  <c r="AZ40" i="1"/>
  <c r="AZ41" i="1"/>
  <c r="AZ42" i="1"/>
  <c r="E198" i="4"/>
  <c r="E195" i="4"/>
  <c r="E196" i="4"/>
  <c r="E191" i="4"/>
  <c r="E199" i="4" s="1"/>
  <c r="AY9" i="6"/>
  <c r="E146" i="6" s="1"/>
  <c r="AY10" i="6"/>
  <c r="E147" i="6" s="1"/>
  <c r="AY13" i="6"/>
  <c r="E150" i="6" s="1"/>
  <c r="AY14" i="6"/>
  <c r="E151" i="6" s="1"/>
  <c r="AY16" i="6"/>
  <c r="E153" i="6" s="1"/>
  <c r="AY17" i="6"/>
  <c r="E154" i="6" s="1"/>
  <c r="AY18" i="6"/>
  <c r="E155" i="6" s="1"/>
  <c r="AY19" i="6"/>
  <c r="E156" i="6" s="1"/>
  <c r="AY20" i="6"/>
  <c r="E157" i="6" s="1"/>
  <c r="AY21" i="6"/>
  <c r="E158" i="6" s="1"/>
  <c r="AY22" i="6"/>
  <c r="E159" i="6" s="1"/>
  <c r="AY23" i="6"/>
  <c r="E160" i="6" s="1"/>
  <c r="AY24" i="6"/>
  <c r="E161" i="6" s="1"/>
  <c r="AY25" i="6"/>
  <c r="E162" i="6" s="1"/>
  <c r="AY26" i="6"/>
  <c r="E163" i="6" s="1"/>
  <c r="AY27" i="6"/>
  <c r="E164" i="6" s="1"/>
  <c r="AY28" i="6"/>
  <c r="E165" i="6" s="1"/>
  <c r="AY29" i="6"/>
  <c r="E166" i="6" s="1"/>
  <c r="AY30" i="6"/>
  <c r="E167" i="6" s="1"/>
  <c r="AY31" i="6"/>
  <c r="E168" i="6" s="1"/>
  <c r="AY7" i="6"/>
  <c r="AY34" i="6"/>
  <c r="E171" i="6" s="1"/>
  <c r="AY35" i="6"/>
  <c r="E172" i="6" s="1"/>
  <c r="AY36" i="6"/>
  <c r="E173" i="6" s="1"/>
  <c r="AY37" i="6"/>
  <c r="E174" i="6" s="1"/>
  <c r="AY38" i="6"/>
  <c r="E175" i="6" s="1"/>
  <c r="AY39" i="6"/>
  <c r="E176" i="6" s="1"/>
  <c r="AY41" i="6"/>
  <c r="E178" i="6" s="1"/>
  <c r="AY42" i="6"/>
  <c r="E179" i="6" s="1"/>
  <c r="AY43" i="6"/>
  <c r="E180" i="6" s="1"/>
  <c r="AY44" i="6"/>
  <c r="E181" i="6" s="1"/>
  <c r="AY46" i="6"/>
  <c r="E183" i="6" s="1"/>
  <c r="AY47" i="6"/>
  <c r="E184" i="6" s="1"/>
  <c r="AY48" i="6"/>
  <c r="E185" i="6" s="1"/>
  <c r="AY49" i="6"/>
  <c r="E186" i="6" s="1"/>
  <c r="AY50" i="6"/>
  <c r="E187" i="6" s="1"/>
  <c r="AY51" i="6"/>
  <c r="E188" i="6" s="1"/>
  <c r="AY52" i="6"/>
  <c r="E189" i="6" s="1"/>
  <c r="AY53" i="6"/>
  <c r="E190" i="6" s="1"/>
  <c r="AY54" i="6"/>
  <c r="E191" i="6" s="1"/>
  <c r="AY55" i="6"/>
  <c r="E192" i="6" s="1"/>
  <c r="AY56" i="6"/>
  <c r="E193" i="6" s="1"/>
  <c r="AY57" i="6"/>
  <c r="E194" i="6" s="1"/>
  <c r="AY58" i="6"/>
  <c r="E195" i="6" s="1"/>
  <c r="AY59" i="6"/>
  <c r="E196" i="6" s="1"/>
  <c r="AY60" i="6"/>
  <c r="E197" i="6" s="1"/>
  <c r="AY61" i="6"/>
  <c r="E198" i="6" s="1"/>
  <c r="AY62" i="6"/>
  <c r="E199" i="6" s="1"/>
  <c r="AY63" i="6"/>
  <c r="E200" i="6" s="1"/>
  <c r="AY64" i="6"/>
  <c r="E201" i="6" s="1"/>
  <c r="AY65" i="6"/>
  <c r="E202" i="6" s="1"/>
  <c r="AY66" i="6"/>
  <c r="E203" i="6" s="1"/>
  <c r="AY67" i="6"/>
  <c r="E204" i="6" s="1"/>
  <c r="AY68" i="6"/>
  <c r="E205" i="6" s="1"/>
  <c r="AY69" i="6"/>
  <c r="E206" i="6" s="1"/>
  <c r="AY70" i="6"/>
  <c r="E207" i="6" s="1"/>
  <c r="AY71" i="6"/>
  <c r="E208" i="6" s="1"/>
  <c r="AY72" i="6"/>
  <c r="E209" i="6" s="1"/>
  <c r="AY73" i="6"/>
  <c r="E210" i="6" s="1"/>
  <c r="AY74" i="6"/>
  <c r="E211" i="6" s="1"/>
  <c r="AY75" i="6"/>
  <c r="E212" i="6" s="1"/>
  <c r="AY76" i="6"/>
  <c r="E213" i="6" s="1"/>
  <c r="AY77" i="6"/>
  <c r="E214" i="6" s="1"/>
  <c r="AY78" i="6"/>
  <c r="E215" i="6" s="1"/>
  <c r="AY79" i="6"/>
  <c r="E216" i="6" s="1"/>
  <c r="AY81" i="6"/>
  <c r="E218" i="6" s="1"/>
  <c r="AY82" i="6"/>
  <c r="E219" i="6" s="1"/>
  <c r="AY83" i="6"/>
  <c r="AY84" i="6"/>
  <c r="AY85" i="6"/>
  <c r="AY86" i="6"/>
  <c r="AY87" i="6"/>
  <c r="AY88" i="6"/>
  <c r="AY89" i="6"/>
  <c r="AY90" i="6"/>
  <c r="AY91" i="6"/>
  <c r="AY92" i="6"/>
  <c r="AY93" i="6"/>
  <c r="AY94" i="6"/>
  <c r="AY111" i="6"/>
  <c r="AY138" i="6"/>
  <c r="AY139" i="6"/>
  <c r="E226" i="6"/>
  <c r="AY140" i="6" l="1"/>
  <c r="E144" i="6"/>
  <c r="E239" i="6"/>
  <c r="AY88" i="8"/>
  <c r="AZ43" i="1"/>
  <c r="AV88" i="8"/>
  <c r="E125" i="8"/>
  <c r="E172" i="8" s="1"/>
  <c r="AZ89" i="9"/>
  <c r="E230" i="6" l="1"/>
  <c r="B42" i="10" s="1"/>
  <c r="E238" i="6"/>
  <c r="Q33" i="10"/>
  <c r="Q56" i="10" s="1"/>
  <c r="J110" i="9" l="1"/>
  <c r="D17" i="10"/>
  <c r="D44" i="10" s="1"/>
  <c r="D28" i="10"/>
  <c r="E17" i="10"/>
  <c r="F17" i="10"/>
  <c r="G17" i="10"/>
  <c r="H17" i="10"/>
  <c r="I17" i="10"/>
  <c r="J17" i="10"/>
  <c r="K17" i="10"/>
  <c r="L17" i="10"/>
  <c r="M17" i="10"/>
  <c r="N17" i="10"/>
  <c r="D51" i="10" l="1"/>
  <c r="C28" i="10"/>
  <c r="C51" i="10" s="1"/>
  <c r="Q22" i="10"/>
  <c r="C11" i="13"/>
  <c r="F6" i="13"/>
  <c r="R11" i="13"/>
  <c r="O6" i="13"/>
  <c r="N6" i="13"/>
  <c r="M6" i="13"/>
  <c r="L6" i="13"/>
  <c r="K6" i="13"/>
  <c r="J6" i="13"/>
  <c r="I6" i="13"/>
  <c r="H6" i="13"/>
  <c r="G6" i="13"/>
  <c r="F9" i="13" l="1"/>
  <c r="C32" i="10"/>
  <c r="C55" i="10" s="1"/>
  <c r="D21" i="10"/>
  <c r="D48" i="10" s="1"/>
  <c r="D32" i="10"/>
  <c r="F10" i="13"/>
  <c r="E21" i="10"/>
  <c r="G10" i="13"/>
  <c r="F21" i="10"/>
  <c r="G21" i="10"/>
  <c r="H21" i="10"/>
  <c r="I21" i="10"/>
  <c r="K10" i="13"/>
  <c r="J21" i="10"/>
  <c r="L10" i="13"/>
  <c r="K21" i="10"/>
  <c r="M10" i="13"/>
  <c r="L21" i="10"/>
  <c r="N10" i="13"/>
  <c r="M21" i="10"/>
  <c r="O10" i="13"/>
  <c r="N21" i="10"/>
  <c r="P10" i="13"/>
  <c r="O21" i="10"/>
  <c r="O32" i="10"/>
  <c r="Q10" i="13"/>
  <c r="P21" i="10"/>
  <c r="P32" i="10"/>
  <c r="Q9" i="13"/>
  <c r="P20" i="10"/>
  <c r="D20" i="10"/>
  <c r="D47" i="10" s="1"/>
  <c r="E20" i="10"/>
  <c r="G9" i="13"/>
  <c r="F20" i="10"/>
  <c r="G20" i="10"/>
  <c r="K9" i="13"/>
  <c r="J20" i="10"/>
  <c r="K20" i="10"/>
  <c r="L20" i="10"/>
  <c r="N9" i="13"/>
  <c r="M20" i="10"/>
  <c r="N20" i="10"/>
  <c r="O20" i="10"/>
  <c r="P9" i="10"/>
  <c r="P47" i="10" s="1"/>
  <c r="P54" i="10" s="1"/>
  <c r="N6" i="10"/>
  <c r="N44" i="10" s="1"/>
  <c r="M6" i="10"/>
  <c r="M44" i="10" s="1"/>
  <c r="L6" i="10"/>
  <c r="L44" i="10" s="1"/>
  <c r="K6" i="10"/>
  <c r="K44" i="10" s="1"/>
  <c r="J6" i="10"/>
  <c r="J44" i="10" s="1"/>
  <c r="I6" i="10"/>
  <c r="I44" i="10" s="1"/>
  <c r="H6" i="10"/>
  <c r="H44" i="10" s="1"/>
  <c r="G6" i="10"/>
  <c r="G44" i="10" s="1"/>
  <c r="F6" i="10"/>
  <c r="F44" i="10" s="1"/>
  <c r="E6" i="10"/>
  <c r="E44" i="10" s="1"/>
  <c r="D55" i="10" l="1"/>
  <c r="P10" i="10"/>
  <c r="P48" i="10" s="1"/>
  <c r="P55" i="10" s="1"/>
  <c r="F10" i="10"/>
  <c r="F48" i="10" s="1"/>
  <c r="H10" i="13"/>
  <c r="I10" i="13"/>
  <c r="J10" i="13"/>
  <c r="J9" i="13"/>
  <c r="I9" i="13"/>
  <c r="H9" i="13"/>
  <c r="E10" i="10"/>
  <c r="E48" i="10" s="1"/>
  <c r="O31" i="10"/>
  <c r="H20" i="10"/>
  <c r="O10" i="10"/>
  <c r="O48" i="10" s="1"/>
  <c r="O55" i="10" s="1"/>
  <c r="M10" i="10"/>
  <c r="M48" i="10" s="1"/>
  <c r="I10" i="10"/>
  <c r="I48" i="10" s="1"/>
  <c r="I49" i="10" s="1"/>
  <c r="G10" i="10"/>
  <c r="G48" i="10" s="1"/>
  <c r="G49" i="10" s="1"/>
  <c r="R21" i="10"/>
  <c r="G71" i="9" s="1"/>
  <c r="N10" i="10"/>
  <c r="N48" i="10" s="1"/>
  <c r="L10" i="10"/>
  <c r="L48" i="10" s="1"/>
  <c r="K10" i="10"/>
  <c r="K48" i="10" s="1"/>
  <c r="J10" i="10"/>
  <c r="J48" i="10" s="1"/>
  <c r="H10" i="10"/>
  <c r="H48" i="10" s="1"/>
  <c r="J9" i="10"/>
  <c r="J47" i="10" s="1"/>
  <c r="E9" i="10"/>
  <c r="E47" i="10" s="1"/>
  <c r="E49" i="10" s="1"/>
  <c r="M9" i="10"/>
  <c r="M47" i="10" s="1"/>
  <c r="I9" i="10"/>
  <c r="I47" i="10" s="1"/>
  <c r="H9" i="10"/>
  <c r="G9" i="10"/>
  <c r="G47" i="10" s="1"/>
  <c r="F9" i="10"/>
  <c r="F47" i="10" s="1"/>
  <c r="F49" i="10" s="1"/>
  <c r="O9" i="10"/>
  <c r="O47" i="10" s="1"/>
  <c r="P9" i="13"/>
  <c r="K9" i="10"/>
  <c r="K47" i="10" s="1"/>
  <c r="L9" i="13"/>
  <c r="N9" i="10"/>
  <c r="N47" i="10" s="1"/>
  <c r="O9" i="13"/>
  <c r="L9" i="10"/>
  <c r="L47" i="10" s="1"/>
  <c r="M9" i="13"/>
  <c r="Q11" i="10"/>
  <c r="H47" i="10" l="1"/>
  <c r="R47" i="10" s="1"/>
  <c r="O54" i="10"/>
  <c r="R48" i="10"/>
  <c r="S10" i="13"/>
  <c r="R10" i="10"/>
  <c r="R20" i="10"/>
  <c r="G93" i="8" s="1"/>
  <c r="R9" i="10"/>
  <c r="S9" i="13"/>
  <c r="G32" i="10" l="1"/>
  <c r="G55" i="10" s="1"/>
  <c r="N28" i="10"/>
  <c r="N51" i="10" s="1"/>
  <c r="M28" i="10"/>
  <c r="M51" i="10" s="1"/>
  <c r="L28" i="10"/>
  <c r="L51" i="10" s="1"/>
  <c r="K28" i="10"/>
  <c r="K51" i="10" s="1"/>
  <c r="J28" i="10"/>
  <c r="J51" i="10" s="1"/>
  <c r="I28" i="10"/>
  <c r="I51" i="10" s="1"/>
  <c r="H28" i="10"/>
  <c r="H51" i="10" s="1"/>
  <c r="G28" i="10"/>
  <c r="G51" i="10" s="1"/>
  <c r="F32" i="10"/>
  <c r="F55" i="10" s="1"/>
  <c r="H32" i="10"/>
  <c r="H55" i="10" s="1"/>
  <c r="J32" i="10"/>
  <c r="J55" i="10" s="1"/>
  <c r="L32" i="10"/>
  <c r="L55" i="10" s="1"/>
  <c r="M32" i="10"/>
  <c r="M55" i="10" s="1"/>
  <c r="E32" i="10"/>
  <c r="E55" i="10" s="1"/>
  <c r="I32" i="10"/>
  <c r="I55" i="10" s="1"/>
  <c r="K32" i="10"/>
  <c r="K55" i="10" s="1"/>
  <c r="N32" i="10"/>
  <c r="N55" i="10" s="1"/>
  <c r="C31" i="10"/>
  <c r="C54" i="10" s="1"/>
  <c r="D31" i="10"/>
  <c r="D54" i="10" s="1"/>
  <c r="E31" i="10"/>
  <c r="E54" i="10" s="1"/>
  <c r="F31" i="10"/>
  <c r="F54" i="10" s="1"/>
  <c r="G31" i="10"/>
  <c r="G54" i="10" s="1"/>
  <c r="H31" i="10"/>
  <c r="H54" i="10" s="1"/>
  <c r="I31" i="10"/>
  <c r="I54" i="10" s="1"/>
  <c r="J31" i="10"/>
  <c r="J54" i="10" s="1"/>
  <c r="K31" i="10"/>
  <c r="K54" i="10" s="1"/>
  <c r="L31" i="10"/>
  <c r="L54" i="10" s="1"/>
  <c r="M31" i="10"/>
  <c r="M54" i="10" s="1"/>
  <c r="N31" i="10"/>
  <c r="N54" i="10" s="1"/>
  <c r="F28" i="10" l="1"/>
  <c r="F51" i="10" s="1"/>
  <c r="E28" i="10"/>
  <c r="E51" i="10" s="1"/>
  <c r="R31" i="10"/>
  <c r="R54" i="10" s="1"/>
  <c r="R32" i="10"/>
  <c r="R55" i="10" s="1"/>
  <c r="C30" i="10" l="1"/>
  <c r="C53" i="10" s="1"/>
  <c r="D19" i="10"/>
  <c r="D46" i="10" s="1"/>
  <c r="D49" i="10" s="1"/>
  <c r="F8" i="13"/>
  <c r="E19" i="10"/>
  <c r="E30" i="10"/>
  <c r="F19" i="10"/>
  <c r="F30" i="10"/>
  <c r="G19" i="10"/>
  <c r="G30" i="10"/>
  <c r="H19" i="10"/>
  <c r="H30" i="10"/>
  <c r="I19" i="10"/>
  <c r="I30" i="10"/>
  <c r="J19" i="10"/>
  <c r="J30" i="10"/>
  <c r="K19" i="10"/>
  <c r="K30" i="10"/>
  <c r="L19" i="10"/>
  <c r="L30" i="10"/>
  <c r="M19" i="10"/>
  <c r="M30" i="10"/>
  <c r="N19" i="10"/>
  <c r="N30" i="10"/>
  <c r="O19" i="10"/>
  <c r="O30" i="10"/>
  <c r="P19" i="10"/>
  <c r="P30" i="10"/>
  <c r="E29" i="10"/>
  <c r="C22" i="10"/>
  <c r="C29" i="10"/>
  <c r="C52" i="10" s="1"/>
  <c r="D18" i="10"/>
  <c r="D45" i="10" s="1"/>
  <c r="D29" i="10"/>
  <c r="E18" i="10"/>
  <c r="F18" i="10"/>
  <c r="F29" i="10"/>
  <c r="G18" i="10"/>
  <c r="G29" i="10"/>
  <c r="H18" i="10"/>
  <c r="H29" i="10"/>
  <c r="I18" i="10"/>
  <c r="I29" i="10"/>
  <c r="J18" i="10"/>
  <c r="J29" i="10"/>
  <c r="K18" i="10"/>
  <c r="K22" i="10" s="1"/>
  <c r="K29" i="10"/>
  <c r="L18" i="10"/>
  <c r="L29" i="10"/>
  <c r="M18" i="10"/>
  <c r="M22" i="10" s="1"/>
  <c r="M29" i="10"/>
  <c r="N18" i="10"/>
  <c r="N22" i="10" s="1"/>
  <c r="N29" i="10"/>
  <c r="O18" i="10"/>
  <c r="O29" i="10"/>
  <c r="P18" i="10"/>
  <c r="P45" i="10" s="1"/>
  <c r="P29" i="10"/>
  <c r="P52" i="10" s="1"/>
  <c r="O17" i="10"/>
  <c r="O28" i="10"/>
  <c r="P17" i="10"/>
  <c r="P28" i="10"/>
  <c r="D53" i="10" l="1"/>
  <c r="I22" i="10"/>
  <c r="H22" i="10"/>
  <c r="F22" i="10"/>
  <c r="D33" i="10"/>
  <c r="D56" i="10" s="1"/>
  <c r="D52" i="10"/>
  <c r="P58" i="10"/>
  <c r="D22" i="10"/>
  <c r="E22" i="10"/>
  <c r="L22" i="10"/>
  <c r="Q6" i="13"/>
  <c r="P6" i="10"/>
  <c r="P44" i="10" s="1"/>
  <c r="P51" i="10" s="1"/>
  <c r="P33" i="10"/>
  <c r="P56" i="10" s="1"/>
  <c r="O22" i="10"/>
  <c r="P6" i="13"/>
  <c r="O6" i="10"/>
  <c r="O44" i="10" s="1"/>
  <c r="R44" i="10" s="1"/>
  <c r="R28" i="10"/>
  <c r="P22" i="10"/>
  <c r="O33" i="10"/>
  <c r="O56" i="10" s="1"/>
  <c r="G22" i="10"/>
  <c r="G33" i="10"/>
  <c r="G56" i="10" s="1"/>
  <c r="J22" i="10"/>
  <c r="R19" i="10"/>
  <c r="G147" i="6" s="1"/>
  <c r="N33" i="10"/>
  <c r="N56" i="10" s="1"/>
  <c r="M33" i="10"/>
  <c r="M56" i="10" s="1"/>
  <c r="L33" i="10"/>
  <c r="L56" i="10" s="1"/>
  <c r="K33" i="10"/>
  <c r="K56" i="10" s="1"/>
  <c r="J33" i="10"/>
  <c r="J56" i="10" s="1"/>
  <c r="I33" i="10"/>
  <c r="I56" i="10" s="1"/>
  <c r="H33" i="10"/>
  <c r="F33" i="10"/>
  <c r="F56" i="10" s="1"/>
  <c r="R30" i="10"/>
  <c r="E33" i="10"/>
  <c r="E56" i="10" s="1"/>
  <c r="P7" i="13"/>
  <c r="Q7" i="13"/>
  <c r="R18" i="10"/>
  <c r="N7" i="10"/>
  <c r="N45" i="10" s="1"/>
  <c r="N52" i="10" s="1"/>
  <c r="O7" i="13"/>
  <c r="M7" i="10"/>
  <c r="M45" i="10" s="1"/>
  <c r="M52" i="10" s="1"/>
  <c r="N7" i="13"/>
  <c r="L7" i="10"/>
  <c r="L45" i="10" s="1"/>
  <c r="L52" i="10" s="1"/>
  <c r="M7" i="13"/>
  <c r="K7" i="10"/>
  <c r="K45" i="10" s="1"/>
  <c r="K52" i="10" s="1"/>
  <c r="L7" i="13"/>
  <c r="J7" i="10"/>
  <c r="J45" i="10" s="1"/>
  <c r="J52" i="10" s="1"/>
  <c r="K7" i="13"/>
  <c r="I7" i="10"/>
  <c r="I45" i="10" s="1"/>
  <c r="I52" i="10" s="1"/>
  <c r="J7" i="13"/>
  <c r="H7" i="10"/>
  <c r="H45" i="10" s="1"/>
  <c r="H52" i="10" s="1"/>
  <c r="I7" i="13"/>
  <c r="G7" i="10"/>
  <c r="G45" i="10" s="1"/>
  <c r="G52" i="10" s="1"/>
  <c r="H7" i="13"/>
  <c r="F7" i="10"/>
  <c r="F45" i="10" s="1"/>
  <c r="F52" i="10" s="1"/>
  <c r="G7" i="13"/>
  <c r="E7" i="10"/>
  <c r="E45" i="10" s="1"/>
  <c r="E52" i="10" s="1"/>
  <c r="F7" i="13"/>
  <c r="F11" i="13" s="1"/>
  <c r="C33" i="10"/>
  <c r="C56" i="10" s="1"/>
  <c r="R29" i="10"/>
  <c r="R17" i="10"/>
  <c r="H46" i="1" s="1"/>
  <c r="S6" i="13"/>
  <c r="P8" i="13"/>
  <c r="O8" i="10"/>
  <c r="O46" i="10" s="1"/>
  <c r="O53" i="10" s="1"/>
  <c r="N8" i="13"/>
  <c r="M8" i="10"/>
  <c r="M46" i="10" s="1"/>
  <c r="M53" i="10" s="1"/>
  <c r="L8" i="13"/>
  <c r="K8" i="10"/>
  <c r="K46" i="10" s="1"/>
  <c r="K53" i="10" s="1"/>
  <c r="J8" i="13"/>
  <c r="I8" i="10"/>
  <c r="I46" i="10" s="1"/>
  <c r="I53" i="10" s="1"/>
  <c r="H8" i="13"/>
  <c r="G8" i="10"/>
  <c r="G46" i="10" s="1"/>
  <c r="G53" i="10" s="1"/>
  <c r="E8" i="10"/>
  <c r="E46" i="10" s="1"/>
  <c r="Q8" i="13"/>
  <c r="P8" i="10"/>
  <c r="P46" i="10" s="1"/>
  <c r="P53" i="10" s="1"/>
  <c r="O8" i="13"/>
  <c r="N8" i="10"/>
  <c r="N46" i="10" s="1"/>
  <c r="N53" i="10" s="1"/>
  <c r="M8" i="13"/>
  <c r="L8" i="10"/>
  <c r="L46" i="10" s="1"/>
  <c r="L53" i="10" s="1"/>
  <c r="K8" i="13"/>
  <c r="J8" i="10"/>
  <c r="J46" i="10" s="1"/>
  <c r="J53" i="10" s="1"/>
  <c r="I8" i="13"/>
  <c r="H8" i="10"/>
  <c r="H46" i="10" s="1"/>
  <c r="G8" i="13"/>
  <c r="F8" i="10"/>
  <c r="F46" i="10" s="1"/>
  <c r="F53" i="10" s="1"/>
  <c r="O7" i="10"/>
  <c r="O45" i="10" s="1"/>
  <c r="O52" i="10" s="1"/>
  <c r="H53" i="10" l="1"/>
  <c r="H49" i="10"/>
  <c r="H56" i="10" s="1"/>
  <c r="R46" i="10"/>
  <c r="R49" i="10" s="1"/>
  <c r="E53" i="10"/>
  <c r="O51" i="10"/>
  <c r="R45" i="10"/>
  <c r="P11" i="10"/>
  <c r="O11" i="10"/>
  <c r="R6" i="10"/>
  <c r="R51" i="10" s="1"/>
  <c r="Q11" i="13"/>
  <c r="M11" i="10"/>
  <c r="D11" i="10"/>
  <c r="R33" i="10"/>
  <c r="E11" i="13"/>
  <c r="H11" i="13"/>
  <c r="J11" i="13"/>
  <c r="L11" i="13"/>
  <c r="P11" i="13"/>
  <c r="R22" i="10"/>
  <c r="I11" i="10"/>
  <c r="G11" i="10"/>
  <c r="N11" i="10"/>
  <c r="G11" i="13"/>
  <c r="O11" i="13"/>
  <c r="M11" i="13"/>
  <c r="I11" i="13"/>
  <c r="K11" i="13"/>
  <c r="N11" i="13"/>
  <c r="K11" i="10"/>
  <c r="F11" i="10"/>
  <c r="E11" i="10"/>
  <c r="R7" i="10"/>
  <c r="H11" i="10"/>
  <c r="J11" i="10"/>
  <c r="L11" i="10"/>
  <c r="S7" i="13"/>
  <c r="C11" i="10"/>
  <c r="S8" i="13"/>
  <c r="D11" i="13"/>
  <c r="R8" i="10"/>
  <c r="R56" i="10" l="1"/>
  <c r="R53" i="10"/>
  <c r="R52" i="10"/>
  <c r="R11" i="10"/>
  <c r="S11" i="13"/>
  <c r="S11" i="10" l="1"/>
  <c r="T11" i="10" s="1"/>
</calcChain>
</file>

<file path=xl/sharedStrings.xml><?xml version="1.0" encoding="utf-8"?>
<sst xmlns="http://schemas.openxmlformats.org/spreadsheetml/2006/main" count="1469" uniqueCount="538">
  <si>
    <t>DAFTAR RENCANA DAN REALISASI PEMBAYARAN DAN PROGRAM PROFESI</t>
  </si>
  <si>
    <t>No.</t>
  </si>
  <si>
    <t>NIM</t>
  </si>
  <si>
    <t>NAMA SISWA</t>
  </si>
  <si>
    <t>PROGRAM</t>
  </si>
  <si>
    <t>RENCANA BAYAR</t>
  </si>
  <si>
    <t>DISCCOUNT</t>
  </si>
  <si>
    <t>Pemb. Cash</t>
  </si>
  <si>
    <t>Lain-lain</t>
  </si>
  <si>
    <t>JULI</t>
  </si>
  <si>
    <t>HARGA DEAL</t>
  </si>
  <si>
    <t>Rencana</t>
  </si>
  <si>
    <t>Realisasi</t>
  </si>
  <si>
    <t>Tertunggak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</si>
  <si>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</si>
  <si>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</si>
  <si>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</si>
  <si>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</si>
  <si>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</si>
  <si>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</si>
  <si>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</si>
  <si>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</si>
  <si>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</si>
  <si>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</si>
  <si>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</si>
  <si>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</si>
  <si>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SEBELUM JULI</t>
  </si>
  <si>
    <t>REGISTRASI</t>
  </si>
  <si>
    <t>GRAND TOTAL</t>
  </si>
  <si>
    <t xml:space="preserve">Ajis Kusworo </t>
  </si>
  <si>
    <t>Keterangan</t>
  </si>
  <si>
    <t>Ipan Dinar Darmawan</t>
  </si>
  <si>
    <t>Bangbang Nurdiansyah</t>
  </si>
  <si>
    <t>Yusar Yahya</t>
  </si>
  <si>
    <t>Anisa Marlina</t>
  </si>
  <si>
    <t>Bagus Mohamad Sidik</t>
  </si>
  <si>
    <t>Miftahul Fariz</t>
  </si>
  <si>
    <t xml:space="preserve">Irfan Gumilar </t>
  </si>
  <si>
    <t>Asep Oim Ibrahim</t>
  </si>
  <si>
    <t>Moch Fadil Shahab</t>
  </si>
  <si>
    <t>Lutfi Ilham Rijalul Akhor</t>
  </si>
  <si>
    <t>Windi Cendiawati</t>
  </si>
  <si>
    <t xml:space="preserve">Rafi Mega Farida </t>
  </si>
  <si>
    <t>Ina Nuraeni</t>
  </si>
  <si>
    <t>Asep Maulana</t>
  </si>
  <si>
    <t>Mohamad Pepen Sopani</t>
  </si>
  <si>
    <t>Gilang Soban Nurjaman</t>
  </si>
  <si>
    <t>Riyan Ahmad</t>
  </si>
  <si>
    <t>Hilman Maulana</t>
  </si>
  <si>
    <t>Endang Rusli</t>
  </si>
  <si>
    <t>Elni Nur Maulani</t>
  </si>
  <si>
    <t>Fitri Sarah</t>
  </si>
  <si>
    <t>Putri Yanasari</t>
  </si>
  <si>
    <t>Dewi Sih Sri</t>
  </si>
  <si>
    <t>Aprilia Suminar</t>
  </si>
  <si>
    <t>Tedi Supriadi</t>
  </si>
  <si>
    <t>Trisari</t>
  </si>
  <si>
    <t>Liga Andriana</t>
  </si>
  <si>
    <t>Lisnawati</t>
  </si>
  <si>
    <t>Ayoub Alamcyah</t>
  </si>
  <si>
    <t>Myta Pratiwi</t>
  </si>
  <si>
    <t>Ai Desi</t>
  </si>
  <si>
    <t>Yani Rochyani</t>
  </si>
  <si>
    <t>Nisa Nafisa</t>
  </si>
  <si>
    <t>Rini Andriani</t>
  </si>
  <si>
    <t>Riskriani</t>
  </si>
  <si>
    <t>Jenjen Nurjaman</t>
  </si>
  <si>
    <t>Fikri Patonatunnisa</t>
  </si>
  <si>
    <t>Cici Casminiyati</t>
  </si>
  <si>
    <t>Lusi Rahmawati</t>
  </si>
  <si>
    <t>Nita Vina Yuningsih</t>
  </si>
  <si>
    <t>Sinta Lestari</t>
  </si>
  <si>
    <t>Doni Iskandar</t>
  </si>
  <si>
    <t>Wulan Sri Maulani</t>
  </si>
  <si>
    <t>Risa Amalia Maulidini</t>
  </si>
  <si>
    <t>Wina Windi</t>
  </si>
  <si>
    <t>Astri Firrizqi</t>
  </si>
  <si>
    <t>Genta Taofik Adijaya</t>
  </si>
  <si>
    <t>Imas Agustias Ningsih</t>
  </si>
  <si>
    <t>Neli Indriani</t>
  </si>
  <si>
    <t>Nur Kurnia Nengsih</t>
  </si>
  <si>
    <t>Jaenur Nauraeni</t>
  </si>
  <si>
    <t>Sischa Cahya Oktapin</t>
  </si>
  <si>
    <t>Santi Herawati</t>
  </si>
  <si>
    <t xml:space="preserve">Deni Mulyana </t>
  </si>
  <si>
    <t>Budi Yanto</t>
  </si>
  <si>
    <t>Ai Raniyanti</t>
  </si>
  <si>
    <t>Erma Lijamatut Taqiyah</t>
  </si>
  <si>
    <t>Astrie Yulita Sari</t>
  </si>
  <si>
    <t>Sri Yuliani</t>
  </si>
  <si>
    <t>Yeyep Koharudin</t>
  </si>
  <si>
    <t>Topik Lubis</t>
  </si>
  <si>
    <t>Lita Nuraidah</t>
  </si>
  <si>
    <t>Tuti Badriyah</t>
  </si>
  <si>
    <t>Watini</t>
  </si>
  <si>
    <t>Reni Luthfiani</t>
  </si>
  <si>
    <t>Tesar Al-Ansori</t>
  </si>
  <si>
    <t>Nurhayati Rossa</t>
  </si>
  <si>
    <t>Ade Siska</t>
  </si>
  <si>
    <t>Ajeng Pratiwi</t>
  </si>
  <si>
    <t>Fitri Nuraeni</t>
  </si>
  <si>
    <t>Irma Suryani</t>
  </si>
  <si>
    <t xml:space="preserve">Laila Soraya </t>
  </si>
  <si>
    <t>Farid Abdul Basit</t>
  </si>
  <si>
    <t>Putri Anggi Novianty</t>
  </si>
  <si>
    <t>Dian Ratna Dewi</t>
  </si>
  <si>
    <t>Wina Yuningsih</t>
  </si>
  <si>
    <t>Mutiara Nisa Tuplihatun</t>
  </si>
  <si>
    <t>Monicasari Kustoni</t>
  </si>
  <si>
    <t>Desy Andri Lestari</t>
  </si>
  <si>
    <t>Anwar  Jaelani</t>
  </si>
  <si>
    <t>Dian Rostika</t>
  </si>
  <si>
    <t>Nopi Nurhayati</t>
  </si>
  <si>
    <t>Zulfikar</t>
  </si>
  <si>
    <t>Yoga Nur Setia Permana</t>
  </si>
  <si>
    <t xml:space="preserve">Egi Irpan  Sidik </t>
  </si>
  <si>
    <t>Azy Alfarisi</t>
  </si>
  <si>
    <t>Wafa Wahdatul Ummah</t>
  </si>
  <si>
    <t>Sofi Adi Kurnia</t>
  </si>
  <si>
    <t>Nike Handayanti</t>
  </si>
  <si>
    <t>Slamet Budiawan</t>
  </si>
  <si>
    <t>Siti Hotijah</t>
  </si>
  <si>
    <t>Rian Ariansyah</t>
  </si>
  <si>
    <t>Depi Nursidik</t>
  </si>
  <si>
    <t>Nadia Amrin Nisa</t>
  </si>
  <si>
    <t>Dika Jomantara</t>
  </si>
  <si>
    <t>Soni Setiawan</t>
  </si>
  <si>
    <t>Dea Fuadiyah Astari</t>
  </si>
  <si>
    <t>Gun gun Guntara</t>
  </si>
  <si>
    <t>Daniel Faozan</t>
  </si>
  <si>
    <t>Ayang Rian</t>
  </si>
  <si>
    <t xml:space="preserve">Indra Maulana </t>
  </si>
  <si>
    <t>Ahmad Fauzi Mauludi</t>
  </si>
  <si>
    <t>Darmawan</t>
  </si>
  <si>
    <t>Muhammad Karim Asyari</t>
  </si>
  <si>
    <t>Jejen Saepurohman</t>
  </si>
  <si>
    <t>Asep Abdul Rizal</t>
  </si>
  <si>
    <t>Aceng Abdul Hamid</t>
  </si>
  <si>
    <t>Aam</t>
  </si>
  <si>
    <t>Sandi Nuramdani</t>
  </si>
  <si>
    <t xml:space="preserve">Dani Hamdani </t>
  </si>
  <si>
    <t>Fikri Ashilan</t>
  </si>
  <si>
    <t>Rizal Fauzan</t>
  </si>
  <si>
    <t>Fakhry Dzulfikar</t>
  </si>
  <si>
    <t>Moh. Ricad</t>
  </si>
  <si>
    <t>Angga Hidayatulloh</t>
  </si>
  <si>
    <t>Asep Triswandi Ahmad</t>
  </si>
  <si>
    <t>Astari Cahya Subagja</t>
  </si>
  <si>
    <t>Hendarwan Muhamad Sarifudin</t>
  </si>
  <si>
    <t>Trisna Risliana Dewi</t>
  </si>
  <si>
    <t>Cindi Septiyani</t>
  </si>
  <si>
    <t>Nisa Nurmalasari</t>
  </si>
  <si>
    <t>Rifqi Gusma Pradana</t>
  </si>
  <si>
    <t>Rian Aryandi</t>
  </si>
  <si>
    <t>Restiani Sri Wahyuni</t>
  </si>
  <si>
    <t>Rizal Hilmi</t>
  </si>
  <si>
    <t>Egie Ramdan</t>
  </si>
  <si>
    <t>Anna Gumilar</t>
  </si>
  <si>
    <t>Dadan Moh. Ramdani</t>
  </si>
  <si>
    <t>Arman Fauzani</t>
  </si>
  <si>
    <t xml:space="preserve">Fajar Soleh Ridwan </t>
  </si>
  <si>
    <t>Rian Septian</t>
  </si>
  <si>
    <t>Anggara Yanuar P.</t>
  </si>
  <si>
    <t>Dedi Mulyadi</t>
  </si>
  <si>
    <t>Yoppa Avienka</t>
  </si>
  <si>
    <t>Ridwan Firdaus</t>
  </si>
  <si>
    <t>Dinan Rinandi</t>
  </si>
  <si>
    <t>Raka Yoga Prameswara</t>
  </si>
  <si>
    <t>Iman Ahmad Bunyamin</t>
  </si>
  <si>
    <t>DP</t>
  </si>
  <si>
    <t>Budi Nurbudiman</t>
  </si>
  <si>
    <t>Yen Yen Istikomah Herawati</t>
  </si>
  <si>
    <t>Mety Nopiani</t>
  </si>
  <si>
    <t>Aidah</t>
  </si>
  <si>
    <t>Rikky Anzasmara</t>
  </si>
  <si>
    <t>David Andika</t>
  </si>
  <si>
    <t>Dian Kamandani</t>
  </si>
  <si>
    <t>Encep Imron</t>
  </si>
  <si>
    <t>Lita Alawiyah Dahlan</t>
  </si>
  <si>
    <t>Ditha Aprilia Devanie</t>
  </si>
  <si>
    <t>Euis Riskawati</t>
  </si>
  <si>
    <t>Winda Damayanti</t>
  </si>
  <si>
    <t>Kartikasari</t>
  </si>
  <si>
    <t>Riski Nurhayati</t>
  </si>
  <si>
    <t>Ima Halimah</t>
  </si>
  <si>
    <t>Iis Rosifah</t>
  </si>
  <si>
    <t>Hilyatun Nisa</t>
  </si>
  <si>
    <t>Winda Nurfadilah</t>
  </si>
  <si>
    <t>Ayu Sri Rahayu</t>
  </si>
  <si>
    <t>Prisma Putri Permatasari</t>
  </si>
  <si>
    <t>Nijar Kurnia R.</t>
  </si>
  <si>
    <t>Sitty Dewi Asih</t>
  </si>
  <si>
    <t>Dwi Gitasmara</t>
  </si>
  <si>
    <t>Astrid Maulinda Dewi</t>
  </si>
  <si>
    <t>Dini Nurpadilah</t>
  </si>
  <si>
    <t>Ara Rohayati</t>
  </si>
  <si>
    <t>Aris Aminudin Sopian</t>
  </si>
  <si>
    <t>Selly Libriyani</t>
  </si>
  <si>
    <t>Rani Nurani</t>
  </si>
  <si>
    <t>Kevin Hermawan</t>
  </si>
  <si>
    <t>Ridwan</t>
  </si>
  <si>
    <t>Gusdinar Pandu</t>
  </si>
  <si>
    <t>Aziz Muhamad Yusup</t>
  </si>
  <si>
    <t>Imam Taufik Aprilyan Syam</t>
  </si>
  <si>
    <t>Wandi Herwandi</t>
  </si>
  <si>
    <t>M. Mukhlis Muhtamar</t>
  </si>
  <si>
    <t>Mohamad Rizkisyah</t>
  </si>
  <si>
    <t>Yonan Maulana Patah</t>
  </si>
  <si>
    <t>Widi Agung Prasetyo</t>
  </si>
  <si>
    <t>Julian Erlangga</t>
  </si>
  <si>
    <t>Deni Rudianto Imaniar</t>
  </si>
  <si>
    <t>Fitri Furwanti</t>
  </si>
  <si>
    <t>Meri Damayanti</t>
  </si>
  <si>
    <t>Asep Komarudin</t>
  </si>
  <si>
    <t>Hamdan Abdilah</t>
  </si>
  <si>
    <t xml:space="preserve">DAFTAR RENCANA BIAYA PENDIDIKAN </t>
  </si>
  <si>
    <t>TINGKAT SENIOR</t>
  </si>
  <si>
    <t>Program</t>
  </si>
  <si>
    <t xml:space="preserve">Sebelum Juli </t>
  </si>
  <si>
    <t xml:space="preserve">Juli 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</si>
  <si>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</si>
  <si>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</si>
  <si>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</si>
  <si>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</si>
  <si>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</si>
  <si>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</si>
  <si>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</si>
  <si>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</si>
  <si>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</si>
  <si>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</si>
  <si>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</si>
  <si>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Setelah Juni</t>
  </si>
  <si>
    <t>Dana Pinjaman</t>
  </si>
  <si>
    <t>Jumlah</t>
  </si>
  <si>
    <t>Business Administration</t>
  </si>
  <si>
    <t>Computerized Accounting</t>
  </si>
  <si>
    <t>Office Management</t>
  </si>
  <si>
    <t>Informatic Enginering</t>
  </si>
  <si>
    <t>Automotive Enginering</t>
  </si>
  <si>
    <t>DAFTAR RENCANA, PEMBAYARAN/ REALISASI &amp; SISA BIAYA PENDIDIKAN</t>
  </si>
  <si>
    <t>Soni Mulki Hasan</t>
  </si>
  <si>
    <t>Maya Irmayanti</t>
  </si>
  <si>
    <t>Ukanah</t>
  </si>
  <si>
    <t>Rian Radiansyah</t>
  </si>
  <si>
    <t>Budi Nugraha</t>
  </si>
  <si>
    <t>Asep Romdon</t>
  </si>
  <si>
    <t>Apip Mulyadin</t>
  </si>
  <si>
    <t>Jmlh Siswa</t>
  </si>
  <si>
    <t xml:space="preserve">DAFTAR REALISASI BIAYA PENDIDIKAN </t>
  </si>
  <si>
    <t xml:space="preserve">DAFTAR TUNGGAKAN BIAYA PENDIDIKAN </t>
  </si>
  <si>
    <t>Asep Wildan  Afsari</t>
  </si>
  <si>
    <t>Ari Syarip Hidayat</t>
  </si>
  <si>
    <t>Ade Nurmaidah</t>
  </si>
  <si>
    <t>Dede Yulianti</t>
  </si>
  <si>
    <t>Inten Siti Zaujiah</t>
  </si>
  <si>
    <t>Siska Pebriani</t>
  </si>
  <si>
    <t>Luki Lukmana Nurhakim</t>
  </si>
  <si>
    <t>Rani Putri Delistia</t>
  </si>
  <si>
    <t>Arif Tirtana</t>
  </si>
  <si>
    <t>Hendra Pratama</t>
  </si>
  <si>
    <t>Muhammad Aji Nursyamsi</t>
  </si>
  <si>
    <t>Faris Khoiruddin</t>
  </si>
  <si>
    <t>Indra Firmansyah</t>
  </si>
  <si>
    <t>Puspa Indah Deani Putri</t>
  </si>
  <si>
    <t>Aji Saeful Mukarom</t>
  </si>
  <si>
    <t>Ani Sumarni</t>
  </si>
  <si>
    <t>Dede Wahid Rosidin</t>
  </si>
  <si>
    <t>Jejen Jenal Mubarok</t>
  </si>
  <si>
    <t>NAMA</t>
  </si>
  <si>
    <t>Apep Ahmad Bakir</t>
  </si>
  <si>
    <t>Dwi Astuti</t>
  </si>
  <si>
    <t>Evi Siti Zulva</t>
  </si>
  <si>
    <t>Mega Pamungkas</t>
  </si>
  <si>
    <t>Noorfitriana</t>
  </si>
  <si>
    <t>Elis Fujiawati</t>
  </si>
  <si>
    <t>OM 09 B</t>
  </si>
  <si>
    <t>OM 09 C</t>
  </si>
  <si>
    <t>Risna Wati</t>
  </si>
  <si>
    <t>KELAS</t>
  </si>
  <si>
    <t>Yasep Mubarok</t>
  </si>
  <si>
    <t>BA 07</t>
  </si>
  <si>
    <t>KA</t>
  </si>
  <si>
    <t>OM</t>
  </si>
  <si>
    <t>TI</t>
  </si>
  <si>
    <t>TO</t>
  </si>
  <si>
    <t>TOTAL</t>
  </si>
  <si>
    <t>Nisa Fatimah Budiarni</t>
  </si>
  <si>
    <t>TO 13 B</t>
  </si>
  <si>
    <t>PROGRAM : BA SENIOR</t>
  </si>
  <si>
    <t>PROGRAM : KA SENIOR</t>
  </si>
  <si>
    <t>PROGRAM : OM SENIOR</t>
  </si>
  <si>
    <t>PROGRAM : TI SENIOR</t>
  </si>
  <si>
    <t>PROGRAM : TO SENIOR</t>
  </si>
  <si>
    <t>NO</t>
  </si>
  <si>
    <t>Tunggakan Bulan Berjalan</t>
  </si>
  <si>
    <t>NOVEMBER</t>
  </si>
  <si>
    <t>TAHUN AJARAN 2014/2015</t>
  </si>
  <si>
    <t>RENCANA</t>
  </si>
  <si>
    <t>Yohandi Arisa</t>
  </si>
  <si>
    <t>Selly Selyawati</t>
  </si>
  <si>
    <t>PA : BU DHERI</t>
  </si>
  <si>
    <t>Belum Registrasi Penuh</t>
  </si>
  <si>
    <t>JURUSAN</t>
  </si>
  <si>
    <t>Dede Wahid</t>
  </si>
  <si>
    <t>Wafa Wahdatul</t>
  </si>
  <si>
    <t>Irman Yanuar</t>
  </si>
  <si>
    <t>Soni Mulki</t>
  </si>
  <si>
    <t>Muhamad Hendri</t>
  </si>
  <si>
    <t xml:space="preserve">Tunggakan Biaya Pendidikan  Mhs s/d </t>
  </si>
  <si>
    <t>Rat-Rata</t>
  </si>
  <si>
    <t>Rata-Rata</t>
  </si>
  <si>
    <t>Nama</t>
  </si>
  <si>
    <t>Kelas</t>
  </si>
  <si>
    <t>DAFTAR MAHASISWA SENIOR</t>
  </si>
  <si>
    <t>YANG SUDAH LUNAS</t>
  </si>
  <si>
    <t>cuti</t>
  </si>
  <si>
    <t>Data DO Senior</t>
  </si>
  <si>
    <t>Dibuat oleh,</t>
  </si>
  <si>
    <t xml:space="preserve">Mengetahui, </t>
  </si>
  <si>
    <t>Dheri Febiyani L, S.Pd.</t>
  </si>
  <si>
    <t>Head of FHRD</t>
  </si>
  <si>
    <t>tunggakan senior</t>
  </si>
  <si>
    <t>H. Rudi Kurniawan, ST. MM</t>
  </si>
  <si>
    <t>Branch Manager LP3I Tasikmalaya</t>
  </si>
  <si>
    <t>Tia Apriliani</t>
  </si>
  <si>
    <t>Dewi Fitri</t>
  </si>
  <si>
    <t>Marlina</t>
  </si>
  <si>
    <t>Muhamad Rijal</t>
  </si>
  <si>
    <t>IK</t>
  </si>
  <si>
    <t>Asep Palahudin</t>
  </si>
  <si>
    <t>Dede Mamad</t>
  </si>
  <si>
    <t>Ryan Ramdhani</t>
  </si>
  <si>
    <t>Surya Adi Cahya</t>
  </si>
  <si>
    <t>Yulianti</t>
  </si>
  <si>
    <t>Evita Ramadhani</t>
  </si>
  <si>
    <t>BA</t>
  </si>
  <si>
    <t>TAHUN AJARAN 2017/2018</t>
  </si>
  <si>
    <t>Nijar Kurnia Romdoni, A.Md</t>
  </si>
  <si>
    <t>Adiro Rezeki</t>
  </si>
  <si>
    <t>Agung Permadi</t>
  </si>
  <si>
    <t>Carka Yukiban</t>
  </si>
  <si>
    <t>Crisna Amelia</t>
  </si>
  <si>
    <t>Dwi Ayu I</t>
  </si>
  <si>
    <t>Gina Agustania</t>
  </si>
  <si>
    <t>Iis Laila S</t>
  </si>
  <si>
    <t>Nisa Nafisah</t>
  </si>
  <si>
    <t>Namira</t>
  </si>
  <si>
    <t>Pirmansyah</t>
  </si>
  <si>
    <t>Rifky Burhanudin</t>
  </si>
  <si>
    <t>Rismawati</t>
  </si>
  <si>
    <t>Ropi Rahayuni</t>
  </si>
  <si>
    <t>mayasari</t>
  </si>
  <si>
    <t>Sela Nurfadilah</t>
  </si>
  <si>
    <t>Anitia Saputri</t>
  </si>
  <si>
    <t>Asri Rahmatia</t>
  </si>
  <si>
    <t>Aulia Ningsih</t>
  </si>
  <si>
    <t>Ayu Widiyarti</t>
  </si>
  <si>
    <t>Bella Prilia H</t>
  </si>
  <si>
    <t>Dismayanti Sri R</t>
  </si>
  <si>
    <t>Denis Rizki</t>
  </si>
  <si>
    <t>Desi Nopitasari</t>
  </si>
  <si>
    <t>Deva Adi Surya</t>
  </si>
  <si>
    <t>Diki Herdiana</t>
  </si>
  <si>
    <t>Feni Sutiawati</t>
  </si>
  <si>
    <t>Firman Salmiansyah</t>
  </si>
  <si>
    <t>Harun Arosid</t>
  </si>
  <si>
    <t>Isti Kurniati</t>
  </si>
  <si>
    <t>Mohamad Taaopik</t>
  </si>
  <si>
    <t>Mohamad Fakry</t>
  </si>
  <si>
    <t>Mulya Priananda P</t>
  </si>
  <si>
    <t>Nelis Sofia</t>
  </si>
  <si>
    <t>Niko Erlando</t>
  </si>
  <si>
    <t>Opi Sopiah</t>
  </si>
  <si>
    <t>Farihin</t>
  </si>
  <si>
    <t>Radhi Jalaludin</t>
  </si>
  <si>
    <t>R Yazid Zidane</t>
  </si>
  <si>
    <t>Rinto Herdiansyah</t>
  </si>
  <si>
    <t>Risda Taqiah</t>
  </si>
  <si>
    <t>Riza Kurniawan</t>
  </si>
  <si>
    <t>Rizal Rizaludin</t>
  </si>
  <si>
    <t>Indri</t>
  </si>
  <si>
    <t>Silmy Ulzana</t>
  </si>
  <si>
    <t>Siti Solihatun</t>
  </si>
  <si>
    <t>Dian</t>
  </si>
  <si>
    <t>Sovia Bilqis</t>
  </si>
  <si>
    <t>Sri Mulyati</t>
  </si>
  <si>
    <t>Susi Sukmawati</t>
  </si>
  <si>
    <t>Ulfah Nurjanah</t>
  </si>
  <si>
    <t>Wini Santiani</t>
  </si>
  <si>
    <t>Yoga Van Gunanto</t>
  </si>
  <si>
    <t>Heri Dosen</t>
  </si>
  <si>
    <t>Yudi Supriyanto</t>
  </si>
  <si>
    <t>ESPR</t>
  </si>
  <si>
    <t>Zeni Akbar Maulana</t>
  </si>
  <si>
    <t>Acep Yadi Rahmatilah</t>
  </si>
  <si>
    <t>Afdan Najtadin</t>
  </si>
  <si>
    <t>Alfian Riyadi A</t>
  </si>
  <si>
    <t>Candra Teja</t>
  </si>
  <si>
    <t>Danny Maulana</t>
  </si>
  <si>
    <t>Dede Fajri P</t>
  </si>
  <si>
    <t>Dendi Hendrayana</t>
  </si>
  <si>
    <t>Diki Irawan</t>
  </si>
  <si>
    <t>Eris Derisman</t>
  </si>
  <si>
    <t>Fahmi Ibnu F</t>
  </si>
  <si>
    <t>Uyu Dosen</t>
  </si>
  <si>
    <t>Fahrul Fauzi</t>
  </si>
  <si>
    <t>Jayadi Herlambang</t>
  </si>
  <si>
    <t xml:space="preserve">Sdr. </t>
  </si>
  <si>
    <t>Jemi Ruslan</t>
  </si>
  <si>
    <t>Kresna Cahya Nugraha</t>
  </si>
  <si>
    <t>Muhamad Yogi</t>
  </si>
  <si>
    <t>Paisal Tanjung</t>
  </si>
  <si>
    <t>Sandi Maulana</t>
  </si>
  <si>
    <t>Wildan Arif P</t>
  </si>
  <si>
    <t>Adi Nugraha</t>
  </si>
  <si>
    <t>Age Permana</t>
  </si>
  <si>
    <t>Ai Sinta</t>
  </si>
  <si>
    <t>Andi Trianto</t>
  </si>
  <si>
    <t>Azka Azkia</t>
  </si>
  <si>
    <t>Dede Tia</t>
  </si>
  <si>
    <t>Enjang Jalaludin</t>
  </si>
  <si>
    <t>Yudi H dosen</t>
  </si>
  <si>
    <t>Erlangga Syarif</t>
  </si>
  <si>
    <t>Fanny Ainaya N</t>
  </si>
  <si>
    <t>Farah Nurfadilah</t>
  </si>
  <si>
    <t>Farisha Nurrizki</t>
  </si>
  <si>
    <t>Hendi</t>
  </si>
  <si>
    <t>Irfan toni</t>
  </si>
  <si>
    <t>Iis Hotimah</t>
  </si>
  <si>
    <t>Isma Yani</t>
  </si>
  <si>
    <t>Iqbal Bayu H</t>
  </si>
  <si>
    <t>Jelvina N</t>
  </si>
  <si>
    <t>Lilis Sholihah</t>
  </si>
  <si>
    <t>Rijal</t>
  </si>
  <si>
    <t>Linda Widyaningsih</t>
  </si>
  <si>
    <t>Lucy Dosen</t>
  </si>
  <si>
    <t>Nabilla</t>
  </si>
  <si>
    <t>Neng yuli A</t>
  </si>
  <si>
    <t>Resa Rismala</t>
  </si>
  <si>
    <t>Ridwan Hidayat</t>
  </si>
  <si>
    <t>Aep S</t>
  </si>
  <si>
    <t>Rijal Mubaroq</t>
  </si>
  <si>
    <t>Rini Agustin</t>
  </si>
  <si>
    <t>Risa Mutiara</t>
  </si>
  <si>
    <t>Shelpi Cahriawati M</t>
  </si>
  <si>
    <t>Silpa Laula</t>
  </si>
  <si>
    <t>Siti Nuraeni</t>
  </si>
  <si>
    <t>Sulistiana Oktiva</t>
  </si>
  <si>
    <t>Susi Susilawati</t>
  </si>
  <si>
    <t>Suci Nada Riswanti</t>
  </si>
  <si>
    <t>Tina Trisnawati</t>
  </si>
  <si>
    <t>Umi Hanifah</t>
  </si>
  <si>
    <t>Asep Firman R</t>
  </si>
  <si>
    <t>Bima Sagara Erlangga</t>
  </si>
  <si>
    <t>Cecep M Arip</t>
  </si>
  <si>
    <t>Diwan Pratama</t>
  </si>
  <si>
    <t>Ferdiansyah</t>
  </si>
  <si>
    <t>Faizal Ginanjar</t>
  </si>
  <si>
    <t>Gugun Abdul G</t>
  </si>
  <si>
    <t>Hamdan Yuwafi</t>
  </si>
  <si>
    <t>Jazmauddin</t>
  </si>
  <si>
    <t>R Asep</t>
  </si>
  <si>
    <t>M Faisal Wajdi</t>
  </si>
  <si>
    <t>Muhamad Ramdhan</t>
  </si>
  <si>
    <t>Muhamad Randy</t>
  </si>
  <si>
    <t>MP</t>
  </si>
  <si>
    <t>Nisa Aprianti</t>
  </si>
  <si>
    <t>Rayi Detriawan</t>
  </si>
  <si>
    <t>Redie Aulia R</t>
  </si>
  <si>
    <t>Riki Abdul Rojak</t>
  </si>
  <si>
    <t>Robi Pebrian</t>
  </si>
  <si>
    <t>Rohmat Maulana</t>
  </si>
  <si>
    <t>Tomy Fajar Hasan</t>
  </si>
  <si>
    <t>Wahyu Adam Husaini</t>
  </si>
  <si>
    <t>Hani Anjani</t>
  </si>
  <si>
    <t>Novitasari</t>
  </si>
  <si>
    <t>Sarah Nurafifah</t>
  </si>
  <si>
    <t>Sinta Tresna Dewi</t>
  </si>
  <si>
    <t>Aditya Jati P</t>
  </si>
  <si>
    <t>Deni Ahmad T</t>
  </si>
  <si>
    <t>Maulana Pratama</t>
  </si>
  <si>
    <t>Nanang Khoerul AN</t>
  </si>
  <si>
    <t>Nira Nur Alfiana</t>
  </si>
  <si>
    <t>Lisda Sri Widaningsih</t>
  </si>
  <si>
    <t>Sofi Maulina K</t>
  </si>
  <si>
    <t>Sri Rahayu</t>
  </si>
  <si>
    <t>Sandi Hermawansyah</t>
  </si>
  <si>
    <t>Arsal Nurjani</t>
  </si>
  <si>
    <t>Fahran Maulana J</t>
  </si>
  <si>
    <t>Imam Arif S</t>
  </si>
  <si>
    <t>M Yasin Abdul L</t>
  </si>
  <si>
    <t>Maulana Muhamad</t>
  </si>
  <si>
    <t>Mochamd Rifqi</t>
  </si>
  <si>
    <t>Deri Fajar R</t>
  </si>
  <si>
    <t>Dendi</t>
  </si>
  <si>
    <t>Firman Ramdhani</t>
  </si>
  <si>
    <t>Reza Ridwan Pangestu</t>
  </si>
  <si>
    <t>Iwan Kurniawan</t>
  </si>
  <si>
    <t>Arief Rahman</t>
  </si>
  <si>
    <t>Ecep Rahmat W</t>
  </si>
  <si>
    <t>Hamka Rifaldi</t>
  </si>
  <si>
    <t>Fauzi Ismail</t>
  </si>
  <si>
    <t>Thia Indah L</t>
  </si>
  <si>
    <t>MP.G</t>
  </si>
  <si>
    <t>Hilmy Ufrida</t>
  </si>
  <si>
    <t>A</t>
  </si>
  <si>
    <t>B</t>
  </si>
  <si>
    <t>No</t>
  </si>
  <si>
    <t>Nim</t>
  </si>
  <si>
    <t xml:space="preserve">Kelas </t>
  </si>
  <si>
    <t>Tunggakan</t>
  </si>
  <si>
    <t>Ahmad Sidiq</t>
  </si>
  <si>
    <t>Alvin Auyazidun</t>
  </si>
  <si>
    <t>Alvin Firmasyah</t>
  </si>
  <si>
    <t>Imam Nurzaman</t>
  </si>
  <si>
    <t>Lutfi Fahmi</t>
  </si>
  <si>
    <t>Imam Amrulloh</t>
  </si>
  <si>
    <t>Tian Septiawan</t>
  </si>
  <si>
    <t>Andi Nugraha</t>
  </si>
  <si>
    <t>M Indra Saptahadin</t>
  </si>
  <si>
    <t>M Sholehudin</t>
  </si>
  <si>
    <t>DP 50 %</t>
  </si>
  <si>
    <t>Dede Rahmat H</t>
  </si>
  <si>
    <t>Cakra</t>
  </si>
  <si>
    <t>Angga Aji wijaya</t>
  </si>
  <si>
    <t>Pa Andri</t>
  </si>
  <si>
    <t>Sardini</t>
  </si>
  <si>
    <t>Pujiyanto Nugraha</t>
  </si>
  <si>
    <t>B sugi</t>
  </si>
  <si>
    <t>Abdal Husen</t>
  </si>
  <si>
    <t>Intan Faridah</t>
  </si>
  <si>
    <t>Anisa Dewi Agnia</t>
  </si>
  <si>
    <t>Erwan Hermawan</t>
  </si>
  <si>
    <t>Neneng Sumarni</t>
  </si>
  <si>
    <t>PERIODE : 2017-2018</t>
  </si>
  <si>
    <t>PERIODE : 2017/2018</t>
  </si>
  <si>
    <t>Rani L</t>
  </si>
  <si>
    <t>Afrizal M Zulmi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</si>
</sst>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#,##0;[Red]#,##0"/>
  </numFmts>
  <fonts count="6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color rgb="FF006100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charset val="1"/>
      <scheme val="minor"/>
    </font>
    <font>
      <sz val="8"/>
      <color rgb="FF000000"/>
      <name val="Calibri"/>
      <family val="2"/>
      <charset val="1"/>
    </font>
    <font>
      <b/>
      <sz val="11"/>
      <color theme="0"/>
      <name val="Calibri"/>
      <family val="2"/>
      <charset val="1"/>
      <scheme val="mino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b/>
      <sz val="10"/>
      <name val="Arial"/>
      <family val="2"/>
    </font>
    <font>
      <b/>
      <sz val="8"/>
      <color theme="9" tint="-0.249977111117893"/>
      <name val="Calibri"/>
      <family val="2"/>
      <scheme val="minor"/>
    </font>
    <font>
      <b/>
      <sz val="8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  <scheme val="minor"/>
    </font>
    <font>
      <b/>
      <sz val="11"/>
      <name val="Calibri"/>
      <family val="2"/>
      <charset val="1"/>
    </font>
    <font>
      <sz val="8"/>
      <color theme="5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mbria"/>
      <family val="1"/>
    </font>
    <font>
      <sz val="8"/>
      <color theme="1"/>
      <name val="Calibri"/>
      <family val="2"/>
    </font>
    <font>
      <b/>
      <u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mbria"/>
      <family val="1"/>
    </font>
    <font>
      <b/>
      <sz val="8"/>
      <color theme="1"/>
      <name val="Cambria"/>
      <family val="1"/>
    </font>
    <font>
      <b/>
      <i/>
      <sz val="8"/>
      <color theme="1"/>
      <name val="Cambria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Calibri"/>
      <family val="2"/>
      <charset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/>
      <bottom style="double">
        <color indexed="63"/>
      </bottom>
      <diagonal/>
    </border>
    <border>
      <left style="double">
        <color indexed="63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3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0" fontId="18" fillId="2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24" borderId="19" applyNumberFormat="0" applyFont="0" applyAlignment="0" applyProtection="0"/>
    <xf numFmtId="0" fontId="19" fillId="21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9" fillId="21" borderId="30" applyNumberFormat="0" applyAlignment="0" applyProtection="0"/>
    <xf numFmtId="0" fontId="6" fillId="24" borderId="29" applyNumberFormat="0" applyFont="0" applyAlignment="0" applyProtection="0"/>
    <xf numFmtId="0" fontId="9" fillId="21" borderId="23" applyNumberFormat="0" applyAlignment="0" applyProtection="0"/>
    <xf numFmtId="0" fontId="9" fillId="21" borderId="66" applyNumberFormat="0" applyAlignment="0" applyProtection="0"/>
    <xf numFmtId="0" fontId="16" fillId="8" borderId="23" applyNumberFormat="0" applyAlignment="0" applyProtection="0"/>
    <xf numFmtId="0" fontId="9" fillId="21" borderId="32" applyNumberFormat="0" applyAlignment="0" applyProtection="0"/>
    <xf numFmtId="0" fontId="16" fillId="8" borderId="61" applyNumberFormat="0" applyAlignment="0" applyProtection="0"/>
    <xf numFmtId="0" fontId="9" fillId="21" borderId="61" applyNumberFormat="0" applyAlignment="0" applyProtection="0"/>
    <xf numFmtId="0" fontId="16" fillId="8" borderId="32" applyNumberFormat="0" applyAlignment="0" applyProtection="0"/>
    <xf numFmtId="0" fontId="19" fillId="21" borderId="49" applyNumberFormat="0" applyAlignment="0" applyProtection="0"/>
    <xf numFmtId="0" fontId="6" fillId="24" borderId="48" applyNumberFormat="0" applyFont="0" applyAlignment="0" applyProtection="0"/>
    <xf numFmtId="0" fontId="9" fillId="21" borderId="51" applyNumberFormat="0" applyAlignment="0" applyProtection="0"/>
    <xf numFmtId="0" fontId="16" fillId="8" borderId="61" applyNumberFormat="0" applyAlignment="0" applyProtection="0"/>
    <xf numFmtId="0" fontId="9" fillId="21" borderId="42" applyNumberFormat="0" applyAlignment="0" applyProtection="0"/>
    <xf numFmtId="0" fontId="16" fillId="8" borderId="66" applyNumberFormat="0" applyAlignment="0" applyProtection="0"/>
    <xf numFmtId="0" fontId="16" fillId="8" borderId="51" applyNumberFormat="0" applyAlignment="0" applyProtection="0"/>
    <xf numFmtId="0" fontId="16" fillId="8" borderId="28" applyNumberFormat="0" applyAlignment="0" applyProtection="0"/>
    <xf numFmtId="0" fontId="9" fillId="21" borderId="37" applyNumberFormat="0" applyAlignment="0" applyProtection="0"/>
    <xf numFmtId="0" fontId="9" fillId="21" borderId="28" applyNumberFormat="0" applyAlignment="0" applyProtection="0"/>
    <xf numFmtId="0" fontId="16" fillId="8" borderId="71" applyNumberFormat="0" applyAlignment="0" applyProtection="0"/>
    <xf numFmtId="0" fontId="16" fillId="8" borderId="56" applyNumberFormat="0" applyAlignment="0" applyProtection="0"/>
    <xf numFmtId="0" fontId="6" fillId="24" borderId="24" applyNumberFormat="0" applyFont="0" applyAlignment="0" applyProtection="0"/>
    <xf numFmtId="0" fontId="19" fillId="21" borderId="25" applyNumberFormat="0" applyAlignment="0" applyProtection="0"/>
    <xf numFmtId="0" fontId="16" fillId="8" borderId="42" applyNumberFormat="0" applyAlignment="0" applyProtection="0"/>
    <xf numFmtId="0" fontId="16" fillId="8" borderId="37" applyNumberFormat="0" applyAlignment="0" applyProtection="0"/>
    <xf numFmtId="0" fontId="21" fillId="0" borderId="26" applyNumberFormat="0" applyFill="0" applyAlignment="0" applyProtection="0"/>
    <xf numFmtId="0" fontId="21" fillId="0" borderId="31" applyNumberFormat="0" applyFill="0" applyAlignment="0" applyProtection="0"/>
    <xf numFmtId="0" fontId="6" fillId="24" borderId="33" applyNumberFormat="0" applyFont="0" applyAlignment="0" applyProtection="0"/>
    <xf numFmtId="0" fontId="19" fillId="21" borderId="34" applyNumberFormat="0" applyAlignment="0" applyProtection="0"/>
    <xf numFmtId="0" fontId="21" fillId="0" borderId="35" applyNumberFormat="0" applyFill="0" applyAlignment="0" applyProtection="0"/>
    <xf numFmtId="0" fontId="6" fillId="24" borderId="38" applyNumberFormat="0" applyFont="0" applyAlignment="0" applyProtection="0"/>
    <xf numFmtId="0" fontId="19" fillId="21" borderId="39" applyNumberFormat="0" applyAlignment="0" applyProtection="0"/>
    <xf numFmtId="0" fontId="21" fillId="0" borderId="40" applyNumberFormat="0" applyFill="0" applyAlignment="0" applyProtection="0"/>
    <xf numFmtId="0" fontId="9" fillId="21" borderId="71" applyNumberFormat="0" applyAlignment="0" applyProtection="0"/>
    <xf numFmtId="0" fontId="9" fillId="21" borderId="61" applyNumberFormat="0" applyAlignment="0" applyProtection="0"/>
    <xf numFmtId="0" fontId="9" fillId="21" borderId="56" applyNumberFormat="0" applyAlignment="0" applyProtection="0"/>
    <xf numFmtId="0" fontId="16" fillId="8" borderId="47" applyNumberFormat="0" applyAlignment="0" applyProtection="0"/>
    <xf numFmtId="0" fontId="6" fillId="24" borderId="67" applyNumberFormat="0" applyFont="0" applyAlignment="0" applyProtection="0"/>
    <xf numFmtId="0" fontId="19" fillId="21" borderId="68" applyNumberFormat="0" applyAlignment="0" applyProtection="0"/>
    <xf numFmtId="0" fontId="6" fillId="24" borderId="62" applyNumberFormat="0" applyFont="0" applyAlignment="0" applyProtection="0"/>
    <xf numFmtId="0" fontId="19" fillId="21" borderId="63" applyNumberFormat="0" applyAlignment="0" applyProtection="0"/>
    <xf numFmtId="0" fontId="9" fillId="21" borderId="47" applyNumberFormat="0" applyAlignment="0" applyProtection="0"/>
    <xf numFmtId="0" fontId="6" fillId="24" borderId="52" applyNumberFormat="0" applyFont="0" applyAlignment="0" applyProtection="0"/>
    <xf numFmtId="0" fontId="19" fillId="21" borderId="53" applyNumberFormat="0" applyAlignment="0" applyProtection="0"/>
    <xf numFmtId="0" fontId="6" fillId="24" borderId="43" applyNumberFormat="0" applyFont="0" applyAlignment="0" applyProtection="0"/>
    <xf numFmtId="0" fontId="19" fillId="21" borderId="44" applyNumberFormat="0" applyAlignment="0" applyProtection="0"/>
    <xf numFmtId="0" fontId="21" fillId="0" borderId="45" applyNumberFormat="0" applyFill="0" applyAlignment="0" applyProtection="0"/>
    <xf numFmtId="0" fontId="21" fillId="0" borderId="50" applyNumberFormat="0" applyFill="0" applyAlignment="0" applyProtection="0"/>
    <xf numFmtId="0" fontId="21" fillId="0" borderId="54" applyNumberFormat="0" applyFill="0" applyAlignment="0" applyProtection="0"/>
    <xf numFmtId="0" fontId="6" fillId="24" borderId="72" applyNumberFormat="0" applyFont="0" applyAlignment="0" applyProtection="0"/>
    <xf numFmtId="0" fontId="19" fillId="21" borderId="73" applyNumberFormat="0" applyAlignment="0" applyProtection="0"/>
    <xf numFmtId="0" fontId="6" fillId="24" borderId="62" applyNumberFormat="0" applyFont="0" applyAlignment="0" applyProtection="0"/>
    <xf numFmtId="0" fontId="19" fillId="21" borderId="63" applyNumberFormat="0" applyAlignment="0" applyProtection="0"/>
    <xf numFmtId="0" fontId="6" fillId="24" borderId="57" applyNumberFormat="0" applyFont="0" applyAlignment="0" applyProtection="0"/>
    <xf numFmtId="0" fontId="19" fillId="21" borderId="58" applyNumberFormat="0" applyAlignment="0" applyProtection="0"/>
    <xf numFmtId="0" fontId="21" fillId="0" borderId="59" applyNumberFormat="0" applyFill="0" applyAlignment="0" applyProtection="0"/>
    <xf numFmtId="0" fontId="21" fillId="0" borderId="64" applyNumberFormat="0" applyFill="0" applyAlignment="0" applyProtection="0"/>
    <xf numFmtId="0" fontId="21" fillId="0" borderId="64" applyNumberFormat="0" applyFill="0" applyAlignment="0" applyProtection="0"/>
    <xf numFmtId="0" fontId="21" fillId="0" borderId="69" applyNumberFormat="0" applyFill="0" applyAlignment="0" applyProtection="0"/>
    <xf numFmtId="0" fontId="21" fillId="0" borderId="74" applyNumberFormat="0" applyFill="0" applyAlignment="0" applyProtection="0"/>
    <xf numFmtId="0" fontId="32" fillId="25" borderId="75" applyNumberFormat="0" applyAlignment="0" applyProtection="0"/>
  </cellStyleXfs>
  <cellXfs count="422">
    <xf numFmtId="0" fontId="0" fillId="0" borderId="0" xfId="0"/>
    <xf numFmtId="0" fontId="25" fillId="0" borderId="0" xfId="0" applyFont="1"/>
    <xf numFmtId="0" fontId="25" fillId="0" borderId="0" xfId="0" applyFont="1" applyFill="1"/>
    <xf numFmtId="1" fontId="29" fillId="0" borderId="36" xfId="0" applyNumberFormat="1" applyFont="1" applyFill="1" applyBorder="1" applyAlignment="1">
      <alignment horizontal="center" wrapText="1"/>
    </xf>
    <xf numFmtId="1" fontId="4" fillId="0" borderId="55" xfId="0" applyNumberFormat="1" applyFont="1" applyFill="1" applyBorder="1" applyAlignment="1">
      <alignment horizontal="center" wrapText="1"/>
    </xf>
    <xf numFmtId="1" fontId="4" fillId="0" borderId="41" xfId="0" applyNumberFormat="1" applyFont="1" applyFill="1" applyBorder="1" applyAlignment="1">
      <alignment horizontal="center" wrapText="1"/>
    </xf>
    <xf numFmtId="0" fontId="25" fillId="0" borderId="70" xfId="0" applyFont="1" applyBorder="1" applyAlignment="1">
      <alignment horizontal="center"/>
    </xf>
    <xf numFmtId="37" fontId="25" fillId="0" borderId="70" xfId="0" applyNumberFormat="1" applyFont="1" applyBorder="1"/>
    <xf numFmtId="41" fontId="25" fillId="0" borderId="0" xfId="0" applyNumberFormat="1" applyFont="1" applyFill="1"/>
    <xf numFmtId="41" fontId="4" fillId="0" borderId="70" xfId="0" applyNumberFormat="1" applyFont="1" applyFill="1" applyBorder="1" applyAlignment="1">
      <alignment horizontal="center"/>
    </xf>
    <xf numFmtId="41" fontId="25" fillId="0" borderId="70" xfId="0" applyNumberFormat="1" applyFont="1" applyBorder="1"/>
    <xf numFmtId="41" fontId="25" fillId="0" borderId="1" xfId="0" applyNumberFormat="1" applyFont="1" applyFill="1" applyBorder="1"/>
    <xf numFmtId="1" fontId="4" fillId="0" borderId="70" xfId="0" applyNumberFormat="1" applyFont="1" applyFill="1" applyBorder="1" applyAlignment="1">
      <alignment horizontal="center" wrapText="1"/>
    </xf>
    <xf numFmtId="1" fontId="29" fillId="0" borderId="70" xfId="0" applyNumberFormat="1" applyFont="1" applyFill="1" applyBorder="1" applyAlignment="1">
      <alignment horizontal="center" wrapText="1"/>
    </xf>
    <xf numFmtId="41" fontId="25" fillId="0" borderId="0" xfId="0" applyNumberFormat="1" applyFont="1" applyFill="1" applyAlignment="1">
      <alignment horizontal="center" vertical="center"/>
    </xf>
    <xf numFmtId="1" fontId="25" fillId="0" borderId="0" xfId="0" applyNumberFormat="1" applyFont="1" applyFill="1" applyAlignment="1">
      <alignment horizontal="center"/>
    </xf>
    <xf numFmtId="41" fontId="25" fillId="0" borderId="0" xfId="0" applyNumberFormat="1" applyFont="1" applyFill="1" applyAlignment="1">
      <alignment horizontal="center"/>
    </xf>
    <xf numFmtId="0" fontId="34" fillId="0" borderId="0" xfId="0" applyFont="1"/>
    <xf numFmtId="0" fontId="4" fillId="0" borderId="0" xfId="0" applyFont="1"/>
    <xf numFmtId="0" fontId="27" fillId="0" borderId="70" xfId="0" applyFont="1" applyBorder="1" applyAlignment="1">
      <alignment horizontal="center"/>
    </xf>
    <xf numFmtId="0" fontId="25" fillId="0" borderId="70" xfId="0" applyFont="1" applyBorder="1"/>
    <xf numFmtId="0" fontId="27" fillId="0" borderId="70" xfId="0" applyFont="1" applyBorder="1"/>
    <xf numFmtId="0" fontId="4" fillId="0" borderId="0" xfId="0" applyFont="1" applyBorder="1"/>
    <xf numFmtId="0" fontId="35" fillId="0" borderId="0" xfId="0" applyFont="1" applyBorder="1"/>
    <xf numFmtId="37" fontId="25" fillId="0" borderId="70" xfId="0" applyNumberFormat="1" applyFont="1" applyBorder="1" applyAlignment="1">
      <alignment horizontal="center"/>
    </xf>
    <xf numFmtId="0" fontId="37" fillId="0" borderId="0" xfId="0" applyFont="1"/>
    <xf numFmtId="37" fontId="27" fillId="0" borderId="70" xfId="0" applyNumberFormat="1" applyFont="1" applyBorder="1"/>
    <xf numFmtId="0" fontId="38" fillId="0" borderId="0" xfId="0" applyFont="1"/>
    <xf numFmtId="41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/>
    <xf numFmtId="37" fontId="25" fillId="0" borderId="0" xfId="0" applyNumberFormat="1" applyFont="1" applyFill="1" applyBorder="1"/>
    <xf numFmtId="42" fontId="25" fillId="0" borderId="0" xfId="0" applyNumberFormat="1" applyFont="1" applyFill="1" applyBorder="1"/>
    <xf numFmtId="0" fontId="25" fillId="0" borderId="70" xfId="0" applyFont="1" applyFill="1" applyBorder="1"/>
    <xf numFmtId="41" fontId="25" fillId="0" borderId="0" xfId="0" applyNumberFormat="1" applyFont="1" applyFill="1" applyBorder="1"/>
    <xf numFmtId="1" fontId="30" fillId="0" borderId="0" xfId="0" applyNumberFormat="1" applyFont="1" applyFill="1" applyBorder="1" applyAlignment="1">
      <alignment horizontal="center"/>
    </xf>
    <xf numFmtId="41" fontId="30" fillId="0" borderId="0" xfId="0" applyNumberFormat="1" applyFont="1" applyFill="1" applyBorder="1"/>
    <xf numFmtId="41" fontId="30" fillId="0" borderId="0" xfId="0" applyNumberFormat="1" applyFont="1" applyFill="1" applyBorder="1" applyAlignment="1">
      <alignment horizontal="center"/>
    </xf>
    <xf numFmtId="41" fontId="25" fillId="0" borderId="3" xfId="0" applyNumberFormat="1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7" fillId="0" borderId="0" xfId="0" applyFont="1" applyFill="1"/>
    <xf numFmtId="42" fontId="25" fillId="0" borderId="0" xfId="0" applyNumberFormat="1" applyFont="1" applyFill="1"/>
    <xf numFmtId="0" fontId="27" fillId="0" borderId="6" xfId="0" applyFont="1" applyFill="1" applyBorder="1" applyAlignment="1">
      <alignment horizontal="center" vertical="center"/>
    </xf>
    <xf numFmtId="42" fontId="27" fillId="0" borderId="6" xfId="0" applyNumberFormat="1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/>
    </xf>
    <xf numFmtId="42" fontId="27" fillId="0" borderId="2" xfId="0" applyNumberFormat="1" applyFont="1" applyFill="1" applyBorder="1" applyAlignment="1">
      <alignment horizontal="center"/>
    </xf>
    <xf numFmtId="37" fontId="25" fillId="0" borderId="70" xfId="0" applyNumberFormat="1" applyFont="1" applyFill="1" applyBorder="1"/>
    <xf numFmtId="0" fontId="25" fillId="0" borderId="0" xfId="0" applyFont="1" applyFill="1" applyBorder="1" applyAlignment="1">
      <alignment horizontal="center"/>
    </xf>
    <xf numFmtId="41" fontId="27" fillId="0" borderId="0" xfId="0" applyNumberFormat="1" applyFont="1" applyFill="1"/>
    <xf numFmtId="41" fontId="27" fillId="0" borderId="0" xfId="0" applyNumberFormat="1" applyFont="1" applyFill="1" applyAlignment="1">
      <alignment horizontal="center"/>
    </xf>
    <xf numFmtId="41" fontId="24" fillId="0" borderId="27" xfId="0" applyNumberFormat="1" applyFont="1" applyFill="1" applyBorder="1"/>
    <xf numFmtId="41" fontId="29" fillId="0" borderId="70" xfId="0" applyNumberFormat="1" applyFont="1" applyFill="1" applyBorder="1" applyAlignment="1">
      <alignment horizontal="center" wrapText="1"/>
    </xf>
    <xf numFmtId="41" fontId="33" fillId="0" borderId="1" xfId="0" applyNumberFormat="1" applyFont="1" applyFill="1" applyBorder="1"/>
    <xf numFmtId="41" fontId="24" fillId="0" borderId="70" xfId="0" applyNumberFormat="1" applyFont="1" applyFill="1" applyBorder="1"/>
    <xf numFmtId="41" fontId="25" fillId="0" borderId="70" xfId="0" applyNumberFormat="1" applyFont="1" applyFill="1" applyBorder="1"/>
    <xf numFmtId="41" fontId="33" fillId="0" borderId="70" xfId="0" applyNumberFormat="1" applyFont="1" applyFill="1" applyBorder="1"/>
    <xf numFmtId="41" fontId="25" fillId="0" borderId="79" xfId="0" applyNumberFormat="1" applyFont="1" applyFill="1" applyBorder="1"/>
    <xf numFmtId="41" fontId="25" fillId="0" borderId="3" xfId="0" applyNumberFormat="1" applyFont="1" applyFill="1" applyBorder="1"/>
    <xf numFmtId="41" fontId="33" fillId="0" borderId="0" xfId="0" applyNumberFormat="1" applyFont="1" applyFill="1"/>
    <xf numFmtId="41" fontId="4" fillId="0" borderId="46" xfId="0" applyNumberFormat="1" applyFont="1" applyFill="1" applyBorder="1"/>
    <xf numFmtId="41" fontId="4" fillId="0" borderId="70" xfId="0" applyNumberFormat="1" applyFont="1" applyFill="1" applyBorder="1"/>
    <xf numFmtId="41" fontId="4" fillId="0" borderId="60" xfId="0" applyNumberFormat="1" applyFont="1" applyFill="1" applyBorder="1"/>
    <xf numFmtId="41" fontId="33" fillId="0" borderId="3" xfId="0" applyNumberFormat="1" applyFont="1" applyFill="1" applyBorder="1"/>
    <xf numFmtId="41" fontId="27" fillId="0" borderId="0" xfId="0" applyNumberFormat="1" applyFont="1" applyFill="1" applyAlignment="1">
      <alignment horizontal="left"/>
    </xf>
    <xf numFmtId="41" fontId="25" fillId="0" borderId="0" xfId="0" applyNumberFormat="1" applyFont="1" applyFill="1" applyAlignment="1">
      <alignment horizontal="left"/>
    </xf>
    <xf numFmtId="41" fontId="29" fillId="0" borderId="0" xfId="0" applyNumberFormat="1" applyFont="1" applyFill="1"/>
    <xf numFmtId="41" fontId="23" fillId="0" borderId="0" xfId="0" applyNumberFormat="1" applyFont="1" applyFill="1"/>
    <xf numFmtId="41" fontId="25" fillId="0" borderId="70" xfId="0" applyNumberFormat="1" applyFont="1" applyFill="1" applyBorder="1" applyAlignment="1">
      <alignment horizontal="center"/>
    </xf>
    <xf numFmtId="41" fontId="25" fillId="0" borderId="0" xfId="0" applyNumberFormat="1" applyFont="1" applyFill="1" applyAlignment="1">
      <alignment horizontal="left" vertical="top"/>
    </xf>
    <xf numFmtId="41" fontId="25" fillId="0" borderId="70" xfId="0" applyNumberFormat="1" applyFont="1" applyFill="1" applyBorder="1" applyAlignment="1">
      <alignment horizontal="left" vertical="top"/>
    </xf>
    <xf numFmtId="37" fontId="25" fillId="0" borderId="70" xfId="0" applyNumberFormat="1" applyFont="1" applyFill="1" applyBorder="1" applyAlignment="1">
      <alignment horizontal="center"/>
    </xf>
    <xf numFmtId="42" fontId="25" fillId="0" borderId="70" xfId="0" applyNumberFormat="1" applyFont="1" applyFill="1" applyBorder="1"/>
    <xf numFmtId="1" fontId="25" fillId="0" borderId="70" xfId="0" applyNumberFormat="1" applyFont="1" applyFill="1" applyBorder="1" applyAlignment="1">
      <alignment horizontal="center"/>
    </xf>
    <xf numFmtId="41" fontId="23" fillId="0" borderId="70" xfId="0" applyNumberFormat="1" applyFont="1" applyFill="1" applyBorder="1"/>
    <xf numFmtId="0" fontId="33" fillId="26" borderId="70" xfId="0" applyFont="1" applyFill="1" applyBorder="1" applyAlignment="1">
      <alignment horizontal="center"/>
    </xf>
    <xf numFmtId="41" fontId="25" fillId="26" borderId="2" xfId="0" applyNumberFormat="1" applyFont="1" applyFill="1" applyBorder="1"/>
    <xf numFmtId="41" fontId="25" fillId="26" borderId="70" xfId="0" applyNumberFormat="1" applyFont="1" applyFill="1" applyBorder="1"/>
    <xf numFmtId="41" fontId="25" fillId="26" borderId="1" xfId="0" applyNumberFormat="1" applyFont="1" applyFill="1" applyBorder="1"/>
    <xf numFmtId="41" fontId="33" fillId="26" borderId="70" xfId="0" applyNumberFormat="1" applyFont="1" applyFill="1" applyBorder="1"/>
    <xf numFmtId="42" fontId="25" fillId="26" borderId="0" xfId="0" applyNumberFormat="1" applyFont="1" applyFill="1"/>
    <xf numFmtId="0" fontId="25" fillId="26" borderId="0" xfId="0" applyFont="1" applyFill="1"/>
    <xf numFmtId="41" fontId="45" fillId="0" borderId="3" xfId="0" applyNumberFormat="1" applyFont="1" applyFill="1" applyBorder="1" applyAlignment="1">
      <alignment horizontal="center"/>
    </xf>
    <xf numFmtId="1" fontId="4" fillId="26" borderId="2" xfId="0" applyNumberFormat="1" applyFont="1" applyFill="1" applyBorder="1" applyAlignment="1">
      <alignment wrapText="1"/>
    </xf>
    <xf numFmtId="0" fontId="23" fillId="26" borderId="2" xfId="2" applyFont="1" applyFill="1" applyBorder="1" applyAlignment="1">
      <alignment horizontal="left"/>
    </xf>
    <xf numFmtId="0" fontId="25" fillId="26" borderId="2" xfId="0" applyFont="1" applyFill="1" applyBorder="1" applyAlignment="1">
      <alignment horizontal="center"/>
    </xf>
    <xf numFmtId="41" fontId="25" fillId="0" borderId="70" xfId="0" applyNumberFormat="1" applyFont="1" applyFill="1" applyBorder="1" applyAlignment="1"/>
    <xf numFmtId="41" fontId="25" fillId="27" borderId="2" xfId="0" applyNumberFormat="1" applyFont="1" applyFill="1" applyBorder="1"/>
    <xf numFmtId="37" fontId="4" fillId="0" borderId="0" xfId="0" applyNumberFormat="1" applyFont="1"/>
    <xf numFmtId="41" fontId="25" fillId="0" borderId="95" xfId="0" applyNumberFormat="1" applyFont="1" applyFill="1" applyBorder="1"/>
    <xf numFmtId="41" fontId="25" fillId="0" borderId="0" xfId="0" applyNumberFormat="1" applyFont="1"/>
    <xf numFmtId="41" fontId="27" fillId="0" borderId="70" xfId="0" applyNumberFormat="1" applyFont="1" applyBorder="1" applyAlignment="1">
      <alignment horizontal="center"/>
    </xf>
    <xf numFmtId="41" fontId="4" fillId="0" borderId="0" xfId="0" applyNumberFormat="1" applyFont="1" applyBorder="1"/>
    <xf numFmtId="41" fontId="4" fillId="0" borderId="0" xfId="0" applyNumberFormat="1" applyFont="1"/>
    <xf numFmtId="0" fontId="4" fillId="0" borderId="70" xfId="0" applyFont="1" applyBorder="1"/>
    <xf numFmtId="41" fontId="4" fillId="0" borderId="70" xfId="0" applyNumberFormat="1" applyFont="1" applyBorder="1"/>
    <xf numFmtId="37" fontId="27" fillId="0" borderId="101" xfId="0" applyNumberFormat="1" applyFont="1" applyFill="1" applyBorder="1" applyAlignment="1">
      <alignment vertical="center"/>
    </xf>
    <xf numFmtId="37" fontId="27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7" fontId="34" fillId="0" borderId="70" xfId="0" applyNumberFormat="1" applyFont="1" applyBorder="1"/>
    <xf numFmtId="0" fontId="0" fillId="0" borderId="0" xfId="0" applyFont="1" applyFill="1"/>
    <xf numFmtId="0" fontId="3" fillId="0" borderId="0" xfId="0" applyFont="1" applyFill="1"/>
    <xf numFmtId="0" fontId="47" fillId="0" borderId="0" xfId="0" applyFont="1" applyFill="1"/>
    <xf numFmtId="41" fontId="40" fillId="0" borderId="12" xfId="0" applyNumberFormat="1" applyFont="1" applyFill="1" applyBorder="1" applyAlignment="1">
      <alignment horizontal="center" vertical="center"/>
    </xf>
    <xf numFmtId="41" fontId="40" fillId="0" borderId="6" xfId="0" applyNumberFormat="1" applyFont="1" applyFill="1" applyBorder="1" applyAlignment="1">
      <alignment horizontal="center" vertical="center"/>
    </xf>
    <xf numFmtId="41" fontId="23" fillId="0" borderId="2" xfId="1" applyNumberFormat="1" applyFont="1" applyFill="1" applyBorder="1" applyAlignment="1">
      <alignment horizontal="center" wrapText="1"/>
    </xf>
    <xf numFmtId="41" fontId="23" fillId="0" borderId="2" xfId="1" applyNumberFormat="1" applyFont="1" applyFill="1" applyBorder="1" applyAlignment="1">
      <alignment horizontal="center"/>
    </xf>
    <xf numFmtId="41" fontId="40" fillId="0" borderId="2" xfId="0" applyNumberFormat="1" applyFont="1" applyFill="1" applyBorder="1" applyAlignment="1">
      <alignment horizontal="center"/>
    </xf>
    <xf numFmtId="41" fontId="40" fillId="0" borderId="7" xfId="0" applyNumberFormat="1" applyFont="1" applyFill="1" applyBorder="1" applyAlignment="1">
      <alignment horizontal="center"/>
    </xf>
    <xf numFmtId="41" fontId="25" fillId="0" borderId="1" xfId="0" applyNumberFormat="1" applyFont="1" applyFill="1" applyBorder="1" applyAlignment="1">
      <alignment horizontal="center"/>
    </xf>
    <xf numFmtId="1" fontId="29" fillId="0" borderId="60" xfId="0" applyNumberFormat="1" applyFont="1" applyFill="1" applyBorder="1" applyAlignment="1">
      <alignment horizontal="center" wrapText="1"/>
    </xf>
    <xf numFmtId="41" fontId="24" fillId="0" borderId="65" xfId="2" applyNumberFormat="1" applyFont="1" applyFill="1" applyBorder="1" applyAlignment="1">
      <alignment horizontal="left"/>
    </xf>
    <xf numFmtId="41" fontId="29" fillId="0" borderId="1" xfId="0" applyNumberFormat="1" applyFont="1" applyFill="1" applyBorder="1"/>
    <xf numFmtId="0" fontId="0" fillId="0" borderId="0" xfId="0" applyFill="1"/>
    <xf numFmtId="0" fontId="25" fillId="0" borderId="0" xfId="0" applyFont="1" applyBorder="1"/>
    <xf numFmtId="0" fontId="27" fillId="0" borderId="0" xfId="0" applyFont="1" applyBorder="1"/>
    <xf numFmtId="37" fontId="27" fillId="0" borderId="0" xfId="0" applyNumberFormat="1" applyFont="1" applyBorder="1"/>
    <xf numFmtId="0" fontId="48" fillId="0" borderId="0" xfId="0" applyFont="1"/>
    <xf numFmtId="37" fontId="34" fillId="0" borderId="0" xfId="0" applyNumberFormat="1" applyFont="1" applyBorder="1"/>
    <xf numFmtId="37" fontId="49" fillId="0" borderId="0" xfId="0" applyNumberFormat="1" applyFont="1" applyBorder="1"/>
    <xf numFmtId="37" fontId="30" fillId="0" borderId="0" xfId="0" applyNumberFormat="1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37" fontId="50" fillId="0" borderId="0" xfId="0" applyNumberFormat="1" applyFont="1"/>
    <xf numFmtId="0" fontId="55" fillId="0" borderId="0" xfId="0" applyFont="1"/>
    <xf numFmtId="37" fontId="51" fillId="0" borderId="0" xfId="0" applyNumberFormat="1" applyFont="1"/>
    <xf numFmtId="0" fontId="56" fillId="0" borderId="70" xfId="0" applyFont="1" applyFill="1" applyBorder="1" applyAlignment="1">
      <alignment horizontal="center"/>
    </xf>
    <xf numFmtId="0" fontId="57" fillId="0" borderId="70" xfId="0" applyFont="1" applyFill="1" applyBorder="1" applyAlignment="1">
      <alignment horizontal="center"/>
    </xf>
    <xf numFmtId="0" fontId="56" fillId="0" borderId="70" xfId="0" applyFont="1" applyFill="1" applyBorder="1" applyAlignment="1">
      <alignment horizontal="center" vertical="center"/>
    </xf>
    <xf numFmtId="0" fontId="58" fillId="0" borderId="0" xfId="0" applyFont="1" applyFill="1"/>
    <xf numFmtId="0" fontId="58" fillId="0" borderId="70" xfId="0" applyFont="1" applyFill="1" applyBorder="1" applyAlignment="1">
      <alignment horizontal="center"/>
    </xf>
    <xf numFmtId="0" fontId="5" fillId="0" borderId="3" xfId="2" applyFont="1" applyFill="1" applyBorder="1" applyAlignment="1">
      <alignment horizontal="left"/>
    </xf>
    <xf numFmtId="0" fontId="58" fillId="0" borderId="70" xfId="0" applyFont="1" applyFill="1" applyBorder="1" applyAlignment="1">
      <alignment horizontal="center" vertical="center"/>
    </xf>
    <xf numFmtId="41" fontId="56" fillId="0" borderId="3" xfId="0" applyNumberFormat="1" applyFont="1" applyFill="1" applyBorder="1"/>
    <xf numFmtId="41" fontId="59" fillId="0" borderId="60" xfId="0" applyNumberFormat="1" applyFont="1" applyFill="1" applyBorder="1"/>
    <xf numFmtId="0" fontId="5" fillId="0" borderId="1" xfId="2" applyFont="1" applyFill="1" applyBorder="1" applyAlignment="1">
      <alignment horizontal="left"/>
    </xf>
    <xf numFmtId="41" fontId="56" fillId="0" borderId="46" xfId="0" applyNumberFormat="1" applyFont="1" applyFill="1" applyBorder="1"/>
    <xf numFmtId="41" fontId="58" fillId="0" borderId="46" xfId="0" applyNumberFormat="1" applyFont="1" applyFill="1" applyBorder="1"/>
    <xf numFmtId="41" fontId="60" fillId="0" borderId="46" xfId="0" applyNumberFormat="1" applyFont="1" applyFill="1" applyBorder="1"/>
    <xf numFmtId="41" fontId="59" fillId="0" borderId="70" xfId="0" applyNumberFormat="1" applyFont="1" applyFill="1" applyBorder="1"/>
    <xf numFmtId="41" fontId="58" fillId="0" borderId="65" xfId="0" applyNumberFormat="1" applyFont="1" applyFill="1" applyBorder="1" applyAlignment="1">
      <alignment horizontal="left"/>
    </xf>
    <xf numFmtId="0" fontId="5" fillId="0" borderId="70" xfId="2" applyFont="1" applyFill="1" applyBorder="1" applyAlignment="1">
      <alignment horizontal="left"/>
    </xf>
    <xf numFmtId="41" fontId="59" fillId="0" borderId="27" xfId="0" applyNumberFormat="1" applyFont="1" applyFill="1" applyBorder="1"/>
    <xf numFmtId="41" fontId="59" fillId="0" borderId="27" xfId="0" applyNumberFormat="1" applyFont="1" applyFill="1" applyBorder="1" applyAlignment="1">
      <alignment wrapText="1"/>
    </xf>
    <xf numFmtId="41" fontId="59" fillId="0" borderId="65" xfId="3" applyNumberFormat="1" applyFont="1" applyFill="1" applyBorder="1" applyAlignment="1">
      <alignment horizontal="left"/>
    </xf>
    <xf numFmtId="41" fontId="5" fillId="0" borderId="65" xfId="2" applyNumberFormat="1" applyFont="1" applyFill="1" applyBorder="1" applyAlignment="1">
      <alignment horizontal="left"/>
    </xf>
    <xf numFmtId="41" fontId="56" fillId="0" borderId="27" xfId="0" applyNumberFormat="1" applyFont="1" applyFill="1" applyBorder="1"/>
    <xf numFmtId="41" fontId="58" fillId="0" borderId="70" xfId="0" applyNumberFormat="1" applyFont="1" applyFill="1" applyBorder="1"/>
    <xf numFmtId="41" fontId="58" fillId="0" borderId="2" xfId="0" applyNumberFormat="1" applyFont="1" applyFill="1" applyBorder="1"/>
    <xf numFmtId="0" fontId="57" fillId="0" borderId="0" xfId="0" applyFont="1" applyFill="1"/>
    <xf numFmtId="0" fontId="58" fillId="0" borderId="0" xfId="0" applyFont="1" applyFill="1" applyAlignment="1">
      <alignment horizontal="center" vertical="center"/>
    </xf>
    <xf numFmtId="41" fontId="58" fillId="0" borderId="70" xfId="0" applyNumberFormat="1" applyFont="1" applyFill="1" applyBorder="1" applyAlignment="1">
      <alignment horizontal="left"/>
    </xf>
    <xf numFmtId="41" fontId="33" fillId="0" borderId="1" xfId="0" applyNumberFormat="1" applyFont="1" applyFill="1" applyBorder="1" applyAlignment="1">
      <alignment horizontal="center"/>
    </xf>
    <xf numFmtId="41" fontId="40" fillId="0" borderId="6" xfId="0" applyNumberFormat="1" applyFont="1" applyFill="1" applyBorder="1" applyAlignment="1">
      <alignment horizontal="center" vertical="center"/>
    </xf>
    <xf numFmtId="41" fontId="40" fillId="0" borderId="12" xfId="0" applyNumberFormat="1" applyFont="1" applyFill="1" applyBorder="1" applyAlignment="1">
      <alignment horizontal="center" vertical="center"/>
    </xf>
    <xf numFmtId="41" fontId="23" fillId="0" borderId="97" xfId="1" applyNumberFormat="1" applyFont="1" applyFill="1" applyBorder="1" applyAlignment="1">
      <alignment horizontal="center" vertical="center" wrapText="1"/>
    </xf>
    <xf numFmtId="41" fontId="23" fillId="0" borderId="70" xfId="1" applyNumberFormat="1" applyFont="1" applyFill="1" applyBorder="1" applyAlignment="1">
      <alignment horizontal="center" vertical="center" wrapText="1"/>
    </xf>
    <xf numFmtId="41" fontId="33" fillId="0" borderId="1" xfId="0" applyNumberFormat="1" applyFont="1" applyFill="1" applyBorder="1" applyAlignment="1">
      <alignment horizontal="center" vertical="center"/>
    </xf>
    <xf numFmtId="41" fontId="29" fillId="0" borderId="27" xfId="0" applyNumberFormat="1" applyFont="1" applyFill="1" applyBorder="1"/>
    <xf numFmtId="1" fontId="24" fillId="0" borderId="70" xfId="0" applyNumberFormat="1" applyFont="1" applyFill="1" applyBorder="1" applyAlignment="1">
      <alignment horizontal="center" wrapText="1"/>
    </xf>
    <xf numFmtId="41" fontId="24" fillId="0" borderId="70" xfId="0" applyNumberFormat="1" applyFont="1" applyFill="1" applyBorder="1" applyAlignment="1">
      <alignment horizontal="center" wrapText="1"/>
    </xf>
    <xf numFmtId="41" fontId="23" fillId="0" borderId="79" xfId="0" applyNumberFormat="1" applyFont="1" applyFill="1" applyBorder="1"/>
    <xf numFmtId="41" fontId="23" fillId="0" borderId="1" xfId="0" applyNumberFormat="1" applyFont="1" applyFill="1" applyBorder="1"/>
    <xf numFmtId="41" fontId="40" fillId="0" borderId="0" xfId="0" applyNumberFormat="1" applyFont="1" applyFill="1" applyBorder="1" applyAlignment="1">
      <alignment horizontal="center"/>
    </xf>
    <xf numFmtId="41" fontId="23" fillId="0" borderId="0" xfId="0" applyNumberFormat="1" applyFont="1" applyFill="1" applyBorder="1"/>
    <xf numFmtId="41" fontId="10" fillId="0" borderId="14" xfId="31" applyNumberFormat="1" applyFill="1"/>
    <xf numFmtId="41" fontId="27" fillId="0" borderId="70" xfId="0" applyNumberFormat="1" applyFont="1" applyFill="1" applyBorder="1" applyAlignment="1">
      <alignment horizontal="center" vertical="center"/>
    </xf>
    <xf numFmtId="41" fontId="27" fillId="0" borderId="70" xfId="0" applyNumberFormat="1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23" fillId="0" borderId="2" xfId="1" applyFont="1" applyFill="1" applyBorder="1" applyAlignment="1">
      <alignment horizontal="center" wrapText="1"/>
    </xf>
    <xf numFmtId="0" fontId="23" fillId="0" borderId="2" xfId="1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/>
    </xf>
    <xf numFmtId="0" fontId="33" fillId="0" borderId="70" xfId="0" applyFont="1" applyFill="1" applyBorder="1" applyAlignment="1">
      <alignment horizontal="center"/>
    </xf>
    <xf numFmtId="0" fontId="23" fillId="0" borderId="70" xfId="2" applyFont="1" applyFill="1" applyBorder="1" applyAlignment="1">
      <alignment horizontal="left"/>
    </xf>
    <xf numFmtId="0" fontId="25" fillId="0" borderId="70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center"/>
    </xf>
    <xf numFmtId="1" fontId="4" fillId="0" borderId="22" xfId="0" applyNumberFormat="1" applyFont="1" applyFill="1" applyBorder="1" applyAlignment="1">
      <alignment wrapText="1"/>
    </xf>
    <xf numFmtId="0" fontId="23" fillId="0" borderId="1" xfId="2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wrapText="1"/>
    </xf>
    <xf numFmtId="0" fontId="23" fillId="0" borderId="2" xfId="2" applyFont="1" applyFill="1" applyBorder="1" applyAlignment="1">
      <alignment horizontal="left"/>
    </xf>
    <xf numFmtId="41" fontId="25" fillId="0" borderId="2" xfId="0" applyNumberFormat="1" applyFont="1" applyFill="1" applyBorder="1"/>
    <xf numFmtId="1" fontId="4" fillId="0" borderId="70" xfId="0" applyNumberFormat="1" applyFont="1" applyFill="1" applyBorder="1" applyAlignment="1">
      <alignment wrapText="1"/>
    </xf>
    <xf numFmtId="42" fontId="10" fillId="0" borderId="14" xfId="31" applyNumberFormat="1" applyFill="1" applyAlignment="1">
      <alignment vertical="center"/>
    </xf>
    <xf numFmtId="0" fontId="10" fillId="0" borderId="14" xfId="31" applyFill="1" applyAlignment="1">
      <alignment vertical="center"/>
    </xf>
    <xf numFmtId="37" fontId="25" fillId="0" borderId="96" xfId="0" applyNumberFormat="1" applyFont="1" applyFill="1" applyBorder="1" applyAlignment="1"/>
    <xf numFmtId="37" fontId="25" fillId="0" borderId="79" xfId="0" applyNumberFormat="1" applyFont="1" applyFill="1" applyBorder="1" applyAlignment="1"/>
    <xf numFmtId="41" fontId="40" fillId="0" borderId="86" xfId="0" applyNumberFormat="1" applyFont="1" applyFill="1" applyBorder="1" applyAlignment="1">
      <alignment horizontal="center" vertical="center"/>
    </xf>
    <xf numFmtId="41" fontId="23" fillId="0" borderId="92" xfId="1" applyNumberFormat="1" applyFont="1" applyFill="1" applyBorder="1" applyAlignment="1">
      <alignment horizontal="center" wrapText="1"/>
    </xf>
    <xf numFmtId="41" fontId="23" fillId="0" borderId="92" xfId="1" applyNumberFormat="1" applyFont="1" applyFill="1" applyBorder="1" applyAlignment="1">
      <alignment horizontal="center"/>
    </xf>
    <xf numFmtId="41" fontId="40" fillId="0" borderId="92" xfId="0" applyNumberFormat="1" applyFont="1" applyFill="1" applyBorder="1" applyAlignment="1">
      <alignment horizontal="center"/>
    </xf>
    <xf numFmtId="41" fontId="28" fillId="0" borderId="46" xfId="0" applyNumberFormat="1" applyFont="1" applyFill="1" applyBorder="1"/>
    <xf numFmtId="1" fontId="4" fillId="0" borderId="2" xfId="0" applyNumberFormat="1" applyFont="1" applyFill="1" applyBorder="1" applyAlignment="1">
      <alignment horizontal="center" wrapText="1"/>
    </xf>
    <xf numFmtId="41" fontId="4" fillId="0" borderId="2" xfId="0" applyNumberFormat="1" applyFont="1" applyFill="1" applyBorder="1"/>
    <xf numFmtId="41" fontId="4" fillId="0" borderId="2" xfId="0" applyNumberFormat="1" applyFont="1" applyFill="1" applyBorder="1" applyAlignment="1">
      <alignment horizontal="center"/>
    </xf>
    <xf numFmtId="41" fontId="42" fillId="0" borderId="83" xfId="31" applyNumberFormat="1" applyFont="1" applyFill="1" applyBorder="1"/>
    <xf numFmtId="41" fontId="40" fillId="0" borderId="0" xfId="0" applyNumberFormat="1" applyFont="1" applyFill="1" applyBorder="1" applyAlignment="1">
      <alignment horizontal="center" vertical="center"/>
    </xf>
    <xf numFmtId="1" fontId="30" fillId="0" borderId="55" xfId="0" applyNumberFormat="1" applyFont="1" applyFill="1" applyBorder="1" applyAlignment="1">
      <alignment horizontal="center" wrapText="1"/>
    </xf>
    <xf numFmtId="1" fontId="31" fillId="0" borderId="55" xfId="0" applyNumberFormat="1" applyFont="1" applyFill="1" applyBorder="1" applyAlignment="1">
      <alignment horizontal="center"/>
    </xf>
    <xf numFmtId="41" fontId="43" fillId="0" borderId="94" xfId="248" applyNumberFormat="1" applyFont="1" applyFill="1" applyBorder="1"/>
    <xf numFmtId="0" fontId="43" fillId="0" borderId="94" xfId="248" applyFont="1" applyFill="1" applyBorder="1"/>
    <xf numFmtId="1" fontId="4" fillId="0" borderId="60" xfId="0" applyNumberFormat="1" applyFont="1" applyFill="1" applyBorder="1" applyAlignment="1">
      <alignment horizontal="center" wrapText="1"/>
    </xf>
    <xf numFmtId="41" fontId="4" fillId="0" borderId="65" xfId="0" applyNumberFormat="1" applyFont="1" applyFill="1" applyBorder="1" applyAlignment="1">
      <alignment horizontal="left"/>
    </xf>
    <xf numFmtId="41" fontId="24" fillId="0" borderId="65" xfId="3" applyNumberFormat="1" applyFont="1" applyFill="1" applyBorder="1" applyAlignment="1">
      <alignment horizontal="left"/>
    </xf>
    <xf numFmtId="41" fontId="23" fillId="0" borderId="65" xfId="2" applyNumberFormat="1" applyFont="1" applyFill="1" applyBorder="1" applyAlignment="1">
      <alignment horizontal="left"/>
    </xf>
    <xf numFmtId="41" fontId="24" fillId="0" borderId="70" xfId="3" applyNumberFormat="1" applyFont="1" applyFill="1" applyBorder="1" applyAlignment="1">
      <alignment horizontal="left"/>
    </xf>
    <xf numFmtId="41" fontId="29" fillId="0" borderId="70" xfId="0" applyNumberFormat="1" applyFont="1" applyFill="1" applyBorder="1"/>
    <xf numFmtId="41" fontId="33" fillId="0" borderId="2" xfId="0" applyNumberFormat="1" applyFont="1" applyFill="1" applyBorder="1" applyAlignment="1">
      <alignment horizontal="center"/>
    </xf>
    <xf numFmtId="1" fontId="29" fillId="0" borderId="2" xfId="0" applyNumberFormat="1" applyFont="1" applyFill="1" applyBorder="1" applyAlignment="1">
      <alignment horizontal="center" wrapText="1"/>
    </xf>
    <xf numFmtId="41" fontId="4" fillId="0" borderId="2" xfId="0" applyNumberFormat="1" applyFont="1" applyFill="1" applyBorder="1" applyAlignment="1">
      <alignment horizontal="left"/>
    </xf>
    <xf numFmtId="41" fontId="44" fillId="0" borderId="98" xfId="31" applyNumberFormat="1" applyFont="1" applyFill="1" applyBorder="1"/>
    <xf numFmtId="41" fontId="44" fillId="0" borderId="14" xfId="31" applyNumberFormat="1" applyFont="1" applyFill="1"/>
    <xf numFmtId="0" fontId="44" fillId="0" borderId="14" xfId="31" applyFont="1" applyFill="1"/>
    <xf numFmtId="164" fontId="33" fillId="0" borderId="0" xfId="0" applyNumberFormat="1" applyFont="1" applyFill="1"/>
    <xf numFmtId="164" fontId="34" fillId="0" borderId="2" xfId="0" applyNumberFormat="1" applyFont="1" applyFill="1" applyBorder="1" applyAlignment="1">
      <alignment horizontal="center"/>
    </xf>
    <xf numFmtId="164" fontId="33" fillId="0" borderId="70" xfId="0" applyNumberFormat="1" applyFont="1" applyFill="1" applyBorder="1"/>
    <xf numFmtId="164" fontId="33" fillId="0" borderId="0" xfId="0" applyNumberFormat="1" applyFont="1" applyFill="1" applyBorder="1"/>
    <xf numFmtId="0" fontId="33" fillId="0" borderId="0" xfId="0" applyFont="1" applyFill="1"/>
    <xf numFmtId="0" fontId="34" fillId="0" borderId="2" xfId="0" applyFont="1" applyFill="1" applyBorder="1" applyAlignment="1">
      <alignment horizontal="center"/>
    </xf>
    <xf numFmtId="37" fontId="33" fillId="0" borderId="0" xfId="0" applyNumberFormat="1" applyFont="1" applyFill="1" applyBorder="1"/>
    <xf numFmtId="42" fontId="33" fillId="0" borderId="0" xfId="0" applyNumberFormat="1" applyFont="1" applyFill="1" applyBorder="1"/>
    <xf numFmtId="0" fontId="33" fillId="0" borderId="0" xfId="0" applyFont="1" applyFill="1" applyBorder="1"/>
    <xf numFmtId="41" fontId="34" fillId="0" borderId="92" xfId="0" applyNumberFormat="1" applyFont="1" applyFill="1" applyBorder="1" applyAlignment="1">
      <alignment horizontal="center"/>
    </xf>
    <xf numFmtId="164" fontId="34" fillId="0" borderId="92" xfId="0" applyNumberFormat="1" applyFont="1" applyFill="1" applyBorder="1" applyAlignment="1">
      <alignment horizontal="center"/>
    </xf>
    <xf numFmtId="164" fontId="33" fillId="0" borderId="3" xfId="0" applyNumberFormat="1" applyFont="1" applyFill="1" applyBorder="1"/>
    <xf numFmtId="41" fontId="34" fillId="0" borderId="2" xfId="0" applyNumberFormat="1" applyFont="1" applyFill="1" applyBorder="1" applyAlignment="1">
      <alignment horizontal="center"/>
    </xf>
    <xf numFmtId="164" fontId="33" fillId="0" borderId="1" xfId="0" applyNumberFormat="1" applyFont="1" applyFill="1" applyBorder="1"/>
    <xf numFmtId="41" fontId="24" fillId="0" borderId="60" xfId="0" applyNumberFormat="1" applyFont="1" applyFill="1" applyBorder="1" applyAlignment="1">
      <alignment horizontal="left"/>
    </xf>
    <xf numFmtId="41" fontId="29" fillId="0" borderId="60" xfId="0" applyNumberFormat="1" applyFont="1" applyFill="1" applyBorder="1" applyAlignment="1">
      <alignment horizontal="left"/>
    </xf>
    <xf numFmtId="41" fontId="24" fillId="0" borderId="70" xfId="0" applyNumberFormat="1" applyFont="1" applyFill="1" applyBorder="1" applyAlignment="1">
      <alignment horizontal="left"/>
    </xf>
    <xf numFmtId="41" fontId="27" fillId="0" borderId="70" xfId="0" applyNumberFormat="1" applyFont="1" applyFill="1" applyBorder="1" applyAlignment="1">
      <alignment horizontal="left" vertical="center"/>
    </xf>
    <xf numFmtId="41" fontId="25" fillId="0" borderId="70" xfId="0" applyNumberFormat="1" applyFont="1" applyFill="1" applyBorder="1" applyAlignment="1">
      <alignment horizontal="left"/>
    </xf>
    <xf numFmtId="41" fontId="40" fillId="0" borderId="102" xfId="0" applyNumberFormat="1" applyFont="1" applyFill="1" applyBorder="1" applyAlignment="1">
      <alignment horizontal="center"/>
    </xf>
    <xf numFmtId="41" fontId="40" fillId="0" borderId="104" xfId="0" applyNumberFormat="1" applyFont="1" applyFill="1" applyBorder="1" applyAlignment="1">
      <alignment horizontal="center"/>
    </xf>
    <xf numFmtId="9" fontId="25" fillId="0" borderId="1" xfId="0" applyNumberFormat="1" applyFont="1" applyFill="1" applyBorder="1"/>
    <xf numFmtId="37" fontId="48" fillId="0" borderId="0" xfId="0" applyNumberFormat="1" applyFont="1"/>
    <xf numFmtId="41" fontId="44" fillId="0" borderId="78" xfId="31" applyNumberFormat="1" applyFont="1" applyFill="1" applyBorder="1" applyAlignment="1">
      <alignment vertical="center"/>
    </xf>
    <xf numFmtId="41" fontId="44" fillId="0" borderId="76" xfId="31" applyNumberFormat="1" applyFont="1" applyFill="1" applyBorder="1" applyAlignment="1"/>
    <xf numFmtId="0" fontId="39" fillId="0" borderId="0" xfId="0" applyFont="1" applyBorder="1"/>
    <xf numFmtId="0" fontId="27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37" fontId="25" fillId="0" borderId="0" xfId="0" applyNumberFormat="1" applyFont="1" applyBorder="1"/>
    <xf numFmtId="41" fontId="25" fillId="0" borderId="0" xfId="0" applyNumberFormat="1" applyFont="1" applyBorder="1"/>
    <xf numFmtId="0" fontId="33" fillId="0" borderId="3" xfId="0" applyFont="1" applyFill="1" applyBorder="1" applyAlignment="1">
      <alignment horizontal="center"/>
    </xf>
    <xf numFmtId="41" fontId="33" fillId="0" borderId="97" xfId="0" applyNumberFormat="1" applyFont="1" applyFill="1" applyBorder="1" applyAlignment="1">
      <alignment horizontal="center" vertical="center"/>
    </xf>
    <xf numFmtId="164" fontId="25" fillId="0" borderId="0" xfId="0" applyNumberFormat="1" applyFont="1" applyFill="1"/>
    <xf numFmtId="164" fontId="40" fillId="0" borderId="2" xfId="0" applyNumberFormat="1" applyFont="1" applyFill="1" applyBorder="1" applyAlignment="1">
      <alignment horizontal="center"/>
    </xf>
    <xf numFmtId="164" fontId="25" fillId="0" borderId="1" xfId="0" applyNumberFormat="1" applyFont="1" applyFill="1" applyBorder="1"/>
    <xf numFmtId="164" fontId="23" fillId="0" borderId="0" xfId="0" applyNumberFormat="1" applyFont="1" applyFill="1"/>
    <xf numFmtId="41" fontId="33" fillId="0" borderId="70" xfId="0" applyNumberFormat="1" applyFont="1" applyFill="1" applyBorder="1" applyAlignment="1">
      <alignment horizontal="center"/>
    </xf>
    <xf numFmtId="41" fontId="4" fillId="0" borderId="70" xfId="0" applyNumberFormat="1" applyFont="1" applyFill="1" applyBorder="1" applyAlignment="1">
      <alignment horizontal="left"/>
    </xf>
    <xf numFmtId="41" fontId="25" fillId="0" borderId="2" xfId="0" applyNumberFormat="1" applyFont="1" applyFill="1" applyBorder="1" applyAlignment="1">
      <alignment horizontal="center"/>
    </xf>
    <xf numFmtId="41" fontId="40" fillId="0" borderId="86" xfId="0" applyNumberFormat="1" applyFont="1" applyFill="1" applyBorder="1" applyAlignment="1">
      <alignment horizontal="center" vertical="center"/>
    </xf>
    <xf numFmtId="41" fontId="40" fillId="0" borderId="89" xfId="0" applyNumberFormat="1" applyFont="1" applyFill="1" applyBorder="1" applyAlignment="1">
      <alignment horizontal="center" vertical="center"/>
    </xf>
    <xf numFmtId="41" fontId="23" fillId="0" borderId="9" xfId="1" applyNumberFormat="1" applyFont="1" applyFill="1" applyBorder="1" applyAlignment="1">
      <alignment horizontal="center" vertical="center" wrapText="1"/>
    </xf>
    <xf numFmtId="1" fontId="23" fillId="0" borderId="9" xfId="1" applyNumberFormat="1" applyFont="1" applyFill="1" applyBorder="1" applyAlignment="1">
      <alignment horizontal="center" vertical="center" wrapText="1"/>
    </xf>
    <xf numFmtId="41" fontId="23" fillId="0" borderId="9" xfId="1" applyNumberFormat="1" applyFont="1" applyFill="1" applyBorder="1" applyAlignment="1">
      <alignment horizontal="left" vertical="center" wrapText="1"/>
    </xf>
    <xf numFmtId="41" fontId="40" fillId="0" borderId="86" xfId="0" applyNumberFormat="1" applyFont="1" applyFill="1" applyBorder="1" applyAlignment="1">
      <alignment horizontal="center" vertical="center"/>
    </xf>
    <xf numFmtId="41" fontId="25" fillId="0" borderId="70" xfId="1" applyNumberFormat="1" applyFont="1" applyFill="1" applyBorder="1" applyAlignment="1">
      <alignment horizontal="center" vertical="center" wrapText="1"/>
    </xf>
    <xf numFmtId="1" fontId="29" fillId="0" borderId="70" xfId="0" applyNumberFormat="1" applyFont="1" applyFill="1" applyBorder="1" applyAlignment="1">
      <alignment horizontal="center"/>
    </xf>
    <xf numFmtId="41" fontId="24" fillId="0" borderId="27" xfId="0" applyNumberFormat="1" applyFont="1" applyFill="1" applyBorder="1" applyAlignment="1">
      <alignment wrapText="1"/>
    </xf>
    <xf numFmtId="41" fontId="23" fillId="0" borderId="65" xfId="3" applyNumberFormat="1" applyFont="1" applyFill="1" applyBorder="1" applyAlignment="1">
      <alignment horizontal="left"/>
    </xf>
    <xf numFmtId="1" fontId="30" fillId="0" borderId="70" xfId="0" applyNumberFormat="1" applyFont="1" applyFill="1" applyBorder="1" applyAlignment="1">
      <alignment wrapText="1"/>
    </xf>
    <xf numFmtId="42" fontId="33" fillId="0" borderId="70" xfId="0" applyNumberFormat="1" applyFont="1" applyFill="1" applyBorder="1"/>
    <xf numFmtId="0" fontId="33" fillId="0" borderId="70" xfId="0" applyFont="1" applyFill="1" applyBorder="1"/>
    <xf numFmtId="1" fontId="4" fillId="0" borderId="3" xfId="0" applyNumberFormat="1" applyFont="1" applyFill="1" applyBorder="1" applyAlignment="1">
      <alignment wrapText="1"/>
    </xf>
    <xf numFmtId="0" fontId="23" fillId="0" borderId="3" xfId="2" applyFont="1" applyFill="1" applyBorder="1" applyAlignment="1">
      <alignment horizontal="left"/>
    </xf>
    <xf numFmtId="1" fontId="4" fillId="28" borderId="22" xfId="0" applyNumberFormat="1" applyFont="1" applyFill="1" applyBorder="1" applyAlignment="1">
      <alignment wrapText="1"/>
    </xf>
    <xf numFmtId="0" fontId="23" fillId="28" borderId="1" xfId="2" applyFont="1" applyFill="1" applyBorder="1" applyAlignment="1">
      <alignment horizontal="left"/>
    </xf>
    <xf numFmtId="0" fontId="25" fillId="28" borderId="70" xfId="0" applyFont="1" applyFill="1" applyBorder="1" applyAlignment="1">
      <alignment horizontal="center"/>
    </xf>
    <xf numFmtId="41" fontId="25" fillId="28" borderId="70" xfId="0" applyNumberFormat="1" applyFont="1" applyFill="1" applyBorder="1"/>
    <xf numFmtId="41" fontId="25" fillId="28" borderId="1" xfId="0" applyNumberFormat="1" applyFont="1" applyFill="1" applyBorder="1"/>
    <xf numFmtId="164" fontId="33" fillId="28" borderId="70" xfId="0" applyNumberFormat="1" applyFont="1" applyFill="1" applyBorder="1"/>
    <xf numFmtId="41" fontId="33" fillId="28" borderId="70" xfId="0" applyNumberFormat="1" applyFont="1" applyFill="1" applyBorder="1"/>
    <xf numFmtId="0" fontId="25" fillId="28" borderId="0" xfId="0" applyFont="1" applyFill="1"/>
    <xf numFmtId="41" fontId="25" fillId="29" borderId="70" xfId="0" applyNumberFormat="1" applyFont="1" applyFill="1" applyBorder="1"/>
    <xf numFmtId="1" fontId="4" fillId="28" borderId="41" xfId="0" applyNumberFormat="1" applyFont="1" applyFill="1" applyBorder="1" applyAlignment="1">
      <alignment horizontal="center" wrapText="1"/>
    </xf>
    <xf numFmtId="41" fontId="4" fillId="28" borderId="46" xfId="0" applyNumberFormat="1" applyFont="1" applyFill="1" applyBorder="1"/>
    <xf numFmtId="41" fontId="4" fillId="28" borderId="70" xfId="0" applyNumberFormat="1" applyFont="1" applyFill="1" applyBorder="1" applyAlignment="1">
      <alignment horizontal="center"/>
    </xf>
    <xf numFmtId="41" fontId="25" fillId="28" borderId="3" xfId="0" applyNumberFormat="1" applyFont="1" applyFill="1" applyBorder="1"/>
    <xf numFmtId="164" fontId="33" fillId="28" borderId="3" xfId="0" applyNumberFormat="1" applyFont="1" applyFill="1" applyBorder="1"/>
    <xf numFmtId="41" fontId="33" fillId="28" borderId="3" xfId="0" applyNumberFormat="1" applyFont="1" applyFill="1" applyBorder="1"/>
    <xf numFmtId="41" fontId="25" fillId="28" borderId="0" xfId="0" applyNumberFormat="1" applyFont="1" applyFill="1" applyBorder="1"/>
    <xf numFmtId="41" fontId="25" fillId="28" borderId="0" xfId="0" applyNumberFormat="1" applyFont="1" applyFill="1"/>
    <xf numFmtId="1" fontId="25" fillId="28" borderId="70" xfId="0" applyNumberFormat="1" applyFont="1" applyFill="1" applyBorder="1" applyAlignment="1">
      <alignment horizontal="center"/>
    </xf>
    <xf numFmtId="41" fontId="4" fillId="29" borderId="70" xfId="0" applyNumberFormat="1" applyFont="1" applyFill="1" applyBorder="1" applyAlignment="1">
      <alignment horizontal="center"/>
    </xf>
    <xf numFmtId="1" fontId="4" fillId="28" borderId="70" xfId="0" applyNumberFormat="1" applyFont="1" applyFill="1" applyBorder="1" applyAlignment="1">
      <alignment horizontal="center" wrapText="1"/>
    </xf>
    <xf numFmtId="41" fontId="4" fillId="28" borderId="70" xfId="0" applyNumberFormat="1" applyFont="1" applyFill="1" applyBorder="1"/>
    <xf numFmtId="41" fontId="25" fillId="29" borderId="3" xfId="0" applyNumberFormat="1" applyFont="1" applyFill="1" applyBorder="1" applyAlignment="1">
      <alignment horizontal="center"/>
    </xf>
    <xf numFmtId="1" fontId="4" fillId="28" borderId="60" xfId="0" applyNumberFormat="1" applyFont="1" applyFill="1" applyBorder="1" applyAlignment="1">
      <alignment horizontal="center" wrapText="1"/>
    </xf>
    <xf numFmtId="41" fontId="4" fillId="28" borderId="65" xfId="0" applyNumberFormat="1" applyFont="1" applyFill="1" applyBorder="1" applyAlignment="1">
      <alignment horizontal="left"/>
    </xf>
    <xf numFmtId="164" fontId="33" fillId="28" borderId="1" xfId="0" applyNumberFormat="1" applyFont="1" applyFill="1" applyBorder="1"/>
    <xf numFmtId="164" fontId="25" fillId="28" borderId="1" xfId="0" applyNumberFormat="1" applyFont="1" applyFill="1" applyBorder="1"/>
    <xf numFmtId="1" fontId="29" fillId="28" borderId="70" xfId="0" applyNumberFormat="1" applyFont="1" applyFill="1" applyBorder="1" applyAlignment="1">
      <alignment horizontal="center" wrapText="1"/>
    </xf>
    <xf numFmtId="41" fontId="24" fillId="28" borderId="27" xfId="0" applyNumberFormat="1" applyFont="1" applyFill="1" applyBorder="1"/>
    <xf numFmtId="41" fontId="23" fillId="28" borderId="70" xfId="1" applyNumberFormat="1" applyFont="1" applyFill="1" applyBorder="1" applyAlignment="1">
      <alignment horizontal="center" vertical="center" wrapText="1"/>
    </xf>
    <xf numFmtId="41" fontId="25" fillId="28" borderId="95" xfId="0" applyNumberFormat="1" applyFont="1" applyFill="1" applyBorder="1"/>
    <xf numFmtId="41" fontId="25" fillId="28" borderId="79" xfId="0" applyNumberFormat="1" applyFont="1" applyFill="1" applyBorder="1"/>
    <xf numFmtId="41" fontId="33" fillId="28" borderId="1" xfId="0" applyNumberFormat="1" applyFont="1" applyFill="1" applyBorder="1"/>
    <xf numFmtId="41" fontId="40" fillId="28" borderId="2" xfId="0" applyNumberFormat="1" applyFont="1" applyFill="1" applyBorder="1" applyAlignment="1">
      <alignment horizontal="center"/>
    </xf>
    <xf numFmtId="41" fontId="25" fillId="29" borderId="1" xfId="0" applyNumberFormat="1" applyFont="1" applyFill="1" applyBorder="1"/>
    <xf numFmtId="1" fontId="29" fillId="28" borderId="36" xfId="0" applyNumberFormat="1" applyFont="1" applyFill="1" applyBorder="1" applyAlignment="1">
      <alignment horizontal="center" wrapText="1"/>
    </xf>
    <xf numFmtId="41" fontId="25" fillId="29" borderId="97" xfId="1" applyNumberFormat="1" applyFont="1" applyFill="1" applyBorder="1" applyAlignment="1">
      <alignment horizontal="center" vertical="center" wrapText="1"/>
    </xf>
    <xf numFmtId="41" fontId="25" fillId="29" borderId="1" xfId="0" applyNumberFormat="1" applyFont="1" applyFill="1" applyBorder="1" applyAlignment="1">
      <alignment horizontal="center" vertical="center"/>
    </xf>
    <xf numFmtId="1" fontId="4" fillId="28" borderId="55" xfId="0" applyNumberFormat="1" applyFont="1" applyFill="1" applyBorder="1" applyAlignment="1">
      <alignment horizontal="center" wrapText="1"/>
    </xf>
    <xf numFmtId="41" fontId="24" fillId="28" borderId="60" xfId="0" applyNumberFormat="1" applyFont="1" applyFill="1" applyBorder="1" applyAlignment="1">
      <alignment horizontal="left"/>
    </xf>
    <xf numFmtId="164" fontId="33" fillId="0" borderId="70" xfId="0" applyNumberFormat="1" applyFont="1" applyFill="1" applyBorder="1" applyAlignment="1">
      <alignment horizontal="center"/>
    </xf>
    <xf numFmtId="164" fontId="33" fillId="0" borderId="2" xfId="0" applyNumberFormat="1" applyFont="1" applyFill="1" applyBorder="1" applyAlignment="1">
      <alignment horizontal="center"/>
    </xf>
    <xf numFmtId="41" fontId="23" fillId="0" borderId="2" xfId="0" applyNumberFormat="1" applyFont="1" applyFill="1" applyBorder="1" applyAlignment="1">
      <alignment horizontal="center"/>
    </xf>
    <xf numFmtId="41" fontId="23" fillId="0" borderId="92" xfId="0" applyNumberFormat="1" applyFont="1" applyFill="1" applyBorder="1" applyAlignment="1">
      <alignment horizontal="center"/>
    </xf>
    <xf numFmtId="41" fontId="25" fillId="29" borderId="97" xfId="1" applyNumberFormat="1" applyFont="1" applyFill="1" applyBorder="1" applyAlignment="1">
      <alignment horizontal="left" vertical="center" wrapText="1"/>
    </xf>
    <xf numFmtId="41" fontId="25" fillId="29" borderId="1" xfId="0" applyNumberFormat="1" applyFont="1" applyFill="1" applyBorder="1" applyAlignment="1">
      <alignment horizontal="left"/>
    </xf>
    <xf numFmtId="164" fontId="33" fillId="0" borderId="0" xfId="0" applyNumberFormat="1" applyFont="1" applyFill="1" applyBorder="1" applyAlignment="1">
      <alignment horizontal="right"/>
    </xf>
    <xf numFmtId="164" fontId="33" fillId="0" borderId="70" xfId="0" applyNumberFormat="1" applyFont="1" applyFill="1" applyBorder="1" applyAlignment="1">
      <alignment horizontal="right"/>
    </xf>
    <xf numFmtId="164" fontId="33" fillId="28" borderId="70" xfId="0" applyNumberFormat="1" applyFont="1" applyFill="1" applyBorder="1" applyAlignment="1">
      <alignment horizontal="right"/>
    </xf>
    <xf numFmtId="41" fontId="25" fillId="0" borderId="0" xfId="0" applyNumberFormat="1" applyFont="1" applyFill="1" applyAlignment="1">
      <alignment horizontal="right"/>
    </xf>
    <xf numFmtId="164" fontId="33" fillId="0" borderId="0" xfId="0" applyNumberFormat="1" applyFont="1" applyFill="1" applyAlignment="1">
      <alignment horizontal="right"/>
    </xf>
    <xf numFmtId="41" fontId="40" fillId="0" borderId="2" xfId="0" applyNumberFormat="1" applyFont="1" applyFill="1" applyBorder="1" applyAlignment="1">
      <alignment horizontal="right"/>
    </xf>
    <xf numFmtId="41" fontId="40" fillId="0" borderId="103" xfId="0" applyNumberFormat="1" applyFont="1" applyFill="1" applyBorder="1" applyAlignment="1">
      <alignment horizontal="right"/>
    </xf>
    <xf numFmtId="41" fontId="40" fillId="0" borderId="100" xfId="0" applyNumberFormat="1" applyFont="1" applyFill="1" applyBorder="1" applyAlignment="1">
      <alignment horizontal="right"/>
    </xf>
    <xf numFmtId="164" fontId="34" fillId="0" borderId="70" xfId="0" applyNumberFormat="1" applyFont="1" applyFill="1" applyBorder="1" applyAlignment="1">
      <alignment horizontal="right"/>
    </xf>
    <xf numFmtId="41" fontId="40" fillId="0" borderId="0" xfId="0" applyNumberFormat="1" applyFont="1" applyFill="1" applyBorder="1" applyAlignment="1">
      <alignment horizontal="right"/>
    </xf>
    <xf numFmtId="41" fontId="25" fillId="0" borderId="1" xfId="0" applyNumberFormat="1" applyFont="1" applyFill="1" applyBorder="1" applyAlignment="1">
      <alignment horizontal="right"/>
    </xf>
    <xf numFmtId="41" fontId="25" fillId="0" borderId="95" xfId="0" applyNumberFormat="1" applyFont="1" applyFill="1" applyBorder="1" applyAlignment="1">
      <alignment horizontal="right"/>
    </xf>
    <xf numFmtId="41" fontId="25" fillId="0" borderId="79" xfId="0" applyNumberFormat="1" applyFont="1" applyFill="1" applyBorder="1" applyAlignment="1">
      <alignment horizontal="right"/>
    </xf>
    <xf numFmtId="41" fontId="23" fillId="0" borderId="70" xfId="0" applyNumberFormat="1" applyFont="1" applyFill="1" applyBorder="1" applyAlignment="1">
      <alignment horizontal="right"/>
    </xf>
    <xf numFmtId="41" fontId="25" fillId="0" borderId="3" xfId="0" applyNumberFormat="1" applyFont="1" applyFill="1" applyBorder="1" applyAlignment="1">
      <alignment horizontal="right"/>
    </xf>
    <xf numFmtId="41" fontId="25" fillId="28" borderId="1" xfId="0" applyNumberFormat="1" applyFont="1" applyFill="1" applyBorder="1" applyAlignment="1">
      <alignment horizontal="right"/>
    </xf>
    <xf numFmtId="41" fontId="25" fillId="28" borderId="95" xfId="0" applyNumberFormat="1" applyFont="1" applyFill="1" applyBorder="1" applyAlignment="1">
      <alignment horizontal="right"/>
    </xf>
    <xf numFmtId="41" fontId="25" fillId="28" borderId="79" xfId="0" applyNumberFormat="1" applyFont="1" applyFill="1" applyBorder="1" applyAlignment="1">
      <alignment horizontal="right"/>
    </xf>
    <xf numFmtId="164" fontId="33" fillId="28" borderId="3" xfId="0" applyNumberFormat="1" applyFont="1" applyFill="1" applyBorder="1" applyAlignment="1">
      <alignment horizontal="right"/>
    </xf>
    <xf numFmtId="41" fontId="23" fillId="28" borderId="70" xfId="0" applyNumberFormat="1" applyFont="1" applyFill="1" applyBorder="1" applyAlignment="1">
      <alignment horizontal="right"/>
    </xf>
    <xf numFmtId="41" fontId="25" fillId="28" borderId="3" xfId="0" applyNumberFormat="1" applyFont="1" applyFill="1" applyBorder="1" applyAlignment="1">
      <alignment horizontal="right"/>
    </xf>
    <xf numFmtId="41" fontId="40" fillId="28" borderId="0" xfId="0" applyNumberFormat="1" applyFont="1" applyFill="1" applyBorder="1" applyAlignment="1">
      <alignment horizontal="right"/>
    </xf>
    <xf numFmtId="164" fontId="33" fillId="0" borderId="3" xfId="0" applyNumberFormat="1" applyFont="1" applyFill="1" applyBorder="1" applyAlignment="1">
      <alignment horizontal="right"/>
    </xf>
    <xf numFmtId="41" fontId="23" fillId="0" borderId="1" xfId="0" applyNumberFormat="1" applyFont="1" applyFill="1" applyBorder="1" applyAlignment="1">
      <alignment horizontal="right"/>
    </xf>
    <xf numFmtId="41" fontId="25" fillId="0" borderId="70" xfId="0" applyNumberFormat="1" applyFont="1" applyFill="1" applyBorder="1" applyAlignment="1">
      <alignment horizontal="right"/>
    </xf>
    <xf numFmtId="41" fontId="43" fillId="0" borderId="94" xfId="248" applyNumberFormat="1" applyFont="1" applyFill="1" applyBorder="1" applyAlignment="1">
      <alignment horizontal="right"/>
    </xf>
    <xf numFmtId="41" fontId="33" fillId="0" borderId="0" xfId="0" applyNumberFormat="1" applyFont="1" applyFill="1" applyAlignment="1">
      <alignment horizontal="right"/>
    </xf>
    <xf numFmtId="41" fontId="25" fillId="29" borderId="97" xfId="1" applyNumberFormat="1" applyFont="1" applyFill="1" applyBorder="1" applyAlignment="1">
      <alignment horizontal="center" wrapText="1"/>
    </xf>
    <xf numFmtId="41" fontId="25" fillId="29" borderId="1" xfId="0" applyNumberFormat="1" applyFont="1" applyFill="1" applyBorder="1" applyAlignment="1">
      <alignment horizontal="center"/>
    </xf>
    <xf numFmtId="42" fontId="33" fillId="28" borderId="70" xfId="0" applyNumberFormat="1" applyFont="1" applyFill="1" applyBorder="1"/>
    <xf numFmtId="41" fontId="38" fillId="0" borderId="0" xfId="0" applyNumberFormat="1" applyFont="1"/>
    <xf numFmtId="37" fontId="25" fillId="28" borderId="70" xfId="0" applyNumberFormat="1" applyFont="1" applyFill="1" applyBorder="1"/>
    <xf numFmtId="41" fontId="25" fillId="0" borderId="70" xfId="0" applyNumberFormat="1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2" xfId="0" applyFont="1" applyFill="1" applyBorder="1" applyAlignment="1">
      <alignment horizontal="center" vertical="center"/>
    </xf>
    <xf numFmtId="0" fontId="23" fillId="0" borderId="5" xfId="1" applyFont="1" applyFill="1" applyBorder="1" applyAlignment="1">
      <alignment horizontal="center" vertical="center" wrapText="1"/>
    </xf>
    <xf numFmtId="0" fontId="23" fillId="0" borderId="9" xfId="1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26" fillId="0" borderId="4" xfId="1" applyFont="1" applyFill="1" applyBorder="1" applyAlignment="1">
      <alignment horizontal="center" vertical="center" wrapText="1"/>
    </xf>
    <xf numFmtId="0" fontId="26" fillId="0" borderId="8" xfId="1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44" fillId="0" borderId="77" xfId="31" applyFont="1" applyFill="1" applyBorder="1" applyAlignment="1">
      <alignment horizontal="center" vertical="center"/>
    </xf>
    <xf numFmtId="0" fontId="44" fillId="0" borderId="0" xfId="31" applyFont="1" applyFill="1" applyBorder="1" applyAlignment="1">
      <alignment horizontal="center" vertical="center"/>
    </xf>
    <xf numFmtId="37" fontId="27" fillId="0" borderId="101" xfId="0" applyNumberFormat="1" applyFont="1" applyFill="1" applyBorder="1" applyAlignment="1">
      <alignment horizontal="right" vertical="center"/>
    </xf>
    <xf numFmtId="0" fontId="23" fillId="0" borderId="6" xfId="1" applyFont="1" applyFill="1" applyBorder="1" applyAlignment="1">
      <alignment horizontal="center" vertical="center" wrapText="1"/>
    </xf>
    <xf numFmtId="41" fontId="40" fillId="0" borderId="6" xfId="0" applyNumberFormat="1" applyFont="1" applyFill="1" applyBorder="1" applyAlignment="1">
      <alignment horizontal="center" vertical="center"/>
    </xf>
    <xf numFmtId="41" fontId="23" fillId="0" borderId="4" xfId="1" applyNumberFormat="1" applyFont="1" applyFill="1" applyBorder="1" applyAlignment="1">
      <alignment horizontal="center" vertical="center" wrapText="1"/>
    </xf>
    <xf numFmtId="41" fontId="23" fillId="0" borderId="8" xfId="1" applyNumberFormat="1" applyFont="1" applyFill="1" applyBorder="1" applyAlignment="1">
      <alignment horizontal="center" vertical="center" wrapText="1"/>
    </xf>
    <xf numFmtId="1" fontId="23" fillId="0" borderId="5" xfId="1" applyNumberFormat="1" applyFont="1" applyFill="1" applyBorder="1" applyAlignment="1">
      <alignment horizontal="center" vertical="center" wrapText="1"/>
    </xf>
    <xf numFmtId="1" fontId="23" fillId="0" borderId="9" xfId="1" applyNumberFormat="1" applyFont="1" applyFill="1" applyBorder="1" applyAlignment="1">
      <alignment horizontal="center" vertical="center" wrapText="1"/>
    </xf>
    <xf numFmtId="41" fontId="23" fillId="0" borderId="5" xfId="1" applyNumberFormat="1" applyFont="1" applyFill="1" applyBorder="1" applyAlignment="1">
      <alignment horizontal="center" vertical="center" wrapText="1"/>
    </xf>
    <xf numFmtId="41" fontId="23" fillId="0" borderId="9" xfId="1" applyNumberFormat="1" applyFont="1" applyFill="1" applyBorder="1" applyAlignment="1">
      <alignment horizontal="center" vertical="center" wrapText="1"/>
    </xf>
    <xf numFmtId="41" fontId="40" fillId="0" borderId="10" xfId="0" applyNumberFormat="1" applyFont="1" applyFill="1" applyBorder="1" applyAlignment="1">
      <alignment horizontal="center" vertical="center"/>
    </xf>
    <xf numFmtId="41" fontId="40" fillId="0" borderId="11" xfId="0" applyNumberFormat="1" applyFont="1" applyFill="1" applyBorder="1" applyAlignment="1">
      <alignment horizontal="center" vertical="center"/>
    </xf>
    <xf numFmtId="41" fontId="40" fillId="0" borderId="12" xfId="0" applyNumberFormat="1" applyFont="1" applyFill="1" applyBorder="1" applyAlignment="1">
      <alignment horizontal="center" vertical="center"/>
    </xf>
    <xf numFmtId="41" fontId="25" fillId="0" borderId="95" xfId="0" applyNumberFormat="1" applyFont="1" applyFill="1" applyBorder="1" applyAlignment="1">
      <alignment horizontal="center" vertical="top"/>
    </xf>
    <xf numFmtId="41" fontId="25" fillId="0" borderId="96" xfId="0" applyNumberFormat="1" applyFont="1" applyFill="1" applyBorder="1" applyAlignment="1">
      <alignment horizontal="center" vertical="top"/>
    </xf>
    <xf numFmtId="41" fontId="25" fillId="0" borderId="79" xfId="0" applyNumberFormat="1" applyFont="1" applyFill="1" applyBorder="1" applyAlignment="1">
      <alignment horizontal="center" vertical="top"/>
    </xf>
    <xf numFmtId="41" fontId="23" fillId="0" borderId="6" xfId="1" applyNumberFormat="1" applyFont="1" applyFill="1" applyBorder="1" applyAlignment="1">
      <alignment horizontal="center" vertical="center" wrapText="1"/>
    </xf>
    <xf numFmtId="41" fontId="23" fillId="0" borderId="3" xfId="1" applyNumberFormat="1" applyFont="1" applyFill="1" applyBorder="1" applyAlignment="1">
      <alignment horizontal="center" vertical="center" wrapText="1"/>
    </xf>
    <xf numFmtId="41" fontId="40" fillId="0" borderId="10" xfId="0" applyNumberFormat="1" applyFont="1" applyFill="1" applyBorder="1" applyAlignment="1">
      <alignment horizontal="center" vertical="center" wrapText="1"/>
    </xf>
    <xf numFmtId="41" fontId="40" fillId="0" borderId="11" xfId="0" applyNumberFormat="1" applyFont="1" applyFill="1" applyBorder="1" applyAlignment="1">
      <alignment horizontal="center" vertical="center" wrapText="1"/>
    </xf>
    <xf numFmtId="41" fontId="40" fillId="0" borderId="12" xfId="0" applyNumberFormat="1" applyFont="1" applyFill="1" applyBorder="1" applyAlignment="1">
      <alignment horizontal="center" vertical="center" wrapText="1"/>
    </xf>
    <xf numFmtId="41" fontId="44" fillId="0" borderId="77" xfId="31" applyNumberFormat="1" applyFont="1" applyFill="1" applyBorder="1" applyAlignment="1">
      <alignment horizontal="center"/>
    </xf>
    <xf numFmtId="41" fontId="44" fillId="0" borderId="0" xfId="31" applyNumberFormat="1" applyFont="1" applyFill="1" applyBorder="1" applyAlignment="1">
      <alignment horizontal="center"/>
    </xf>
    <xf numFmtId="41" fontId="40" fillId="0" borderId="86" xfId="0" applyNumberFormat="1" applyFont="1" applyFill="1" applyBorder="1" applyAlignment="1">
      <alignment horizontal="center" vertical="center"/>
    </xf>
    <xf numFmtId="41" fontId="23" fillId="0" borderId="84" xfId="1" applyNumberFormat="1" applyFont="1" applyFill="1" applyBorder="1" applyAlignment="1">
      <alignment horizontal="center" vertical="center" wrapText="1"/>
    </xf>
    <xf numFmtId="41" fontId="23" fillId="0" borderId="90" xfId="1" applyNumberFormat="1" applyFont="1" applyFill="1" applyBorder="1" applyAlignment="1">
      <alignment horizontal="center" vertical="center" wrapText="1"/>
    </xf>
    <xf numFmtId="1" fontId="23" fillId="0" borderId="85" xfId="1" applyNumberFormat="1" applyFont="1" applyFill="1" applyBorder="1" applyAlignment="1">
      <alignment horizontal="center" vertical="center" wrapText="1"/>
    </xf>
    <xf numFmtId="1" fontId="23" fillId="0" borderId="91" xfId="1" applyNumberFormat="1" applyFont="1" applyFill="1" applyBorder="1" applyAlignment="1">
      <alignment horizontal="center" vertical="center" wrapText="1"/>
    </xf>
    <xf numFmtId="41" fontId="23" fillId="0" borderId="85" xfId="1" applyNumberFormat="1" applyFont="1" applyFill="1" applyBorder="1" applyAlignment="1">
      <alignment horizontal="center" vertical="center" wrapText="1"/>
    </xf>
    <xf numFmtId="41" fontId="23" fillId="0" borderId="91" xfId="1" applyNumberFormat="1" applyFont="1" applyFill="1" applyBorder="1" applyAlignment="1">
      <alignment horizontal="center" vertical="center" wrapText="1"/>
    </xf>
    <xf numFmtId="41" fontId="40" fillId="0" borderId="87" xfId="0" applyNumberFormat="1" applyFont="1" applyFill="1" applyBorder="1" applyAlignment="1">
      <alignment horizontal="center" vertical="center"/>
    </xf>
    <xf numFmtId="41" fontId="40" fillId="0" borderId="88" xfId="0" applyNumberFormat="1" applyFont="1" applyFill="1" applyBorder="1" applyAlignment="1">
      <alignment horizontal="center" vertical="center"/>
    </xf>
    <xf numFmtId="41" fontId="40" fillId="0" borderId="89" xfId="0" applyNumberFormat="1" applyFont="1" applyFill="1" applyBorder="1" applyAlignment="1">
      <alignment horizontal="center" vertical="center"/>
    </xf>
    <xf numFmtId="41" fontId="25" fillId="0" borderId="95" xfId="0" applyNumberFormat="1" applyFont="1" applyFill="1" applyBorder="1" applyAlignment="1">
      <alignment horizontal="center"/>
    </xf>
    <xf numFmtId="41" fontId="25" fillId="0" borderId="96" xfId="0" applyNumberFormat="1" applyFont="1" applyFill="1" applyBorder="1" applyAlignment="1">
      <alignment horizontal="center"/>
    </xf>
    <xf numFmtId="41" fontId="25" fillId="0" borderId="79" xfId="0" applyNumberFormat="1" applyFont="1" applyFill="1" applyBorder="1" applyAlignment="1">
      <alignment horizontal="center"/>
    </xf>
    <xf numFmtId="41" fontId="23" fillId="0" borderId="86" xfId="1" applyNumberFormat="1" applyFont="1" applyFill="1" applyBorder="1" applyAlignment="1">
      <alignment horizontal="center" vertical="center" wrapText="1"/>
    </xf>
    <xf numFmtId="41" fontId="40" fillId="0" borderId="87" xfId="0" applyNumberFormat="1" applyFont="1" applyFill="1" applyBorder="1" applyAlignment="1">
      <alignment horizontal="center" vertical="center" wrapText="1"/>
    </xf>
    <xf numFmtId="41" fontId="40" fillId="0" borderId="88" xfId="0" applyNumberFormat="1" applyFont="1" applyFill="1" applyBorder="1" applyAlignment="1">
      <alignment horizontal="center" vertical="center" wrapText="1"/>
    </xf>
    <xf numFmtId="41" fontId="40" fillId="0" borderId="89" xfId="0" applyNumberFormat="1" applyFont="1" applyFill="1" applyBorder="1" applyAlignment="1">
      <alignment horizontal="center" vertical="center" wrapText="1"/>
    </xf>
    <xf numFmtId="41" fontId="41" fillId="0" borderId="80" xfId="31" applyNumberFormat="1" applyFont="1" applyFill="1" applyBorder="1" applyAlignment="1">
      <alignment horizontal="center"/>
    </xf>
    <xf numFmtId="41" fontId="41" fillId="0" borderId="81" xfId="31" applyNumberFormat="1" applyFont="1" applyFill="1" applyBorder="1" applyAlignment="1">
      <alignment horizontal="center"/>
    </xf>
    <xf numFmtId="41" fontId="41" fillId="0" borderId="82" xfId="31" applyNumberFormat="1" applyFont="1" applyFill="1" applyBorder="1" applyAlignment="1">
      <alignment horizontal="center"/>
    </xf>
    <xf numFmtId="41" fontId="23" fillId="0" borderId="86" xfId="0" applyNumberFormat="1" applyFont="1" applyFill="1" applyBorder="1" applyAlignment="1">
      <alignment horizontal="center" vertical="center"/>
    </xf>
    <xf numFmtId="41" fontId="23" fillId="0" borderId="85" xfId="1" applyNumberFormat="1" applyFont="1" applyFill="1" applyBorder="1" applyAlignment="1">
      <alignment horizontal="left" vertical="center" wrapText="1"/>
    </xf>
    <xf numFmtId="41" fontId="23" fillId="0" borderId="91" xfId="1" applyNumberFormat="1" applyFont="1" applyFill="1" applyBorder="1" applyAlignment="1">
      <alignment horizontal="left" vertical="center" wrapText="1"/>
    </xf>
    <xf numFmtId="41" fontId="40" fillId="0" borderId="85" xfId="0" applyNumberFormat="1" applyFont="1" applyFill="1" applyBorder="1" applyAlignment="1">
      <alignment horizontal="center" vertical="center"/>
    </xf>
    <xf numFmtId="41" fontId="40" fillId="0" borderId="91" xfId="0" applyNumberFormat="1" applyFont="1" applyFill="1" applyBorder="1" applyAlignment="1">
      <alignment horizontal="center" vertical="center"/>
    </xf>
    <xf numFmtId="41" fontId="40" fillId="0" borderId="95" xfId="0" applyNumberFormat="1" applyFont="1" applyFill="1" applyBorder="1" applyAlignment="1">
      <alignment horizontal="center" vertical="center" wrapText="1"/>
    </xf>
    <xf numFmtId="41" fontId="40" fillId="0" borderId="96" xfId="0" applyNumberFormat="1" applyFont="1" applyFill="1" applyBorder="1" applyAlignment="1">
      <alignment horizontal="center" vertical="center" wrapText="1"/>
    </xf>
    <xf numFmtId="41" fontId="23" fillId="0" borderId="79" xfId="0" applyNumberFormat="1" applyFont="1" applyFill="1" applyBorder="1" applyAlignment="1">
      <alignment horizontal="center" vertical="center" wrapText="1"/>
    </xf>
    <xf numFmtId="0" fontId="43" fillId="0" borderId="80" xfId="248" applyFont="1" applyFill="1" applyBorder="1" applyAlignment="1">
      <alignment horizontal="center"/>
    </xf>
    <xf numFmtId="0" fontId="43" fillId="0" borderId="81" xfId="248" applyFont="1" applyFill="1" applyBorder="1" applyAlignment="1">
      <alignment horizontal="center"/>
    </xf>
    <xf numFmtId="0" fontId="43" fillId="0" borderId="93" xfId="248" applyFont="1" applyFill="1" applyBorder="1" applyAlignment="1">
      <alignment horizontal="center"/>
    </xf>
    <xf numFmtId="0" fontId="44" fillId="0" borderId="80" xfId="31" applyFont="1" applyFill="1" applyBorder="1" applyAlignment="1">
      <alignment horizontal="center"/>
    </xf>
    <xf numFmtId="0" fontId="44" fillId="0" borderId="81" xfId="31" applyFont="1" applyFill="1" applyBorder="1" applyAlignment="1">
      <alignment horizontal="center"/>
    </xf>
    <xf numFmtId="0" fontId="44" fillId="0" borderId="99" xfId="31" applyFont="1" applyFill="1" applyBorder="1" applyAlignment="1">
      <alignment horizontal="center"/>
    </xf>
    <xf numFmtId="41" fontId="23" fillId="0" borderId="5" xfId="1" applyNumberFormat="1" applyFont="1" applyFill="1" applyBorder="1" applyAlignment="1">
      <alignment horizontal="left" vertical="center" wrapText="1"/>
    </xf>
    <xf numFmtId="41" fontId="23" fillId="0" borderId="9" xfId="1" applyNumberFormat="1" applyFont="1" applyFill="1" applyBorder="1" applyAlignment="1">
      <alignment horizontal="left" vertical="center" wrapText="1"/>
    </xf>
    <xf numFmtId="0" fontId="40" fillId="0" borderId="0" xfId="4" applyFont="1" applyFill="1" applyBorder="1" applyAlignment="1">
      <alignment horizontal="center"/>
    </xf>
    <xf numFmtId="0" fontId="36" fillId="0" borderId="0" xfId="4" applyFont="1" applyFill="1" applyBorder="1" applyAlignment="1">
      <alignment horizontal="center"/>
    </xf>
    <xf numFmtId="0" fontId="4" fillId="0" borderId="101" xfId="0" applyFont="1" applyBorder="1" applyAlignment="1">
      <alignment horizontal="center"/>
    </xf>
    <xf numFmtId="0" fontId="46" fillId="0" borderId="0" xfId="0" applyFont="1" applyAlignment="1">
      <alignment horizontal="center"/>
    </xf>
    <xf numFmtId="0" fontId="46" fillId="0" borderId="0" xfId="0" applyFont="1" applyBorder="1" applyAlignment="1">
      <alignment horizontal="center"/>
    </xf>
  </cellXfs>
  <cellStyles count="24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alculation 2 10" xfId="195"/>
    <cellStyle name="Calculation 2 11" xfId="222"/>
    <cellStyle name="Calculation 2 12" xfId="191"/>
    <cellStyle name="Calculation 2 13" xfId="221"/>
    <cellStyle name="Calculation 2 2" xfId="190"/>
    <cellStyle name="Calculation 2 3" xfId="206"/>
    <cellStyle name="Calculation 2 4" xfId="193"/>
    <cellStyle name="Calculation 2 5" xfId="205"/>
    <cellStyle name="Calculation 2 6" xfId="201"/>
    <cellStyle name="Calculation 2 7" xfId="229"/>
    <cellStyle name="Calculation 2 8" xfId="199"/>
    <cellStyle name="Calculation 2 9" xfId="223"/>
    <cellStyle name="Check Cell" xfId="248" builtinId="23"/>
    <cellStyle name="Check Cell 2" xfId="31"/>
    <cellStyle name="Comma [0] 2" xfId="32"/>
    <cellStyle name="Comma [0] 2 2" xfId="33"/>
    <cellStyle name="Comma [0] 2 3" xfId="34"/>
    <cellStyle name="Comma [0] 2 4" xfId="35"/>
    <cellStyle name="Comma [0] 2 5" xfId="36"/>
    <cellStyle name="Comma [0] 2 6" xfId="37"/>
    <cellStyle name="Comma [0] 3" xfId="38"/>
    <cellStyle name="Comma [0] 3 2" xfId="39"/>
    <cellStyle name="Comma [0] 3 3" xfId="40"/>
    <cellStyle name="Comma [0] 3 4" xfId="41"/>
    <cellStyle name="Comma [0] 3 5" xfId="42"/>
    <cellStyle name="Comma [0] 9" xfId="43"/>
    <cellStyle name="Explanatory Text 2" xfId="44"/>
    <cellStyle name="Good" xfId="1" builtinId="26"/>
    <cellStyle name="Good 2" xfId="45"/>
    <cellStyle name="Heading 1 2" xfId="46"/>
    <cellStyle name="Heading 2 2" xfId="47"/>
    <cellStyle name="Heading 3 2" xfId="48"/>
    <cellStyle name="Heading 4 2" xfId="49"/>
    <cellStyle name="Input 2" xfId="50"/>
    <cellStyle name="Input 2 10" xfId="200"/>
    <cellStyle name="Input 2 11" xfId="194"/>
    <cellStyle name="Input 2 12" xfId="202"/>
    <cellStyle name="Input 2 13" xfId="207"/>
    <cellStyle name="Input 2 2" xfId="192"/>
    <cellStyle name="Input 2 3" xfId="204"/>
    <cellStyle name="Input 2 4" xfId="196"/>
    <cellStyle name="Input 2 5" xfId="212"/>
    <cellStyle name="Input 2 6" xfId="211"/>
    <cellStyle name="Input 2 7" xfId="224"/>
    <cellStyle name="Input 2 8" xfId="203"/>
    <cellStyle name="Input 2 9" xfId="208"/>
    <cellStyle name="Linked Cell 2" xfId="51"/>
    <cellStyle name="Neutral 2" xfId="52"/>
    <cellStyle name="Normal" xfId="0" builtinId="0"/>
    <cellStyle name="Normal 10" xfId="53"/>
    <cellStyle name="Normal 11" xfId="54"/>
    <cellStyle name="Normal 12" xfId="55"/>
    <cellStyle name="Normal 13" xfId="56"/>
    <cellStyle name="Normal 14" xfId="57"/>
    <cellStyle name="Normal 15" xfId="58"/>
    <cellStyle name="Normal 16" xfId="59"/>
    <cellStyle name="Normal 17" xfId="4"/>
    <cellStyle name="Normal 18" xfId="187"/>
    <cellStyle name="Normal 19" xfId="60"/>
    <cellStyle name="Normal 2" xfId="61"/>
    <cellStyle name="Normal 2 10" xfId="62"/>
    <cellStyle name="Normal 2 11" xfId="63"/>
    <cellStyle name="Normal 2 12" xfId="64"/>
    <cellStyle name="Normal 2 13" xfId="65"/>
    <cellStyle name="Normal 2 14" xfId="66"/>
    <cellStyle name="Normal 2 15" xfId="67"/>
    <cellStyle name="Normal 2 16" xfId="68"/>
    <cellStyle name="Normal 2 17" xfId="69"/>
    <cellStyle name="Normal 2 18" xfId="70"/>
    <cellStyle name="Normal 2 19" xfId="71"/>
    <cellStyle name="Normal 2 2" xfId="72"/>
    <cellStyle name="Normal 2 2 10" xfId="73"/>
    <cellStyle name="Normal 2 2 11" xfId="74"/>
    <cellStyle name="Normal 2 2 12" xfId="75"/>
    <cellStyle name="Normal 2 2 2" xfId="76"/>
    <cellStyle name="Normal 2 2 3" xfId="77"/>
    <cellStyle name="Normal 2 2 4" xfId="78"/>
    <cellStyle name="Normal 2 2 5" xfId="79"/>
    <cellStyle name="Normal 2 2 6" xfId="80"/>
    <cellStyle name="Normal 2 2 7" xfId="81"/>
    <cellStyle name="Normal 2 2 8" xfId="82"/>
    <cellStyle name="Normal 2 2 9" xfId="83"/>
    <cellStyle name="Normal 2 20" xfId="84"/>
    <cellStyle name="Normal 2 21" xfId="85"/>
    <cellStyle name="Normal 2 22" xfId="86"/>
    <cellStyle name="Normal 2 23" xfId="87"/>
    <cellStyle name="Normal 2 3" xfId="88"/>
    <cellStyle name="Normal 2 3 10" xfId="89"/>
    <cellStyle name="Normal 2 3 11" xfId="90"/>
    <cellStyle name="Normal 2 3 12" xfId="91"/>
    <cellStyle name="Normal 2 3 2" xfId="92"/>
    <cellStyle name="Normal 2 3 3" xfId="93"/>
    <cellStyle name="Normal 2 3 4" xfId="94"/>
    <cellStyle name="Normal 2 3 5" xfId="95"/>
    <cellStyle name="Normal 2 3 6" xfId="96"/>
    <cellStyle name="Normal 2 3 7" xfId="97"/>
    <cellStyle name="Normal 2 3 8" xfId="98"/>
    <cellStyle name="Normal 2 3 9" xfId="99"/>
    <cellStyle name="Normal 2 4" xfId="3"/>
    <cellStyle name="Normal 2 5" xfId="100"/>
    <cellStyle name="Normal 2 6" xfId="101"/>
    <cellStyle name="Normal 2 7" xfId="102"/>
    <cellStyle name="Normal 2 8" xfId="103"/>
    <cellStyle name="Normal 2 9" xfId="104"/>
    <cellStyle name="Normal 20" xfId="105"/>
    <cellStyle name="Normal 21" xfId="106"/>
    <cellStyle name="Normal 3" xfId="107"/>
    <cellStyle name="Normal 3 10" xfId="108"/>
    <cellStyle name="Normal 3 11" xfId="109"/>
    <cellStyle name="Normal 3 12" xfId="110"/>
    <cellStyle name="Normal 3 13" xfId="111"/>
    <cellStyle name="Normal 3 14" xfId="112"/>
    <cellStyle name="Normal 3 15" xfId="113"/>
    <cellStyle name="Normal 3 16" xfId="114"/>
    <cellStyle name="Normal 3 2" xfId="115"/>
    <cellStyle name="Normal 3 2 2" xfId="116"/>
    <cellStyle name="Normal 3 3" xfId="117"/>
    <cellStyle name="Normal 3 3 2" xfId="118"/>
    <cellStyle name="Normal 3 4" xfId="119"/>
    <cellStyle name="Normal 3 4 2" xfId="120"/>
    <cellStyle name="Normal 3 5" xfId="121"/>
    <cellStyle name="Normal 3 5 2" xfId="122"/>
    <cellStyle name="Normal 3 6" xfId="123"/>
    <cellStyle name="Normal 3 6 2" xfId="124"/>
    <cellStyle name="Normal 3 7" xfId="125"/>
    <cellStyle name="Normal 3 7 2" xfId="126"/>
    <cellStyle name="Normal 3 8" xfId="127"/>
    <cellStyle name="Normal 3 8 2" xfId="128"/>
    <cellStyle name="Normal 3 9" xfId="129"/>
    <cellStyle name="Normal 3 9 2" xfId="130"/>
    <cellStyle name="Normal 4" xfId="131"/>
    <cellStyle name="Normal 4 10" xfId="132"/>
    <cellStyle name="Normal 4 2" xfId="133"/>
    <cellStyle name="Normal 4 2 2" xfId="134"/>
    <cellStyle name="Normal 4 2 3" xfId="135"/>
    <cellStyle name="Normal 4 2 4" xfId="136"/>
    <cellStyle name="Normal 4 3" xfId="137"/>
    <cellStyle name="Normal 4 4" xfId="138"/>
    <cellStyle name="Normal 4 5" xfId="139"/>
    <cellStyle name="Normal 4 6" xfId="140"/>
    <cellStyle name="Normal 4 7" xfId="141"/>
    <cellStyle name="Normal 4 8" xfId="142"/>
    <cellStyle name="Normal 4 9" xfId="143"/>
    <cellStyle name="Normal 5" xfId="144"/>
    <cellStyle name="Normal 5 10" xfId="145"/>
    <cellStyle name="Normal 5 11" xfId="146"/>
    <cellStyle name="Normal 5 12" xfId="147"/>
    <cellStyle name="Normal 5 13" xfId="148"/>
    <cellStyle name="Normal 5 2" xfId="149"/>
    <cellStyle name="Normal 5 2 2" xfId="150"/>
    <cellStyle name="Normal 5 2 3" xfId="151"/>
    <cellStyle name="Normal 5 2 4" xfId="152"/>
    <cellStyle name="Normal 5 3" xfId="153"/>
    <cellStyle name="Normal 5 3 2" xfId="154"/>
    <cellStyle name="Normal 5 4" xfId="155"/>
    <cellStyle name="Normal 5 4 2" xfId="156"/>
    <cellStyle name="Normal 5 5" xfId="157"/>
    <cellStyle name="Normal 5 5 2" xfId="158"/>
    <cellStyle name="Normal 5 6" xfId="159"/>
    <cellStyle name="Normal 5 6 2" xfId="160"/>
    <cellStyle name="Normal 5 7" xfId="161"/>
    <cellStyle name="Normal 5 8" xfId="162"/>
    <cellStyle name="Normal 5 9" xfId="163"/>
    <cellStyle name="Normal 6" xfId="2"/>
    <cellStyle name="Normal 7" xfId="164"/>
    <cellStyle name="Normal 8" xfId="165"/>
    <cellStyle name="Normal 9" xfId="166"/>
    <cellStyle name="Note 2" xfId="167"/>
    <cellStyle name="Note 2 10" xfId="227"/>
    <cellStyle name="Note 2 11" xfId="239"/>
    <cellStyle name="Note 2 12" xfId="225"/>
    <cellStyle name="Note 2 13" xfId="237"/>
    <cellStyle name="Note 2 2" xfId="209"/>
    <cellStyle name="Note 2 3" xfId="189"/>
    <cellStyle name="Note 2 4" xfId="215"/>
    <cellStyle name="Note 2 5" xfId="218"/>
    <cellStyle name="Note 2 6" xfId="232"/>
    <cellStyle name="Note 2 7" xfId="198"/>
    <cellStyle name="Note 2 8" xfId="230"/>
    <cellStyle name="Note 2 9" xfId="241"/>
    <cellStyle name="Output 2" xfId="168"/>
    <cellStyle name="Output 2 10" xfId="228"/>
    <cellStyle name="Output 2 11" xfId="240"/>
    <cellStyle name="Output 2 12" xfId="226"/>
    <cellStyle name="Output 2 13" xfId="238"/>
    <cellStyle name="Output 2 2" xfId="210"/>
    <cellStyle name="Output 2 3" xfId="188"/>
    <cellStyle name="Output 2 4" xfId="216"/>
    <cellStyle name="Output 2 5" xfId="219"/>
    <cellStyle name="Output 2 6" xfId="233"/>
    <cellStyle name="Output 2 7" xfId="197"/>
    <cellStyle name="Output 2 8" xfId="231"/>
    <cellStyle name="Output 2 9" xfId="242"/>
    <cellStyle name="Percent 2" xfId="169"/>
    <cellStyle name="Percent 2 10" xfId="170"/>
    <cellStyle name="Percent 2 11" xfId="171"/>
    <cellStyle name="Percent 2 12" xfId="172"/>
    <cellStyle name="Percent 2 13" xfId="173"/>
    <cellStyle name="Percent 2 14" xfId="174"/>
    <cellStyle name="Percent 2 2" xfId="175"/>
    <cellStyle name="Percent 2 3" xfId="176"/>
    <cellStyle name="Percent 2 4" xfId="177"/>
    <cellStyle name="Percent 2 5" xfId="178"/>
    <cellStyle name="Percent 2 6" xfId="179"/>
    <cellStyle name="Percent 2 7" xfId="180"/>
    <cellStyle name="Percent 2 8" xfId="181"/>
    <cellStyle name="Percent 2 9" xfId="182"/>
    <cellStyle name="Percent 3" xfId="183"/>
    <cellStyle name="Title 2" xfId="184"/>
    <cellStyle name="Total 2" xfId="185"/>
    <cellStyle name="Total 2 10" xfId="244"/>
    <cellStyle name="Total 2 11" xfId="245"/>
    <cellStyle name="Total 2 12" xfId="246"/>
    <cellStyle name="Total 2 13" xfId="247"/>
    <cellStyle name="Total 2 2" xfId="213"/>
    <cellStyle name="Total 2 3" xfId="214"/>
    <cellStyle name="Total 2 4" xfId="217"/>
    <cellStyle name="Total 2 5" xfId="220"/>
    <cellStyle name="Total 2 6" xfId="234"/>
    <cellStyle name="Total 2 7" xfId="235"/>
    <cellStyle name="Total 2 8" xfId="236"/>
    <cellStyle name="Total 2 9" xfId="243"/>
    <cellStyle name="Warning Text 2" xfId="1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2</xdr:col>
      <xdr:colOff>114301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85726</xdr:colOff>
      <xdr:row>0</xdr:row>
      <xdr:rowOff>0</xdr:rowOff>
    </xdr:from>
    <xdr:to>
      <xdr:col>1</xdr:col>
      <xdr:colOff>523876</xdr:colOff>
      <xdr:row>3</xdr:row>
      <xdr:rowOff>19050</xdr:rowOff>
    </xdr:to>
    <xdr:pic>
      <xdr:nvPicPr>
        <xdr:cNvPr id="2" name="Picture 1" descr="logo%20baru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6" y="0"/>
          <a:ext cx="4381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jar\Documents\Received%20Files\Form%205%20Juli%20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mzet "/>
      <sheetName val="Form 5"/>
      <sheetName val="Profesi"/>
      <sheetName val="UNWIM Tk 3 "/>
      <sheetName val="UNWIM Tk 4"/>
      <sheetName val="STT TO"/>
      <sheetName val="fix harga UNWIM Tk 3"/>
      <sheetName val="Form unwim"/>
      <sheetName val="TI STT tk 3"/>
      <sheetName val="TI tk 4"/>
    </sheetNames>
    <sheetDataSet>
      <sheetData sheetId="0">
        <row r="6">
          <cell r="T6">
            <v>2204100000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BD448"/>
  <sheetViews>
    <sheetView topLeftCell="M1" workbookViewId="0">
      <pane ySplit="6" topLeftCell="A7" activePane="bottomLeft" state="frozen"/>
      <selection activeCell="X15" sqref="X15"/>
      <selection pane="bottomLeft" activeCell="AA22" sqref="AA22"/>
    </sheetView>
  </sheetViews>
  <sheetFormatPr defaultRowHeight="11.25" x14ac:dyDescent="0.2"/>
  <cols>
    <col min="1" max="1" width="6" style="38" customWidth="1"/>
    <col min="2" max="2" width="11.28515625" style="2" customWidth="1"/>
    <col min="3" max="3" width="22.7109375" style="2" customWidth="1"/>
    <col min="4" max="4" width="12" style="2" customWidth="1"/>
    <col min="5" max="5" width="12.5703125" style="2" customWidth="1"/>
    <col min="6" max="6" width="11.28515625" style="2" customWidth="1"/>
    <col min="7" max="7" width="15.140625" style="2" customWidth="1"/>
    <col min="8" max="8" width="13.5703125" style="2" customWidth="1"/>
    <col min="9" max="9" width="13.42578125" style="2" customWidth="1"/>
    <col min="10" max="11" width="14.5703125" style="2" customWidth="1"/>
    <col min="12" max="12" width="12.42578125" style="214" customWidth="1"/>
    <col min="13" max="13" width="11.140625" style="2" customWidth="1"/>
    <col min="14" max="14" width="12.42578125" style="2" customWidth="1"/>
    <col min="15" max="15" width="11.5703125" style="214" customWidth="1"/>
    <col min="16" max="16" width="13.5703125" style="2" customWidth="1"/>
    <col min="17" max="17" width="11.140625" style="2" customWidth="1"/>
    <col min="18" max="18" width="11.7109375" style="214" customWidth="1"/>
    <col min="19" max="20" width="12" style="2" customWidth="1"/>
    <col min="21" max="21" width="11.85546875" style="214" customWidth="1"/>
    <col min="22" max="22" width="12.140625" style="2" customWidth="1"/>
    <col min="23" max="23" width="12.28515625" style="2" customWidth="1"/>
    <col min="24" max="24" width="12.28515625" style="214" customWidth="1"/>
    <col min="25" max="25" width="12.5703125" style="2" customWidth="1"/>
    <col min="26" max="26" width="12.28515625" style="2" customWidth="1"/>
    <col min="27" max="27" width="12.140625" style="214" customWidth="1"/>
    <col min="28" max="28" width="12.5703125" style="2" customWidth="1"/>
    <col min="29" max="29" width="12.140625" style="2" customWidth="1"/>
    <col min="30" max="30" width="12.140625" style="214" customWidth="1"/>
    <col min="31" max="31" width="12.5703125" style="2" customWidth="1"/>
    <col min="32" max="32" width="12.85546875" style="2" customWidth="1"/>
    <col min="33" max="33" width="12.7109375" style="218" customWidth="1"/>
    <col min="34" max="34" width="13.140625" style="2" customWidth="1"/>
    <col min="35" max="35" width="12.85546875" style="2" customWidth="1"/>
    <col min="36" max="36" width="13.42578125" style="218" customWidth="1"/>
    <col min="37" max="37" width="13.28515625" style="2" customWidth="1"/>
    <col min="38" max="38" width="13" style="2" customWidth="1"/>
    <col min="39" max="39" width="12.7109375" style="218" customWidth="1"/>
    <col min="40" max="40" width="14.140625" style="2" customWidth="1"/>
    <col min="41" max="41" width="13" style="2" customWidth="1"/>
    <col min="42" max="42" width="13.140625" style="218" customWidth="1"/>
    <col min="43" max="43" width="13" style="2" customWidth="1"/>
    <col min="44" max="44" width="13.42578125" style="2" customWidth="1"/>
    <col min="45" max="46" width="12.7109375" style="2" customWidth="1"/>
    <col min="47" max="47" width="13.7109375" style="2" customWidth="1"/>
    <col min="48" max="48" width="13" style="2" customWidth="1"/>
    <col min="49" max="49" width="12" style="2" customWidth="1"/>
    <col min="50" max="50" width="12.85546875" style="2" customWidth="1"/>
    <col min="51" max="51" width="13.28515625" style="2" customWidth="1"/>
    <col min="52" max="52" width="13" style="2" customWidth="1"/>
    <col min="53" max="53" width="12.42578125" style="40" bestFit="1" customWidth="1"/>
    <col min="54" max="54" width="11.7109375" style="2" bestFit="1" customWidth="1"/>
    <col min="55" max="55" width="9.85546875" style="2" bestFit="1" customWidth="1"/>
    <col min="56" max="16384" width="9.140625" style="2"/>
  </cols>
  <sheetData>
    <row r="1" spans="1:56" x14ac:dyDescent="0.2">
      <c r="C1" s="39" t="s">
        <v>0</v>
      </c>
      <c r="D1" s="39"/>
      <c r="E1" s="39"/>
      <c r="F1" s="39"/>
    </row>
    <row r="2" spans="1:56" x14ac:dyDescent="0.2">
      <c r="C2" s="39" t="s">
        <v>534</v>
      </c>
      <c r="D2" s="39"/>
      <c r="E2" s="39"/>
      <c r="F2" s="39"/>
    </row>
    <row r="3" spans="1:56" x14ac:dyDescent="0.2">
      <c r="C3" s="2" t="s">
        <v>288</v>
      </c>
    </row>
    <row r="4" spans="1:56" ht="12" thickBot="1" x14ac:dyDescent="0.25"/>
    <row r="5" spans="1:56" s="41" customFormat="1" ht="15.75" customHeight="1" thickTop="1" x14ac:dyDescent="0.25">
      <c r="A5" s="352" t="s">
        <v>1</v>
      </c>
      <c r="B5" s="349" t="s">
        <v>2</v>
      </c>
      <c r="C5" s="349" t="s">
        <v>3</v>
      </c>
      <c r="D5" s="349" t="s">
        <v>4</v>
      </c>
      <c r="E5" s="349" t="s">
        <v>5</v>
      </c>
      <c r="F5" s="360" t="s">
        <v>6</v>
      </c>
      <c r="G5" s="360"/>
      <c r="H5" s="349" t="s">
        <v>10</v>
      </c>
      <c r="I5" s="349" t="s">
        <v>27</v>
      </c>
      <c r="J5" s="354" t="s">
        <v>26</v>
      </c>
      <c r="K5" s="355"/>
      <c r="L5" s="356"/>
      <c r="M5" s="351" t="s">
        <v>9</v>
      </c>
      <c r="N5" s="351"/>
      <c r="O5" s="351"/>
      <c r="P5" s="351" t="s">
        <v>14</v>
      </c>
      <c r="Q5" s="351"/>
      <c r="R5" s="351"/>
      <c r="S5" s="351" t="s">
        <v>15</v>
      </c>
      <c r="T5" s="351"/>
      <c r="U5" s="351"/>
      <c r="V5" s="351" t="s">
        <v>16</v>
      </c>
      <c r="W5" s="351"/>
      <c r="X5" s="351"/>
      <c r="Y5" s="351" t="s">
        <v>17</v>
      </c>
      <c r="Z5" s="351"/>
      <c r="AA5" s="351"/>
      <c r="AB5" s="351" t="s">
        <v>18</v>
      </c>
      <c r="AC5" s="351"/>
      <c r="AD5" s="351"/>
      <c r="AE5" s="351" t="s">
        <v>19</v>
      </c>
      <c r="AF5" s="351"/>
      <c r="AG5" s="351"/>
      <c r="AH5" s="351" t="s">
        <v>20</v>
      </c>
      <c r="AI5" s="351"/>
      <c r="AJ5" s="351"/>
      <c r="AK5" s="351" t="s">
        <v>21</v>
      </c>
      <c r="AL5" s="351"/>
      <c r="AM5" s="351"/>
      <c r="AN5" s="351" t="s">
        <v>22</v>
      </c>
      <c r="AO5" s="351"/>
      <c r="AP5" s="351"/>
      <c r="AQ5" s="351" t="s">
        <v>23</v>
      </c>
      <c r="AR5" s="351"/>
      <c r="AS5" s="351"/>
      <c r="AT5" s="351" t="s">
        <v>24</v>
      </c>
      <c r="AU5" s="351"/>
      <c r="AV5" s="351"/>
      <c r="AW5" s="346" t="s">
        <v>25</v>
      </c>
      <c r="AX5" s="347"/>
      <c r="AY5" s="348"/>
      <c r="AZ5" s="170" t="s">
        <v>285</v>
      </c>
      <c r="BA5" s="42"/>
    </row>
    <row r="6" spans="1:56" s="43" customFormat="1" x14ac:dyDescent="0.2">
      <c r="A6" s="353"/>
      <c r="B6" s="350"/>
      <c r="C6" s="350"/>
      <c r="D6" s="350"/>
      <c r="E6" s="350"/>
      <c r="F6" s="171" t="s">
        <v>7</v>
      </c>
      <c r="G6" s="172" t="s">
        <v>8</v>
      </c>
      <c r="H6" s="350"/>
      <c r="I6" s="350"/>
      <c r="J6" s="173" t="s">
        <v>11</v>
      </c>
      <c r="K6" s="173" t="s">
        <v>12</v>
      </c>
      <c r="L6" s="215" t="s">
        <v>13</v>
      </c>
      <c r="M6" s="173" t="s">
        <v>11</v>
      </c>
      <c r="N6" s="173" t="s">
        <v>12</v>
      </c>
      <c r="O6" s="215" t="s">
        <v>13</v>
      </c>
      <c r="P6" s="173" t="s">
        <v>11</v>
      </c>
      <c r="Q6" s="173" t="s">
        <v>12</v>
      </c>
      <c r="R6" s="215" t="s">
        <v>13</v>
      </c>
      <c r="S6" s="173" t="s">
        <v>11</v>
      </c>
      <c r="T6" s="173" t="s">
        <v>12</v>
      </c>
      <c r="U6" s="215" t="s">
        <v>13</v>
      </c>
      <c r="V6" s="173" t="s">
        <v>11</v>
      </c>
      <c r="W6" s="173" t="s">
        <v>12</v>
      </c>
      <c r="X6" s="215" t="s">
        <v>13</v>
      </c>
      <c r="Y6" s="173" t="s">
        <v>11</v>
      </c>
      <c r="Z6" s="173" t="s">
        <v>12</v>
      </c>
      <c r="AA6" s="215" t="s">
        <v>13</v>
      </c>
      <c r="AB6" s="173" t="s">
        <v>11</v>
      </c>
      <c r="AC6" s="173" t="s">
        <v>12</v>
      </c>
      <c r="AD6" s="215" t="s">
        <v>13</v>
      </c>
      <c r="AE6" s="173" t="s">
        <v>11</v>
      </c>
      <c r="AF6" s="173" t="s">
        <v>12</v>
      </c>
      <c r="AG6" s="219" t="s">
        <v>13</v>
      </c>
      <c r="AH6" s="173" t="s">
        <v>11</v>
      </c>
      <c r="AI6" s="173" t="s">
        <v>12</v>
      </c>
      <c r="AJ6" s="219" t="s">
        <v>13</v>
      </c>
      <c r="AK6" s="173" t="s">
        <v>11</v>
      </c>
      <c r="AL6" s="173" t="s">
        <v>12</v>
      </c>
      <c r="AM6" s="219" t="s">
        <v>13</v>
      </c>
      <c r="AN6" s="173" t="s">
        <v>11</v>
      </c>
      <c r="AO6" s="173" t="s">
        <v>12</v>
      </c>
      <c r="AP6" s="219" t="s">
        <v>13</v>
      </c>
      <c r="AQ6" s="173" t="s">
        <v>11</v>
      </c>
      <c r="AR6" s="173" t="s">
        <v>12</v>
      </c>
      <c r="AS6" s="173" t="s">
        <v>13</v>
      </c>
      <c r="AT6" s="173" t="s">
        <v>11</v>
      </c>
      <c r="AU6" s="173" t="s">
        <v>12</v>
      </c>
      <c r="AV6" s="173" t="s">
        <v>13</v>
      </c>
      <c r="AW6" s="173" t="s">
        <v>11</v>
      </c>
      <c r="AX6" s="173" t="s">
        <v>12</v>
      </c>
      <c r="AY6" s="173" t="s">
        <v>13</v>
      </c>
      <c r="AZ6" s="173" t="s">
        <v>297</v>
      </c>
      <c r="BA6" s="44"/>
    </row>
    <row r="7" spans="1:56" s="265" customFormat="1" ht="12.75" customHeight="1" x14ac:dyDescent="0.2">
      <c r="A7" s="176">
        <v>1</v>
      </c>
      <c r="B7" s="263"/>
      <c r="C7" s="175" t="s">
        <v>334</v>
      </c>
      <c r="D7" s="176" t="s">
        <v>335</v>
      </c>
      <c r="E7" s="53">
        <v>13000000</v>
      </c>
      <c r="F7" s="53"/>
      <c r="G7" s="53">
        <v>500000</v>
      </c>
      <c r="H7" s="53">
        <f>E7-G7</f>
        <v>12500000</v>
      </c>
      <c r="I7" s="53">
        <v>4000000</v>
      </c>
      <c r="J7" s="53"/>
      <c r="K7" s="53"/>
      <c r="L7" s="216"/>
      <c r="M7" s="53">
        <v>850000</v>
      </c>
      <c r="N7" s="53">
        <v>850000</v>
      </c>
      <c r="O7" s="216">
        <f>M7-N7</f>
        <v>0</v>
      </c>
      <c r="P7" s="53">
        <v>850000</v>
      </c>
      <c r="Q7" s="53">
        <v>850000</v>
      </c>
      <c r="R7" s="216">
        <f t="shared" ref="R7" si="0">P7-Q7</f>
        <v>0</v>
      </c>
      <c r="S7" s="53">
        <v>850000</v>
      </c>
      <c r="T7" s="53">
        <v>850000</v>
      </c>
      <c r="U7" s="216">
        <f t="shared" ref="U7" si="1">S7-T7</f>
        <v>0</v>
      </c>
      <c r="V7" s="53">
        <v>850000</v>
      </c>
      <c r="W7" s="53">
        <v>850000</v>
      </c>
      <c r="X7" s="216">
        <f t="shared" ref="X7" si="2">V7-W7</f>
        <v>0</v>
      </c>
      <c r="Y7" s="53">
        <v>850000</v>
      </c>
      <c r="Z7" s="53">
        <v>850000</v>
      </c>
      <c r="AA7" s="216">
        <f t="shared" ref="AA7" si="3">Y7-Z7</f>
        <v>0</v>
      </c>
      <c r="AB7" s="53">
        <v>850000</v>
      </c>
      <c r="AC7" s="53">
        <v>850000</v>
      </c>
      <c r="AD7" s="216">
        <f t="shared" ref="AD7" si="4">AB7-AC7</f>
        <v>0</v>
      </c>
      <c r="AE7" s="53">
        <v>850000</v>
      </c>
      <c r="AF7" s="53">
        <v>850000</v>
      </c>
      <c r="AG7" s="216">
        <f t="shared" ref="AG7" si="5">AE7-AF7</f>
        <v>0</v>
      </c>
      <c r="AH7" s="53">
        <v>850000</v>
      </c>
      <c r="AI7" s="53"/>
      <c r="AJ7" s="216">
        <f t="shared" ref="AJ7" si="6">AH7-AI7</f>
        <v>850000</v>
      </c>
      <c r="AK7" s="53">
        <v>850000</v>
      </c>
      <c r="AL7" s="53"/>
      <c r="AM7" s="216">
        <f t="shared" ref="AM7" si="7">AK7-AL7</f>
        <v>850000</v>
      </c>
      <c r="AN7" s="53">
        <v>850000</v>
      </c>
      <c r="AO7" s="53"/>
      <c r="AP7" s="216">
        <f t="shared" ref="AP7" si="8">AN7-AO7</f>
        <v>850000</v>
      </c>
      <c r="AQ7" s="53"/>
      <c r="AR7" s="53"/>
      <c r="AS7" s="53"/>
      <c r="AT7" s="53"/>
      <c r="AU7" s="53"/>
      <c r="AV7" s="53"/>
      <c r="AW7" s="53"/>
      <c r="AX7" s="53"/>
      <c r="AY7" s="53"/>
      <c r="AZ7" s="54">
        <f>J7+M7+P7+S7+V7+Y7+AB7+AE7+AH7+AK7+AN7+AQ7+AT7+AW7</f>
        <v>8500000</v>
      </c>
      <c r="BA7" s="264">
        <f>+I7</f>
        <v>4000000</v>
      </c>
      <c r="BB7" s="264">
        <f>+AZ7+BA7</f>
        <v>12500000</v>
      </c>
      <c r="BC7" s="54">
        <f>+H7</f>
        <v>12500000</v>
      </c>
      <c r="BD7" s="54">
        <f>+BB7-BC7</f>
        <v>0</v>
      </c>
    </row>
    <row r="8" spans="1:56" x14ac:dyDescent="0.2">
      <c r="A8" s="176">
        <v>2</v>
      </c>
      <c r="B8" s="266"/>
      <c r="C8" s="267" t="s">
        <v>338</v>
      </c>
      <c r="D8" s="176" t="s">
        <v>335</v>
      </c>
      <c r="E8" s="53">
        <v>13500000</v>
      </c>
      <c r="F8" s="53"/>
      <c r="G8" s="53"/>
      <c r="H8" s="53">
        <v>13500000</v>
      </c>
      <c r="I8" s="53">
        <v>2000000</v>
      </c>
      <c r="J8" s="56"/>
      <c r="K8" s="56"/>
      <c r="L8" s="216"/>
      <c r="M8" s="56">
        <v>2800000</v>
      </c>
      <c r="N8" s="56">
        <v>2800000</v>
      </c>
      <c r="O8" s="216">
        <f t="shared" ref="O8:O37" si="9">M8-N8</f>
        <v>0</v>
      </c>
      <c r="P8" s="56">
        <v>800000</v>
      </c>
      <c r="Q8" s="56">
        <v>800000</v>
      </c>
      <c r="R8" s="216">
        <f>+P8-Q8</f>
        <v>0</v>
      </c>
      <c r="S8" s="56">
        <v>800000</v>
      </c>
      <c r="T8" s="56">
        <v>800000</v>
      </c>
      <c r="U8" s="216">
        <f t="shared" ref="U8" si="10">+S8-T8</f>
        <v>0</v>
      </c>
      <c r="V8" s="56">
        <v>800000</v>
      </c>
      <c r="W8" s="56">
        <v>800000</v>
      </c>
      <c r="X8" s="216">
        <f t="shared" ref="X8" si="11">+V8-W8</f>
        <v>0</v>
      </c>
      <c r="Y8" s="56">
        <v>800000</v>
      </c>
      <c r="Z8" s="56"/>
      <c r="AA8" s="216">
        <f t="shared" ref="AA8" si="12">+Y8-Z8</f>
        <v>800000</v>
      </c>
      <c r="AB8" s="56">
        <v>800000</v>
      </c>
      <c r="AC8" s="56"/>
      <c r="AD8" s="216">
        <f t="shared" ref="AD8" si="13">+AB8-AC8</f>
        <v>800000</v>
      </c>
      <c r="AE8" s="56">
        <v>800000</v>
      </c>
      <c r="AF8" s="56"/>
      <c r="AG8" s="216">
        <f t="shared" ref="AG8" si="14">+AE8-AF8</f>
        <v>800000</v>
      </c>
      <c r="AH8" s="56">
        <v>800000</v>
      </c>
      <c r="AI8" s="56"/>
      <c r="AJ8" s="216">
        <f t="shared" ref="AJ8" si="15">+AH8-AI8</f>
        <v>800000</v>
      </c>
      <c r="AK8" s="56">
        <v>800000</v>
      </c>
      <c r="AL8" s="56"/>
      <c r="AM8" s="216">
        <f t="shared" ref="AM8" si="16">+AK8-AL8</f>
        <v>800000</v>
      </c>
      <c r="AN8" s="56">
        <v>800000</v>
      </c>
      <c r="AO8" s="56"/>
      <c r="AP8" s="216">
        <f t="shared" ref="AP8" si="17">+AN8-AO8</f>
        <v>800000</v>
      </c>
      <c r="AQ8" s="56">
        <v>800000</v>
      </c>
      <c r="AR8" s="56"/>
      <c r="AS8" s="216">
        <f t="shared" ref="AS8" si="18">+AQ8-AR8</f>
        <v>800000</v>
      </c>
      <c r="AT8" s="56">
        <v>700000</v>
      </c>
      <c r="AU8" s="56"/>
      <c r="AV8" s="53">
        <f>+AT8-AU8</f>
        <v>700000</v>
      </c>
      <c r="AW8" s="56"/>
      <c r="AX8" s="56"/>
      <c r="AY8" s="53"/>
      <c r="AZ8" s="54">
        <f t="shared" ref="AZ8:AZ29" si="19">J8+M8+P8+S8+V8+Y8+AB8+AE8+AH8+AK8+AN8+AQ8+AT8+AW8</f>
        <v>11500000</v>
      </c>
      <c r="BA8" s="264">
        <f t="shared" ref="BA8:BA26" si="20">+I8</f>
        <v>2000000</v>
      </c>
      <c r="BB8" s="264">
        <f t="shared" ref="BB8:BB26" si="21">+AZ8+BA8</f>
        <v>13500000</v>
      </c>
      <c r="BC8" s="54">
        <f t="shared" ref="BC8:BC26" si="22">+H8</f>
        <v>13500000</v>
      </c>
      <c r="BD8" s="54">
        <f t="shared" ref="BD8:BD26" si="23">+BB8-BC8</f>
        <v>0</v>
      </c>
    </row>
    <row r="9" spans="1:56" x14ac:dyDescent="0.2">
      <c r="A9" s="176">
        <v>3</v>
      </c>
      <c r="B9" s="178"/>
      <c r="C9" s="179" t="s">
        <v>339</v>
      </c>
      <c r="D9" s="176" t="s">
        <v>335</v>
      </c>
      <c r="E9" s="53">
        <v>13500000</v>
      </c>
      <c r="F9" s="53"/>
      <c r="G9" s="53"/>
      <c r="H9" s="53">
        <v>13500000</v>
      </c>
      <c r="I9" s="53">
        <v>5000000</v>
      </c>
      <c r="J9" s="11"/>
      <c r="K9" s="11"/>
      <c r="L9" s="216"/>
      <c r="M9" s="11">
        <v>750000</v>
      </c>
      <c r="N9" s="11">
        <v>750000</v>
      </c>
      <c r="O9" s="216">
        <f t="shared" si="9"/>
        <v>0</v>
      </c>
      <c r="P9" s="11">
        <v>750000</v>
      </c>
      <c r="Q9" s="11">
        <v>750000</v>
      </c>
      <c r="R9" s="216">
        <f t="shared" ref="R9:R10" si="24">P9-Q9</f>
        <v>0</v>
      </c>
      <c r="S9" s="11">
        <v>750000</v>
      </c>
      <c r="T9" s="11">
        <v>750000</v>
      </c>
      <c r="U9" s="216">
        <f t="shared" ref="U9:U10" si="25">S9-T9</f>
        <v>0</v>
      </c>
      <c r="V9" s="11">
        <v>750000</v>
      </c>
      <c r="W9" s="11">
        <v>750000</v>
      </c>
      <c r="X9" s="216">
        <f t="shared" ref="X9:X10" si="26">V9-W9</f>
        <v>0</v>
      </c>
      <c r="Y9" s="11">
        <v>750000</v>
      </c>
      <c r="Z9" s="11"/>
      <c r="AA9" s="216">
        <f t="shared" ref="AA9:AA10" si="27">Y9-Z9</f>
        <v>750000</v>
      </c>
      <c r="AB9" s="11">
        <v>750000</v>
      </c>
      <c r="AC9" s="11"/>
      <c r="AD9" s="216">
        <f t="shared" ref="AD9:AD10" si="28">AB9-AC9</f>
        <v>750000</v>
      </c>
      <c r="AE9" s="11">
        <v>750000</v>
      </c>
      <c r="AF9" s="11"/>
      <c r="AG9" s="216">
        <f t="shared" ref="AG9:AG10" si="29">AE9-AF9</f>
        <v>750000</v>
      </c>
      <c r="AH9" s="11">
        <v>750000</v>
      </c>
      <c r="AI9" s="11"/>
      <c r="AJ9" s="216">
        <f t="shared" ref="AJ9:AJ10" si="30">AH9-AI9</f>
        <v>750000</v>
      </c>
      <c r="AK9" s="11">
        <v>750000</v>
      </c>
      <c r="AL9" s="11"/>
      <c r="AM9" s="216">
        <f t="shared" ref="AM9:AM10" si="31">AK9-AL9</f>
        <v>750000</v>
      </c>
      <c r="AN9" s="11">
        <v>750000</v>
      </c>
      <c r="AO9" s="11"/>
      <c r="AP9" s="216">
        <f t="shared" ref="AP9:AP10" si="32">AN9-AO9</f>
        <v>750000</v>
      </c>
      <c r="AQ9" s="11">
        <v>750000</v>
      </c>
      <c r="AR9" s="11"/>
      <c r="AS9" s="216">
        <f t="shared" ref="AS9:AS10" si="33">AQ9-AR9</f>
        <v>750000</v>
      </c>
      <c r="AT9" s="11">
        <v>250000</v>
      </c>
      <c r="AU9" s="11"/>
      <c r="AV9" s="53">
        <f t="shared" ref="AV9:AV27" si="34">+AT9-AU9</f>
        <v>250000</v>
      </c>
      <c r="AW9" s="11"/>
      <c r="AX9" s="11"/>
      <c r="AY9" s="53"/>
      <c r="AZ9" s="54">
        <f t="shared" si="19"/>
        <v>8500000</v>
      </c>
      <c r="BA9" s="264">
        <f t="shared" si="20"/>
        <v>5000000</v>
      </c>
      <c r="BB9" s="264">
        <f t="shared" si="21"/>
        <v>13500000</v>
      </c>
      <c r="BC9" s="54">
        <f t="shared" si="22"/>
        <v>13500000</v>
      </c>
      <c r="BD9" s="54">
        <f t="shared" si="23"/>
        <v>0</v>
      </c>
    </row>
    <row r="10" spans="1:56" x14ac:dyDescent="0.2">
      <c r="A10" s="176">
        <v>4</v>
      </c>
      <c r="B10" s="178"/>
      <c r="C10" s="179" t="s">
        <v>340</v>
      </c>
      <c r="D10" s="176" t="s">
        <v>335</v>
      </c>
      <c r="E10" s="53">
        <v>13500000</v>
      </c>
      <c r="F10" s="53"/>
      <c r="G10" s="53"/>
      <c r="H10" s="53">
        <v>13500000</v>
      </c>
      <c r="I10" s="53">
        <v>5000000</v>
      </c>
      <c r="J10" s="11"/>
      <c r="K10" s="11"/>
      <c r="L10" s="216"/>
      <c r="M10" s="11">
        <v>700000</v>
      </c>
      <c r="N10" s="11">
        <v>700000</v>
      </c>
      <c r="O10" s="216">
        <f t="shared" si="9"/>
        <v>0</v>
      </c>
      <c r="P10" s="11">
        <v>700000</v>
      </c>
      <c r="Q10" s="11">
        <v>700000</v>
      </c>
      <c r="R10" s="216">
        <f t="shared" si="24"/>
        <v>0</v>
      </c>
      <c r="S10" s="11">
        <v>700000</v>
      </c>
      <c r="T10" s="11">
        <v>700000</v>
      </c>
      <c r="U10" s="216">
        <f t="shared" si="25"/>
        <v>0</v>
      </c>
      <c r="V10" s="11">
        <v>700000</v>
      </c>
      <c r="W10" s="11">
        <v>100000</v>
      </c>
      <c r="X10" s="216">
        <f t="shared" si="26"/>
        <v>600000</v>
      </c>
      <c r="Y10" s="11">
        <v>700000</v>
      </c>
      <c r="Z10" s="11"/>
      <c r="AA10" s="216">
        <f t="shared" si="27"/>
        <v>700000</v>
      </c>
      <c r="AB10" s="11">
        <v>700000</v>
      </c>
      <c r="AC10" s="11"/>
      <c r="AD10" s="216">
        <f t="shared" si="28"/>
        <v>700000</v>
      </c>
      <c r="AE10" s="11">
        <v>700000</v>
      </c>
      <c r="AF10" s="11"/>
      <c r="AG10" s="216">
        <f t="shared" si="29"/>
        <v>700000</v>
      </c>
      <c r="AH10" s="11">
        <v>700000</v>
      </c>
      <c r="AI10" s="11"/>
      <c r="AJ10" s="216">
        <f t="shared" si="30"/>
        <v>700000</v>
      </c>
      <c r="AK10" s="11">
        <v>700000</v>
      </c>
      <c r="AL10" s="11"/>
      <c r="AM10" s="216">
        <f t="shared" si="31"/>
        <v>700000</v>
      </c>
      <c r="AN10" s="11">
        <v>700000</v>
      </c>
      <c r="AO10" s="11"/>
      <c r="AP10" s="216">
        <f t="shared" si="32"/>
        <v>700000</v>
      </c>
      <c r="AQ10" s="11">
        <v>700000</v>
      </c>
      <c r="AR10" s="11"/>
      <c r="AS10" s="216">
        <f t="shared" si="33"/>
        <v>700000</v>
      </c>
      <c r="AT10" s="11">
        <v>800000</v>
      </c>
      <c r="AU10" s="11"/>
      <c r="AV10" s="53">
        <f t="shared" si="34"/>
        <v>800000</v>
      </c>
      <c r="AW10" s="11"/>
      <c r="AX10" s="11"/>
      <c r="AY10" s="53"/>
      <c r="AZ10" s="54">
        <f t="shared" si="19"/>
        <v>8500000</v>
      </c>
      <c r="BA10" s="264">
        <f t="shared" si="20"/>
        <v>5000000</v>
      </c>
      <c r="BB10" s="264">
        <f t="shared" si="21"/>
        <v>13500000</v>
      </c>
      <c r="BC10" s="54">
        <f t="shared" si="22"/>
        <v>13500000</v>
      </c>
      <c r="BD10" s="54">
        <f t="shared" si="23"/>
        <v>0</v>
      </c>
    </row>
    <row r="11" spans="1:56" s="275" customFormat="1" x14ac:dyDescent="0.2">
      <c r="A11" s="176">
        <v>5</v>
      </c>
      <c r="B11" s="268"/>
      <c r="C11" s="269" t="s">
        <v>341</v>
      </c>
      <c r="D11" s="270" t="s">
        <v>335</v>
      </c>
      <c r="E11" s="271">
        <v>13500000</v>
      </c>
      <c r="F11" s="271">
        <v>1350000</v>
      </c>
      <c r="G11" s="271"/>
      <c r="H11" s="271">
        <f>+E11-F11</f>
        <v>12150000</v>
      </c>
      <c r="I11" s="271">
        <f>+H11</f>
        <v>12150000</v>
      </c>
      <c r="J11" s="272"/>
      <c r="K11" s="272"/>
      <c r="L11" s="273"/>
      <c r="M11" s="272"/>
      <c r="N11" s="272"/>
      <c r="O11" s="273">
        <f t="shared" si="9"/>
        <v>0</v>
      </c>
      <c r="P11" s="272"/>
      <c r="Q11" s="272"/>
      <c r="R11" s="273"/>
      <c r="S11" s="272"/>
      <c r="T11" s="272"/>
      <c r="U11" s="273"/>
      <c r="V11" s="272"/>
      <c r="W11" s="272"/>
      <c r="X11" s="273"/>
      <c r="Y11" s="272"/>
      <c r="Z11" s="272"/>
      <c r="AA11" s="273"/>
      <c r="AB11" s="272"/>
      <c r="AC11" s="272"/>
      <c r="AD11" s="273"/>
      <c r="AE11" s="272"/>
      <c r="AF11" s="272"/>
      <c r="AG11" s="273"/>
      <c r="AH11" s="272"/>
      <c r="AI11" s="272"/>
      <c r="AJ11" s="273"/>
      <c r="AK11" s="272"/>
      <c r="AL11" s="272"/>
      <c r="AM11" s="274"/>
      <c r="AN11" s="272"/>
      <c r="AO11" s="272"/>
      <c r="AP11" s="274"/>
      <c r="AQ11" s="272"/>
      <c r="AR11" s="272"/>
      <c r="AS11" s="271"/>
      <c r="AT11" s="272"/>
      <c r="AU11" s="272"/>
      <c r="AV11" s="271">
        <f t="shared" si="34"/>
        <v>0</v>
      </c>
      <c r="AW11" s="272"/>
      <c r="AX11" s="272"/>
      <c r="AY11" s="271"/>
      <c r="AZ11" s="274">
        <f t="shared" si="19"/>
        <v>0</v>
      </c>
      <c r="BA11" s="264">
        <f t="shared" si="20"/>
        <v>12150000</v>
      </c>
      <c r="BB11" s="264">
        <f t="shared" si="21"/>
        <v>12150000</v>
      </c>
      <c r="BC11" s="54">
        <f t="shared" si="22"/>
        <v>12150000</v>
      </c>
      <c r="BD11" s="54">
        <f t="shared" si="23"/>
        <v>0</v>
      </c>
    </row>
    <row r="12" spans="1:56" x14ac:dyDescent="0.2">
      <c r="A12" s="176">
        <v>6</v>
      </c>
      <c r="B12" s="178"/>
      <c r="C12" s="179" t="s">
        <v>342</v>
      </c>
      <c r="D12" s="176" t="s">
        <v>335</v>
      </c>
      <c r="E12" s="276">
        <v>13500000</v>
      </c>
      <c r="F12" s="53"/>
      <c r="G12" s="53"/>
      <c r="H12" s="53">
        <f>+E12-F12-G12</f>
        <v>13500000</v>
      </c>
      <c r="I12" s="53">
        <v>4000000</v>
      </c>
      <c r="J12" s="11"/>
      <c r="K12" s="11"/>
      <c r="L12" s="216"/>
      <c r="M12" s="11">
        <v>791000</v>
      </c>
      <c r="N12" s="11">
        <v>791000</v>
      </c>
      <c r="O12" s="216">
        <f t="shared" si="9"/>
        <v>0</v>
      </c>
      <c r="P12" s="11">
        <v>791000</v>
      </c>
      <c r="Q12" s="11">
        <v>791000</v>
      </c>
      <c r="R12" s="216">
        <f t="shared" ref="R12:R14" si="35">P12-Q12</f>
        <v>0</v>
      </c>
      <c r="S12" s="11">
        <v>791000</v>
      </c>
      <c r="T12" s="11">
        <v>791000</v>
      </c>
      <c r="U12" s="216">
        <f t="shared" ref="U12:U14" si="36">S12-T12</f>
        <v>0</v>
      </c>
      <c r="V12" s="11">
        <v>791000</v>
      </c>
      <c r="W12" s="11">
        <v>791000</v>
      </c>
      <c r="X12" s="216">
        <f t="shared" ref="X12:X14" si="37">V12-W12</f>
        <v>0</v>
      </c>
      <c r="Y12" s="11">
        <v>791000</v>
      </c>
      <c r="Z12" s="11">
        <v>791000</v>
      </c>
      <c r="AA12" s="216">
        <f t="shared" ref="AA12:AA14" si="38">Y12-Z12</f>
        <v>0</v>
      </c>
      <c r="AB12" s="11">
        <v>791000</v>
      </c>
      <c r="AC12" s="11">
        <v>670000</v>
      </c>
      <c r="AD12" s="216">
        <f t="shared" ref="AD12:AD14" si="39">AB12-AC12</f>
        <v>121000</v>
      </c>
      <c r="AE12" s="11">
        <v>791000</v>
      </c>
      <c r="AF12" s="11"/>
      <c r="AG12" s="216">
        <f t="shared" ref="AG12:AG14" si="40">AE12-AF12</f>
        <v>791000</v>
      </c>
      <c r="AH12" s="11">
        <v>791000</v>
      </c>
      <c r="AI12" s="11"/>
      <c r="AJ12" s="216">
        <f t="shared" ref="AJ12:AJ14" si="41">AH12-AI12</f>
        <v>791000</v>
      </c>
      <c r="AK12" s="11">
        <v>791000</v>
      </c>
      <c r="AL12" s="11"/>
      <c r="AM12" s="216">
        <f t="shared" ref="AM12:AM14" si="42">AK12-AL12</f>
        <v>791000</v>
      </c>
      <c r="AN12" s="11">
        <v>791000</v>
      </c>
      <c r="AO12" s="11"/>
      <c r="AP12" s="216">
        <f t="shared" ref="AP12:AP14" si="43">AN12-AO12</f>
        <v>791000</v>
      </c>
      <c r="AQ12" s="11">
        <v>791000</v>
      </c>
      <c r="AR12" s="11"/>
      <c r="AS12" s="216">
        <f t="shared" ref="AS12" si="44">AQ12-AR12</f>
        <v>791000</v>
      </c>
      <c r="AT12" s="11">
        <v>799000</v>
      </c>
      <c r="AU12" s="11"/>
      <c r="AV12" s="53">
        <f t="shared" si="34"/>
        <v>799000</v>
      </c>
      <c r="AW12" s="11"/>
      <c r="AX12" s="11"/>
      <c r="AY12" s="53"/>
      <c r="AZ12" s="54">
        <f t="shared" si="19"/>
        <v>9500000</v>
      </c>
      <c r="BA12" s="264">
        <f t="shared" si="20"/>
        <v>4000000</v>
      </c>
      <c r="BB12" s="264">
        <f t="shared" si="21"/>
        <v>13500000</v>
      </c>
      <c r="BC12" s="54">
        <f t="shared" si="22"/>
        <v>13500000</v>
      </c>
      <c r="BD12" s="54">
        <f t="shared" si="23"/>
        <v>0</v>
      </c>
    </row>
    <row r="13" spans="1:56" x14ac:dyDescent="0.2">
      <c r="A13" s="176">
        <v>7</v>
      </c>
      <c r="B13" s="178"/>
      <c r="C13" s="179" t="s">
        <v>343</v>
      </c>
      <c r="D13" s="176" t="s">
        <v>335</v>
      </c>
      <c r="E13" s="276">
        <v>13500000</v>
      </c>
      <c r="F13" s="53"/>
      <c r="G13" s="53"/>
      <c r="H13" s="53">
        <f t="shared" ref="H13:H29" si="45">+E13-F13-G13</f>
        <v>13500000</v>
      </c>
      <c r="I13" s="53">
        <v>4000000</v>
      </c>
      <c r="J13" s="11"/>
      <c r="K13" s="11"/>
      <c r="L13" s="216"/>
      <c r="M13" s="11">
        <v>950000</v>
      </c>
      <c r="N13" s="11">
        <v>950000</v>
      </c>
      <c r="O13" s="216">
        <f t="shared" si="9"/>
        <v>0</v>
      </c>
      <c r="P13" s="11">
        <v>950000</v>
      </c>
      <c r="Q13" s="11">
        <v>950000</v>
      </c>
      <c r="R13" s="216">
        <f t="shared" si="35"/>
        <v>0</v>
      </c>
      <c r="S13" s="11">
        <v>950000</v>
      </c>
      <c r="T13" s="11">
        <v>100000</v>
      </c>
      <c r="U13" s="216">
        <f t="shared" si="36"/>
        <v>850000</v>
      </c>
      <c r="V13" s="11">
        <v>950000</v>
      </c>
      <c r="W13" s="11"/>
      <c r="X13" s="216">
        <f t="shared" si="37"/>
        <v>950000</v>
      </c>
      <c r="Y13" s="11">
        <v>950000</v>
      </c>
      <c r="Z13" s="11"/>
      <c r="AA13" s="216">
        <f t="shared" si="38"/>
        <v>950000</v>
      </c>
      <c r="AB13" s="11">
        <v>950000</v>
      </c>
      <c r="AC13" s="11"/>
      <c r="AD13" s="216">
        <f t="shared" si="39"/>
        <v>950000</v>
      </c>
      <c r="AE13" s="11">
        <v>950000</v>
      </c>
      <c r="AF13" s="11"/>
      <c r="AG13" s="216">
        <f t="shared" si="40"/>
        <v>950000</v>
      </c>
      <c r="AH13" s="11">
        <v>950000</v>
      </c>
      <c r="AI13" s="11"/>
      <c r="AJ13" s="216">
        <f t="shared" si="41"/>
        <v>950000</v>
      </c>
      <c r="AK13" s="11">
        <v>950000</v>
      </c>
      <c r="AL13" s="11"/>
      <c r="AM13" s="216">
        <f t="shared" si="42"/>
        <v>950000</v>
      </c>
      <c r="AN13" s="11">
        <v>950000</v>
      </c>
      <c r="AO13" s="11"/>
      <c r="AP13" s="216">
        <f t="shared" si="43"/>
        <v>950000</v>
      </c>
      <c r="AQ13" s="11"/>
      <c r="AR13" s="11"/>
      <c r="AS13" s="53"/>
      <c r="AT13" s="11"/>
      <c r="AU13" s="11"/>
      <c r="AV13" s="53">
        <f t="shared" si="34"/>
        <v>0</v>
      </c>
      <c r="AW13" s="11"/>
      <c r="AX13" s="11"/>
      <c r="AY13" s="53"/>
      <c r="AZ13" s="54">
        <f t="shared" si="19"/>
        <v>9500000</v>
      </c>
      <c r="BA13" s="264">
        <f t="shared" si="20"/>
        <v>4000000</v>
      </c>
      <c r="BB13" s="264">
        <f t="shared" si="21"/>
        <v>13500000</v>
      </c>
      <c r="BC13" s="54">
        <f t="shared" si="22"/>
        <v>13500000</v>
      </c>
      <c r="BD13" s="54">
        <f t="shared" si="23"/>
        <v>0</v>
      </c>
    </row>
    <row r="14" spans="1:56" x14ac:dyDescent="0.2">
      <c r="A14" s="176">
        <v>8</v>
      </c>
      <c r="B14" s="178"/>
      <c r="C14" s="179" t="s">
        <v>344</v>
      </c>
      <c r="D14" s="176" t="s">
        <v>335</v>
      </c>
      <c r="E14" s="276">
        <v>13500000</v>
      </c>
      <c r="F14" s="11"/>
      <c r="G14" s="11"/>
      <c r="H14" s="53">
        <f t="shared" si="45"/>
        <v>13500000</v>
      </c>
      <c r="I14" s="53">
        <v>4000000</v>
      </c>
      <c r="J14" s="11"/>
      <c r="K14" s="11"/>
      <c r="L14" s="216"/>
      <c r="M14" s="11">
        <v>791000</v>
      </c>
      <c r="N14" s="11">
        <v>791000</v>
      </c>
      <c r="O14" s="216">
        <f t="shared" si="9"/>
        <v>0</v>
      </c>
      <c r="P14" s="11">
        <v>791000</v>
      </c>
      <c r="Q14" s="11">
        <v>791000</v>
      </c>
      <c r="R14" s="216">
        <f t="shared" si="35"/>
        <v>0</v>
      </c>
      <c r="S14" s="11">
        <v>791000</v>
      </c>
      <c r="T14" s="11">
        <v>791000</v>
      </c>
      <c r="U14" s="216">
        <f t="shared" si="36"/>
        <v>0</v>
      </c>
      <c r="V14" s="11">
        <v>791000</v>
      </c>
      <c r="W14" s="11">
        <v>791000</v>
      </c>
      <c r="X14" s="216">
        <f t="shared" si="37"/>
        <v>0</v>
      </c>
      <c r="Y14" s="11">
        <v>791000</v>
      </c>
      <c r="Z14" s="11">
        <v>791000</v>
      </c>
      <c r="AA14" s="216">
        <f t="shared" si="38"/>
        <v>0</v>
      </c>
      <c r="AB14" s="11">
        <v>791000</v>
      </c>
      <c r="AC14" s="11">
        <v>45000</v>
      </c>
      <c r="AD14" s="216">
        <f t="shared" si="39"/>
        <v>746000</v>
      </c>
      <c r="AE14" s="11">
        <v>791000</v>
      </c>
      <c r="AF14" s="11"/>
      <c r="AG14" s="216">
        <f t="shared" si="40"/>
        <v>791000</v>
      </c>
      <c r="AH14" s="11">
        <v>791000</v>
      </c>
      <c r="AI14" s="11"/>
      <c r="AJ14" s="216">
        <f t="shared" si="41"/>
        <v>791000</v>
      </c>
      <c r="AK14" s="11">
        <v>791000</v>
      </c>
      <c r="AL14" s="11"/>
      <c r="AM14" s="216">
        <f t="shared" si="42"/>
        <v>791000</v>
      </c>
      <c r="AN14" s="11">
        <v>791000</v>
      </c>
      <c r="AO14" s="11"/>
      <c r="AP14" s="216">
        <f t="shared" si="43"/>
        <v>791000</v>
      </c>
      <c r="AQ14" s="11">
        <v>791000</v>
      </c>
      <c r="AR14" s="11"/>
      <c r="AS14" s="216">
        <f t="shared" ref="AS14" si="46">AQ14-AR14</f>
        <v>791000</v>
      </c>
      <c r="AT14" s="11">
        <v>799000</v>
      </c>
      <c r="AU14" s="11"/>
      <c r="AV14" s="53">
        <f t="shared" si="34"/>
        <v>799000</v>
      </c>
      <c r="AW14" s="11"/>
      <c r="AX14" s="11"/>
      <c r="AY14" s="53"/>
      <c r="AZ14" s="54">
        <f t="shared" si="19"/>
        <v>9500000</v>
      </c>
      <c r="BA14" s="264">
        <f t="shared" si="20"/>
        <v>4000000</v>
      </c>
      <c r="BB14" s="264">
        <f t="shared" si="21"/>
        <v>13500000</v>
      </c>
      <c r="BC14" s="54">
        <f t="shared" si="22"/>
        <v>13500000</v>
      </c>
      <c r="BD14" s="54">
        <f t="shared" si="23"/>
        <v>0</v>
      </c>
    </row>
    <row r="15" spans="1:56" s="275" customFormat="1" x14ac:dyDescent="0.2">
      <c r="A15" s="176">
        <v>9</v>
      </c>
      <c r="B15" s="268"/>
      <c r="C15" s="269" t="s">
        <v>422</v>
      </c>
      <c r="D15" s="270" t="s">
        <v>335</v>
      </c>
      <c r="E15" s="271">
        <v>13500000</v>
      </c>
      <c r="F15" s="272">
        <v>1350000</v>
      </c>
      <c r="G15" s="272"/>
      <c r="H15" s="271">
        <f t="shared" si="45"/>
        <v>12150000</v>
      </c>
      <c r="I15" s="271">
        <f>+H15</f>
        <v>12150000</v>
      </c>
      <c r="J15" s="272"/>
      <c r="K15" s="272"/>
      <c r="L15" s="273"/>
      <c r="M15" s="272"/>
      <c r="N15" s="272"/>
      <c r="O15" s="273">
        <f t="shared" si="9"/>
        <v>0</v>
      </c>
      <c r="P15" s="272"/>
      <c r="Q15" s="272"/>
      <c r="R15" s="273"/>
      <c r="S15" s="272"/>
      <c r="T15" s="272"/>
      <c r="U15" s="273"/>
      <c r="V15" s="272"/>
      <c r="W15" s="272"/>
      <c r="X15" s="273"/>
      <c r="Y15" s="272"/>
      <c r="Z15" s="272"/>
      <c r="AA15" s="273"/>
      <c r="AB15" s="272"/>
      <c r="AC15" s="272"/>
      <c r="AD15" s="273"/>
      <c r="AE15" s="272"/>
      <c r="AF15" s="272"/>
      <c r="AG15" s="273"/>
      <c r="AH15" s="272"/>
      <c r="AI15" s="272"/>
      <c r="AJ15" s="273"/>
      <c r="AK15" s="272"/>
      <c r="AL15" s="272"/>
      <c r="AM15" s="274"/>
      <c r="AN15" s="272"/>
      <c r="AO15" s="272"/>
      <c r="AP15" s="274"/>
      <c r="AQ15" s="272"/>
      <c r="AR15" s="272"/>
      <c r="AS15" s="271"/>
      <c r="AT15" s="272"/>
      <c r="AU15" s="272"/>
      <c r="AV15" s="271">
        <f t="shared" si="34"/>
        <v>0</v>
      </c>
      <c r="AW15" s="272"/>
      <c r="AX15" s="272"/>
      <c r="AY15" s="271"/>
      <c r="AZ15" s="274">
        <f t="shared" si="19"/>
        <v>0</v>
      </c>
      <c r="BA15" s="264">
        <f t="shared" si="20"/>
        <v>12150000</v>
      </c>
      <c r="BB15" s="264">
        <f t="shared" si="21"/>
        <v>12150000</v>
      </c>
      <c r="BC15" s="54">
        <f t="shared" si="22"/>
        <v>12150000</v>
      </c>
      <c r="BD15" s="54">
        <f t="shared" si="23"/>
        <v>0</v>
      </c>
    </row>
    <row r="16" spans="1:56" x14ac:dyDescent="0.2">
      <c r="A16" s="176">
        <v>10</v>
      </c>
      <c r="B16" s="178"/>
      <c r="C16" s="179" t="s">
        <v>345</v>
      </c>
      <c r="D16" s="176" t="s">
        <v>335</v>
      </c>
      <c r="E16" s="276">
        <v>13500000</v>
      </c>
      <c r="F16" s="11"/>
      <c r="G16" s="11"/>
      <c r="H16" s="53">
        <f t="shared" si="45"/>
        <v>13500000</v>
      </c>
      <c r="I16" s="53">
        <v>4000000</v>
      </c>
      <c r="J16" s="11"/>
      <c r="K16" s="11"/>
      <c r="L16" s="216"/>
      <c r="M16" s="11">
        <v>790000</v>
      </c>
      <c r="N16" s="11">
        <v>790000</v>
      </c>
      <c r="O16" s="216">
        <f t="shared" si="9"/>
        <v>0</v>
      </c>
      <c r="P16" s="11">
        <v>790000</v>
      </c>
      <c r="Q16" s="11">
        <v>790000</v>
      </c>
      <c r="R16" s="216">
        <f t="shared" ref="R16:R18" si="47">P16-Q16</f>
        <v>0</v>
      </c>
      <c r="S16" s="11">
        <v>790000</v>
      </c>
      <c r="T16" s="11">
        <v>790000</v>
      </c>
      <c r="U16" s="216">
        <f t="shared" ref="U16:U18" si="48">S16-T16</f>
        <v>0</v>
      </c>
      <c r="V16" s="11">
        <v>790000</v>
      </c>
      <c r="W16" s="11">
        <v>790000</v>
      </c>
      <c r="X16" s="216">
        <f t="shared" ref="X16:X18" si="49">V16-W16</f>
        <v>0</v>
      </c>
      <c r="Y16" s="11">
        <v>790000</v>
      </c>
      <c r="Z16" s="11">
        <v>790000</v>
      </c>
      <c r="AA16" s="216">
        <f t="shared" ref="AA16:AA18" si="50">Y16-Z16</f>
        <v>0</v>
      </c>
      <c r="AB16" s="11">
        <v>790000</v>
      </c>
      <c r="AC16" s="11">
        <v>50000</v>
      </c>
      <c r="AD16" s="216">
        <f t="shared" ref="AD16:AD18" si="51">AB16-AC16</f>
        <v>740000</v>
      </c>
      <c r="AE16" s="11">
        <v>790000</v>
      </c>
      <c r="AF16" s="11">
        <v>0</v>
      </c>
      <c r="AG16" s="216">
        <f t="shared" ref="AG16:AG18" si="52">AE16-AF16</f>
        <v>790000</v>
      </c>
      <c r="AH16" s="11">
        <v>790000</v>
      </c>
      <c r="AI16" s="11"/>
      <c r="AJ16" s="216">
        <f t="shared" ref="AJ16:AJ18" si="53">AH16-AI16</f>
        <v>790000</v>
      </c>
      <c r="AK16" s="11">
        <v>790000</v>
      </c>
      <c r="AL16" s="11"/>
      <c r="AM16" s="216">
        <f t="shared" ref="AM16:AM18" si="54">AK16-AL16</f>
        <v>790000</v>
      </c>
      <c r="AN16" s="11">
        <v>790000</v>
      </c>
      <c r="AO16" s="11"/>
      <c r="AP16" s="216">
        <f t="shared" ref="AP16:AP18" si="55">AN16-AO16</f>
        <v>790000</v>
      </c>
      <c r="AQ16" s="11">
        <v>790000</v>
      </c>
      <c r="AR16" s="11"/>
      <c r="AS16" s="216">
        <f t="shared" ref="AS16:AS17" si="56">AQ16-AR16</f>
        <v>790000</v>
      </c>
      <c r="AT16" s="11">
        <v>810000</v>
      </c>
      <c r="AU16" s="11"/>
      <c r="AV16" s="53">
        <f t="shared" si="34"/>
        <v>810000</v>
      </c>
      <c r="AW16" s="11"/>
      <c r="AX16" s="11"/>
      <c r="AY16" s="53"/>
      <c r="AZ16" s="54">
        <f t="shared" si="19"/>
        <v>9500000</v>
      </c>
      <c r="BA16" s="264">
        <f t="shared" si="20"/>
        <v>4000000</v>
      </c>
      <c r="BB16" s="264">
        <f t="shared" si="21"/>
        <v>13500000</v>
      </c>
      <c r="BC16" s="54">
        <f t="shared" si="22"/>
        <v>13500000</v>
      </c>
      <c r="BD16" s="54">
        <f t="shared" si="23"/>
        <v>0</v>
      </c>
    </row>
    <row r="17" spans="1:56" s="275" customFormat="1" x14ac:dyDescent="0.2">
      <c r="A17" s="270">
        <v>11</v>
      </c>
      <c r="B17" s="268"/>
      <c r="C17" s="269" t="s">
        <v>346</v>
      </c>
      <c r="D17" s="270" t="s">
        <v>335</v>
      </c>
      <c r="E17" s="271">
        <v>13500000</v>
      </c>
      <c r="F17" s="272"/>
      <c r="G17" s="272"/>
      <c r="H17" s="271">
        <f t="shared" si="45"/>
        <v>13500000</v>
      </c>
      <c r="I17" s="271">
        <v>4000000</v>
      </c>
      <c r="J17" s="272"/>
      <c r="K17" s="272"/>
      <c r="L17" s="273"/>
      <c r="M17" s="272">
        <v>800000</v>
      </c>
      <c r="N17" s="272">
        <v>800000</v>
      </c>
      <c r="O17" s="273">
        <f t="shared" si="9"/>
        <v>0</v>
      </c>
      <c r="P17" s="272">
        <v>800000</v>
      </c>
      <c r="Q17" s="272">
        <v>800000</v>
      </c>
      <c r="R17" s="273">
        <f t="shared" si="47"/>
        <v>0</v>
      </c>
      <c r="S17" s="272">
        <v>800000</v>
      </c>
      <c r="T17" s="272">
        <v>800000</v>
      </c>
      <c r="U17" s="273">
        <f t="shared" si="48"/>
        <v>0</v>
      </c>
      <c r="V17" s="272">
        <v>800000</v>
      </c>
      <c r="W17" s="272">
        <v>800000</v>
      </c>
      <c r="X17" s="273">
        <f t="shared" si="49"/>
        <v>0</v>
      </c>
      <c r="Y17" s="272">
        <v>800000</v>
      </c>
      <c r="Z17" s="272">
        <v>800000</v>
      </c>
      <c r="AA17" s="273">
        <f t="shared" si="50"/>
        <v>0</v>
      </c>
      <c r="AB17" s="272">
        <v>800000</v>
      </c>
      <c r="AC17" s="272">
        <v>800000</v>
      </c>
      <c r="AD17" s="273">
        <f t="shared" si="51"/>
        <v>0</v>
      </c>
      <c r="AE17" s="272">
        <v>800000</v>
      </c>
      <c r="AF17" s="272">
        <v>800000</v>
      </c>
      <c r="AG17" s="273">
        <f t="shared" si="52"/>
        <v>0</v>
      </c>
      <c r="AH17" s="272">
        <v>800000</v>
      </c>
      <c r="AI17" s="272">
        <v>800000</v>
      </c>
      <c r="AJ17" s="273">
        <f t="shared" si="53"/>
        <v>0</v>
      </c>
      <c r="AK17" s="272">
        <v>800000</v>
      </c>
      <c r="AL17" s="272">
        <v>800000</v>
      </c>
      <c r="AM17" s="273">
        <f t="shared" si="54"/>
        <v>0</v>
      </c>
      <c r="AN17" s="272">
        <v>800000</v>
      </c>
      <c r="AO17" s="272">
        <v>800000</v>
      </c>
      <c r="AP17" s="273">
        <f t="shared" si="55"/>
        <v>0</v>
      </c>
      <c r="AQ17" s="272">
        <v>800000</v>
      </c>
      <c r="AR17" s="272">
        <v>800000</v>
      </c>
      <c r="AS17" s="273">
        <f t="shared" si="56"/>
        <v>0</v>
      </c>
      <c r="AT17" s="272">
        <v>700000</v>
      </c>
      <c r="AU17" s="272">
        <v>700000</v>
      </c>
      <c r="AV17" s="271">
        <f t="shared" si="34"/>
        <v>0</v>
      </c>
      <c r="AW17" s="272"/>
      <c r="AX17" s="272"/>
      <c r="AY17" s="271"/>
      <c r="AZ17" s="274">
        <f t="shared" si="19"/>
        <v>9500000</v>
      </c>
      <c r="BA17" s="342">
        <f t="shared" si="20"/>
        <v>4000000</v>
      </c>
      <c r="BB17" s="342">
        <f t="shared" si="21"/>
        <v>13500000</v>
      </c>
      <c r="BC17" s="274">
        <f t="shared" si="22"/>
        <v>13500000</v>
      </c>
      <c r="BD17" s="274">
        <f t="shared" si="23"/>
        <v>0</v>
      </c>
    </row>
    <row r="18" spans="1:56" x14ac:dyDescent="0.2">
      <c r="A18" s="176">
        <v>12</v>
      </c>
      <c r="B18" s="178"/>
      <c r="C18" s="179" t="s">
        <v>347</v>
      </c>
      <c r="D18" s="176" t="s">
        <v>335</v>
      </c>
      <c r="E18" s="276">
        <v>13500000</v>
      </c>
      <c r="F18" s="11"/>
      <c r="G18" s="11"/>
      <c r="H18" s="53">
        <f t="shared" si="45"/>
        <v>13500000</v>
      </c>
      <c r="I18" s="53">
        <v>2000000</v>
      </c>
      <c r="J18" s="11">
        <v>2000000</v>
      </c>
      <c r="K18" s="11">
        <v>2000000</v>
      </c>
      <c r="L18" s="216">
        <f>+J18-K18</f>
        <v>0</v>
      </c>
      <c r="M18" s="11">
        <v>950000</v>
      </c>
      <c r="N18" s="11">
        <v>950000</v>
      </c>
      <c r="O18" s="216">
        <f t="shared" si="9"/>
        <v>0</v>
      </c>
      <c r="P18" s="11">
        <v>950000</v>
      </c>
      <c r="Q18" s="11">
        <v>950000</v>
      </c>
      <c r="R18" s="216">
        <f t="shared" si="47"/>
        <v>0</v>
      </c>
      <c r="S18" s="11">
        <v>950000</v>
      </c>
      <c r="T18" s="11">
        <v>950000</v>
      </c>
      <c r="U18" s="216">
        <f t="shared" si="48"/>
        <v>0</v>
      </c>
      <c r="V18" s="11">
        <v>950000</v>
      </c>
      <c r="W18" s="11"/>
      <c r="X18" s="216">
        <f t="shared" si="49"/>
        <v>950000</v>
      </c>
      <c r="Y18" s="11">
        <v>950000</v>
      </c>
      <c r="Z18" s="11"/>
      <c r="AA18" s="216">
        <f t="shared" si="50"/>
        <v>950000</v>
      </c>
      <c r="AB18" s="11">
        <v>950000</v>
      </c>
      <c r="AC18" s="11"/>
      <c r="AD18" s="216">
        <f t="shared" si="51"/>
        <v>950000</v>
      </c>
      <c r="AE18" s="11">
        <v>950000</v>
      </c>
      <c r="AF18" s="11"/>
      <c r="AG18" s="216">
        <f t="shared" si="52"/>
        <v>950000</v>
      </c>
      <c r="AH18" s="11">
        <v>950000</v>
      </c>
      <c r="AI18" s="11"/>
      <c r="AJ18" s="216">
        <f t="shared" si="53"/>
        <v>950000</v>
      </c>
      <c r="AK18" s="11">
        <v>950000</v>
      </c>
      <c r="AL18" s="11"/>
      <c r="AM18" s="216">
        <f t="shared" si="54"/>
        <v>950000</v>
      </c>
      <c r="AN18" s="11">
        <v>950000</v>
      </c>
      <c r="AO18" s="11"/>
      <c r="AP18" s="216">
        <f t="shared" si="55"/>
        <v>950000</v>
      </c>
      <c r="AQ18" s="11"/>
      <c r="AR18" s="11"/>
      <c r="AS18" s="53"/>
      <c r="AT18" s="11"/>
      <c r="AU18" s="11"/>
      <c r="AV18" s="53">
        <f t="shared" si="34"/>
        <v>0</v>
      </c>
      <c r="AW18" s="11"/>
      <c r="AX18" s="11"/>
      <c r="AY18" s="53"/>
      <c r="AZ18" s="54">
        <f t="shared" si="19"/>
        <v>11500000</v>
      </c>
      <c r="BA18" s="264">
        <f t="shared" si="20"/>
        <v>2000000</v>
      </c>
      <c r="BB18" s="264">
        <f t="shared" si="21"/>
        <v>13500000</v>
      </c>
      <c r="BC18" s="54">
        <f t="shared" si="22"/>
        <v>13500000</v>
      </c>
      <c r="BD18" s="54">
        <f t="shared" si="23"/>
        <v>0</v>
      </c>
    </row>
    <row r="19" spans="1:56" s="275" customFormat="1" x14ac:dyDescent="0.2">
      <c r="A19" s="176">
        <v>13</v>
      </c>
      <c r="B19" s="268"/>
      <c r="C19" s="269" t="s">
        <v>348</v>
      </c>
      <c r="D19" s="270" t="s">
        <v>335</v>
      </c>
      <c r="E19" s="271">
        <v>13500000</v>
      </c>
      <c r="F19" s="272">
        <v>1350000</v>
      </c>
      <c r="G19" s="272"/>
      <c r="H19" s="271">
        <f t="shared" si="45"/>
        <v>12150000</v>
      </c>
      <c r="I19" s="271">
        <f>+H19</f>
        <v>12150000</v>
      </c>
      <c r="J19" s="272"/>
      <c r="K19" s="272"/>
      <c r="L19" s="273"/>
      <c r="M19" s="272"/>
      <c r="N19" s="272"/>
      <c r="O19" s="273">
        <f t="shared" si="9"/>
        <v>0</v>
      </c>
      <c r="P19" s="272"/>
      <c r="Q19" s="272"/>
      <c r="R19" s="273"/>
      <c r="S19" s="272"/>
      <c r="T19" s="272"/>
      <c r="U19" s="273"/>
      <c r="V19" s="272"/>
      <c r="W19" s="272"/>
      <c r="X19" s="273"/>
      <c r="Y19" s="272"/>
      <c r="Z19" s="272"/>
      <c r="AA19" s="273"/>
      <c r="AB19" s="272"/>
      <c r="AC19" s="272"/>
      <c r="AD19" s="273"/>
      <c r="AE19" s="272"/>
      <c r="AF19" s="272"/>
      <c r="AG19" s="273"/>
      <c r="AH19" s="272"/>
      <c r="AI19" s="272"/>
      <c r="AJ19" s="273"/>
      <c r="AK19" s="272"/>
      <c r="AL19" s="272"/>
      <c r="AM19" s="274"/>
      <c r="AN19" s="272"/>
      <c r="AO19" s="272"/>
      <c r="AP19" s="274"/>
      <c r="AQ19" s="272"/>
      <c r="AR19" s="272"/>
      <c r="AS19" s="271"/>
      <c r="AT19" s="272"/>
      <c r="AU19" s="272"/>
      <c r="AV19" s="271">
        <f t="shared" si="34"/>
        <v>0</v>
      </c>
      <c r="AW19" s="272"/>
      <c r="AX19" s="272"/>
      <c r="AY19" s="271"/>
      <c r="AZ19" s="274">
        <f t="shared" si="19"/>
        <v>0</v>
      </c>
      <c r="BA19" s="264">
        <f t="shared" si="20"/>
        <v>12150000</v>
      </c>
      <c r="BB19" s="264">
        <f t="shared" si="21"/>
        <v>12150000</v>
      </c>
      <c r="BC19" s="54">
        <f t="shared" si="22"/>
        <v>12150000</v>
      </c>
      <c r="BD19" s="54">
        <f t="shared" si="23"/>
        <v>0</v>
      </c>
    </row>
    <row r="20" spans="1:56" x14ac:dyDescent="0.2">
      <c r="A20" s="176">
        <v>14</v>
      </c>
      <c r="B20" s="178"/>
      <c r="C20" s="179" t="s">
        <v>349</v>
      </c>
      <c r="D20" s="176" t="s">
        <v>335</v>
      </c>
      <c r="E20" s="276">
        <v>13500000</v>
      </c>
      <c r="F20" s="11"/>
      <c r="G20" s="11"/>
      <c r="H20" s="53">
        <f t="shared" si="45"/>
        <v>13500000</v>
      </c>
      <c r="I20" s="53">
        <v>4000000</v>
      </c>
      <c r="J20" s="11"/>
      <c r="K20" s="11"/>
      <c r="L20" s="216"/>
      <c r="M20" s="11">
        <v>800000</v>
      </c>
      <c r="N20" s="11">
        <v>800000</v>
      </c>
      <c r="O20" s="216">
        <f t="shared" si="9"/>
        <v>0</v>
      </c>
      <c r="P20" s="11">
        <v>800000</v>
      </c>
      <c r="Q20" s="11">
        <v>800000</v>
      </c>
      <c r="R20" s="216">
        <f t="shared" ref="R20:R27" si="57">P20-Q20</f>
        <v>0</v>
      </c>
      <c r="S20" s="11">
        <v>800000</v>
      </c>
      <c r="T20" s="11">
        <v>800000</v>
      </c>
      <c r="U20" s="216">
        <f t="shared" ref="U20:U29" si="58">S20-T20</f>
        <v>0</v>
      </c>
      <c r="V20" s="11">
        <v>800000</v>
      </c>
      <c r="W20" s="11">
        <v>800000</v>
      </c>
      <c r="X20" s="216">
        <f t="shared" ref="X20:X29" si="59">V20-W20</f>
        <v>0</v>
      </c>
      <c r="Y20" s="11">
        <v>800000</v>
      </c>
      <c r="Z20" s="11"/>
      <c r="AA20" s="216">
        <f t="shared" ref="AA20:AA29" si="60">Y20-Z20</f>
        <v>800000</v>
      </c>
      <c r="AB20" s="11">
        <v>800000</v>
      </c>
      <c r="AC20" s="11"/>
      <c r="AD20" s="216">
        <f t="shared" ref="AD20:AD29" si="61">AB20-AC20</f>
        <v>800000</v>
      </c>
      <c r="AE20" s="11">
        <v>800000</v>
      </c>
      <c r="AF20" s="11"/>
      <c r="AG20" s="216">
        <f t="shared" ref="AG20:AG29" si="62">AE20-AF20</f>
        <v>800000</v>
      </c>
      <c r="AH20" s="11">
        <v>800000</v>
      </c>
      <c r="AI20" s="11"/>
      <c r="AJ20" s="216">
        <f t="shared" ref="AJ20:AJ29" si="63">AH20-AI20</f>
        <v>800000</v>
      </c>
      <c r="AK20" s="11">
        <v>800000</v>
      </c>
      <c r="AL20" s="11"/>
      <c r="AM20" s="216">
        <f t="shared" ref="AM20:AM29" si="64">AK20-AL20</f>
        <v>800000</v>
      </c>
      <c r="AN20" s="11">
        <v>800000</v>
      </c>
      <c r="AO20" s="11"/>
      <c r="AP20" s="216">
        <f t="shared" ref="AP20:AP29" si="65">AN20-AO20</f>
        <v>800000</v>
      </c>
      <c r="AQ20" s="11">
        <v>800000</v>
      </c>
      <c r="AR20" s="11"/>
      <c r="AS20" s="216">
        <f t="shared" ref="AS20:AS21" si="66">AQ20-AR20</f>
        <v>800000</v>
      </c>
      <c r="AT20" s="11">
        <v>700000</v>
      </c>
      <c r="AU20" s="11"/>
      <c r="AV20" s="53">
        <f t="shared" si="34"/>
        <v>700000</v>
      </c>
      <c r="AW20" s="11"/>
      <c r="AX20" s="11"/>
      <c r="AY20" s="53"/>
      <c r="AZ20" s="54">
        <f t="shared" si="19"/>
        <v>9500000</v>
      </c>
      <c r="BA20" s="264">
        <f t="shared" si="20"/>
        <v>4000000</v>
      </c>
      <c r="BB20" s="264">
        <f t="shared" si="21"/>
        <v>13500000</v>
      </c>
      <c r="BC20" s="54">
        <f t="shared" si="22"/>
        <v>13500000</v>
      </c>
      <c r="BD20" s="54">
        <f t="shared" si="23"/>
        <v>0</v>
      </c>
    </row>
    <row r="21" spans="1:56" x14ac:dyDescent="0.2">
      <c r="A21" s="176">
        <v>15</v>
      </c>
      <c r="B21" s="178"/>
      <c r="C21" s="179" t="s">
        <v>350</v>
      </c>
      <c r="D21" s="176" t="s">
        <v>335</v>
      </c>
      <c r="E21" s="276">
        <v>13500000</v>
      </c>
      <c r="F21" s="11">
        <v>1000000</v>
      </c>
      <c r="G21" s="11" t="s">
        <v>351</v>
      </c>
      <c r="H21" s="53">
        <f>+E21-F21</f>
        <v>12500000</v>
      </c>
      <c r="I21" s="53">
        <v>4000000</v>
      </c>
      <c r="J21" s="11"/>
      <c r="K21" s="11"/>
      <c r="L21" s="216"/>
      <c r="M21" s="11">
        <v>750000</v>
      </c>
      <c r="N21" s="11">
        <v>750000</v>
      </c>
      <c r="O21" s="216">
        <f t="shared" si="9"/>
        <v>0</v>
      </c>
      <c r="P21" s="11">
        <v>750000</v>
      </c>
      <c r="Q21" s="11">
        <v>750000</v>
      </c>
      <c r="R21" s="216">
        <f t="shared" si="57"/>
        <v>0</v>
      </c>
      <c r="S21" s="11">
        <v>750000</v>
      </c>
      <c r="T21" s="11">
        <v>750000</v>
      </c>
      <c r="U21" s="216">
        <f t="shared" si="58"/>
        <v>0</v>
      </c>
      <c r="V21" s="11">
        <v>750000</v>
      </c>
      <c r="W21" s="11">
        <v>750000</v>
      </c>
      <c r="X21" s="216">
        <f t="shared" si="59"/>
        <v>0</v>
      </c>
      <c r="Y21" s="11">
        <v>750000</v>
      </c>
      <c r="Z21" s="11"/>
      <c r="AA21" s="216">
        <f t="shared" si="60"/>
        <v>750000</v>
      </c>
      <c r="AB21" s="11">
        <v>750000</v>
      </c>
      <c r="AC21" s="11"/>
      <c r="AD21" s="216">
        <f t="shared" si="61"/>
        <v>750000</v>
      </c>
      <c r="AE21" s="11">
        <v>750000</v>
      </c>
      <c r="AF21" s="11"/>
      <c r="AG21" s="216">
        <f t="shared" si="62"/>
        <v>750000</v>
      </c>
      <c r="AH21" s="11">
        <v>750000</v>
      </c>
      <c r="AI21" s="11"/>
      <c r="AJ21" s="216">
        <f t="shared" si="63"/>
        <v>750000</v>
      </c>
      <c r="AK21" s="11">
        <v>750000</v>
      </c>
      <c r="AL21" s="11"/>
      <c r="AM21" s="216">
        <f t="shared" si="64"/>
        <v>750000</v>
      </c>
      <c r="AN21" s="11">
        <v>750000</v>
      </c>
      <c r="AO21" s="11"/>
      <c r="AP21" s="216">
        <f t="shared" si="65"/>
        <v>750000</v>
      </c>
      <c r="AQ21" s="11">
        <v>750000</v>
      </c>
      <c r="AR21" s="11"/>
      <c r="AS21" s="216">
        <f t="shared" si="66"/>
        <v>750000</v>
      </c>
      <c r="AT21" s="11">
        <v>250000</v>
      </c>
      <c r="AU21" s="11"/>
      <c r="AV21" s="53">
        <f t="shared" si="34"/>
        <v>250000</v>
      </c>
      <c r="AW21" s="11"/>
      <c r="AX21" s="11"/>
      <c r="AY21" s="53"/>
      <c r="AZ21" s="54">
        <f t="shared" si="19"/>
        <v>8500000</v>
      </c>
      <c r="BA21" s="264">
        <f t="shared" si="20"/>
        <v>4000000</v>
      </c>
      <c r="BB21" s="264">
        <f t="shared" si="21"/>
        <v>12500000</v>
      </c>
      <c r="BC21" s="54">
        <f t="shared" si="22"/>
        <v>12500000</v>
      </c>
      <c r="BD21" s="54">
        <f t="shared" si="23"/>
        <v>0</v>
      </c>
    </row>
    <row r="22" spans="1:56" x14ac:dyDescent="0.2">
      <c r="A22" s="176">
        <v>16</v>
      </c>
      <c r="B22" s="178"/>
      <c r="C22" s="179" t="s">
        <v>352</v>
      </c>
      <c r="D22" s="176" t="s">
        <v>335</v>
      </c>
      <c r="E22" s="276">
        <v>13500000</v>
      </c>
      <c r="F22" s="11"/>
      <c r="G22" s="11"/>
      <c r="H22" s="53">
        <f t="shared" si="45"/>
        <v>13500000</v>
      </c>
      <c r="I22" s="53">
        <v>4000000</v>
      </c>
      <c r="J22" s="11"/>
      <c r="K22" s="11"/>
      <c r="L22" s="216"/>
      <c r="M22" s="11">
        <v>950000</v>
      </c>
      <c r="N22" s="11">
        <v>950000</v>
      </c>
      <c r="O22" s="216">
        <f t="shared" si="9"/>
        <v>0</v>
      </c>
      <c r="P22" s="11">
        <v>950000</v>
      </c>
      <c r="Q22" s="11">
        <v>950000</v>
      </c>
      <c r="R22" s="216">
        <f t="shared" si="57"/>
        <v>0</v>
      </c>
      <c r="S22" s="11">
        <v>950000</v>
      </c>
      <c r="T22" s="11">
        <v>950000</v>
      </c>
      <c r="U22" s="216">
        <f t="shared" si="58"/>
        <v>0</v>
      </c>
      <c r="V22" s="11">
        <v>950000</v>
      </c>
      <c r="W22" s="11">
        <v>950000</v>
      </c>
      <c r="X22" s="216">
        <f t="shared" si="59"/>
        <v>0</v>
      </c>
      <c r="Y22" s="11">
        <v>950000</v>
      </c>
      <c r="Z22" s="11">
        <v>950000</v>
      </c>
      <c r="AA22" s="216">
        <f t="shared" si="60"/>
        <v>0</v>
      </c>
      <c r="AB22" s="11">
        <v>950000</v>
      </c>
      <c r="AC22" s="11"/>
      <c r="AD22" s="216">
        <f t="shared" si="61"/>
        <v>950000</v>
      </c>
      <c r="AE22" s="11">
        <v>950000</v>
      </c>
      <c r="AF22" s="11"/>
      <c r="AG22" s="216">
        <f t="shared" si="62"/>
        <v>950000</v>
      </c>
      <c r="AH22" s="11">
        <v>950000</v>
      </c>
      <c r="AI22" s="11"/>
      <c r="AJ22" s="216">
        <f t="shared" si="63"/>
        <v>950000</v>
      </c>
      <c r="AK22" s="11">
        <v>950000</v>
      </c>
      <c r="AL22" s="11"/>
      <c r="AM22" s="216">
        <f t="shared" si="64"/>
        <v>950000</v>
      </c>
      <c r="AN22" s="11">
        <v>950000</v>
      </c>
      <c r="AO22" s="11"/>
      <c r="AP22" s="216">
        <f t="shared" si="65"/>
        <v>950000</v>
      </c>
      <c r="AQ22" s="11"/>
      <c r="AR22" s="11"/>
      <c r="AS22" s="53"/>
      <c r="AT22" s="11"/>
      <c r="AU22" s="11"/>
      <c r="AV22" s="53">
        <f t="shared" si="34"/>
        <v>0</v>
      </c>
      <c r="AW22" s="11"/>
      <c r="AX22" s="11"/>
      <c r="AY22" s="53"/>
      <c r="AZ22" s="54">
        <f t="shared" si="19"/>
        <v>9500000</v>
      </c>
      <c r="BA22" s="264">
        <f t="shared" si="20"/>
        <v>4000000</v>
      </c>
      <c r="BB22" s="264">
        <f t="shared" si="21"/>
        <v>13500000</v>
      </c>
      <c r="BC22" s="54">
        <f t="shared" si="22"/>
        <v>13500000</v>
      </c>
      <c r="BD22" s="54">
        <f t="shared" si="23"/>
        <v>0</v>
      </c>
    </row>
    <row r="23" spans="1:56" x14ac:dyDescent="0.2">
      <c r="A23" s="176">
        <v>17</v>
      </c>
      <c r="B23" s="178" t="s">
        <v>169</v>
      </c>
      <c r="C23" s="179" t="s">
        <v>483</v>
      </c>
      <c r="D23" s="176" t="s">
        <v>335</v>
      </c>
      <c r="E23" s="276">
        <v>13500000</v>
      </c>
      <c r="F23" s="11"/>
      <c r="G23" s="11">
        <v>6750000</v>
      </c>
      <c r="H23" s="53">
        <f t="shared" si="45"/>
        <v>6750000</v>
      </c>
      <c r="I23" s="53">
        <v>1000000</v>
      </c>
      <c r="J23" s="11">
        <v>500000</v>
      </c>
      <c r="K23" s="11">
        <v>500000</v>
      </c>
      <c r="L23" s="216">
        <f>+J23-K23</f>
        <v>0</v>
      </c>
      <c r="M23" s="11">
        <v>0</v>
      </c>
      <c r="N23" s="11"/>
      <c r="O23" s="216">
        <f t="shared" si="9"/>
        <v>0</v>
      </c>
      <c r="P23" s="11">
        <v>500000</v>
      </c>
      <c r="Q23" s="11">
        <v>500000</v>
      </c>
      <c r="R23" s="216">
        <f t="shared" si="57"/>
        <v>0</v>
      </c>
      <c r="S23" s="11">
        <v>500000</v>
      </c>
      <c r="T23" s="11">
        <v>950000</v>
      </c>
      <c r="U23" s="216">
        <f t="shared" si="58"/>
        <v>-450000</v>
      </c>
      <c r="V23" s="11">
        <v>500000</v>
      </c>
      <c r="W23" s="11">
        <v>1000</v>
      </c>
      <c r="X23" s="216">
        <f t="shared" si="59"/>
        <v>499000</v>
      </c>
      <c r="Y23" s="11">
        <v>500000</v>
      </c>
      <c r="Z23" s="11"/>
      <c r="AA23" s="216">
        <f t="shared" si="60"/>
        <v>500000</v>
      </c>
      <c r="AB23" s="11">
        <v>500000</v>
      </c>
      <c r="AC23" s="11"/>
      <c r="AD23" s="216">
        <f t="shared" si="61"/>
        <v>500000</v>
      </c>
      <c r="AE23" s="11">
        <v>500000</v>
      </c>
      <c r="AF23" s="11"/>
      <c r="AG23" s="216">
        <f t="shared" si="62"/>
        <v>500000</v>
      </c>
      <c r="AH23" s="11">
        <v>500000</v>
      </c>
      <c r="AI23" s="11"/>
      <c r="AJ23" s="216">
        <f t="shared" si="63"/>
        <v>500000</v>
      </c>
      <c r="AK23" s="11">
        <v>500000</v>
      </c>
      <c r="AL23" s="11"/>
      <c r="AM23" s="216">
        <f t="shared" si="64"/>
        <v>500000</v>
      </c>
      <c r="AN23" s="11">
        <v>500000</v>
      </c>
      <c r="AO23" s="11"/>
      <c r="AP23" s="216">
        <f t="shared" si="65"/>
        <v>500000</v>
      </c>
      <c r="AQ23" s="11">
        <v>500000</v>
      </c>
      <c r="AR23" s="11"/>
      <c r="AS23" s="216">
        <f t="shared" ref="AS23" si="67">AQ23-AR23</f>
        <v>500000</v>
      </c>
      <c r="AT23" s="11">
        <v>250000</v>
      </c>
      <c r="AU23" s="11"/>
      <c r="AV23" s="53">
        <f t="shared" si="34"/>
        <v>250000</v>
      </c>
      <c r="AW23" s="11"/>
      <c r="AX23" s="11"/>
      <c r="AY23" s="53"/>
      <c r="AZ23" s="54">
        <f t="shared" si="19"/>
        <v>5750000</v>
      </c>
      <c r="BA23" s="264">
        <f t="shared" si="20"/>
        <v>1000000</v>
      </c>
      <c r="BB23" s="264">
        <f t="shared" si="21"/>
        <v>6750000</v>
      </c>
      <c r="BC23" s="54">
        <f t="shared" si="22"/>
        <v>6750000</v>
      </c>
      <c r="BD23" s="54">
        <f t="shared" si="23"/>
        <v>0</v>
      </c>
    </row>
    <row r="24" spans="1:56" x14ac:dyDescent="0.2">
      <c r="A24" s="176">
        <v>18</v>
      </c>
      <c r="B24" s="178"/>
      <c r="C24" s="179" t="s">
        <v>484</v>
      </c>
      <c r="D24" s="176" t="s">
        <v>335</v>
      </c>
      <c r="E24" s="276">
        <v>13500000</v>
      </c>
      <c r="F24" s="11"/>
      <c r="G24" s="11"/>
      <c r="H24" s="53">
        <f t="shared" si="45"/>
        <v>13500000</v>
      </c>
      <c r="I24" s="53">
        <v>4000000</v>
      </c>
      <c r="J24" s="11"/>
      <c r="K24" s="11"/>
      <c r="L24" s="216"/>
      <c r="M24" s="11">
        <v>950000</v>
      </c>
      <c r="N24" s="11">
        <v>950000</v>
      </c>
      <c r="O24" s="216">
        <f t="shared" si="9"/>
        <v>0</v>
      </c>
      <c r="P24" s="11">
        <v>950000</v>
      </c>
      <c r="Q24" s="11">
        <v>950000</v>
      </c>
      <c r="R24" s="216">
        <f t="shared" si="57"/>
        <v>0</v>
      </c>
      <c r="S24" s="11">
        <v>950000</v>
      </c>
      <c r="T24" s="11">
        <v>800000</v>
      </c>
      <c r="U24" s="216">
        <f t="shared" si="58"/>
        <v>150000</v>
      </c>
      <c r="V24" s="11">
        <v>950000</v>
      </c>
      <c r="W24" s="11"/>
      <c r="X24" s="216">
        <f t="shared" si="59"/>
        <v>950000</v>
      </c>
      <c r="Y24" s="11">
        <v>950000</v>
      </c>
      <c r="Z24" s="11"/>
      <c r="AA24" s="216">
        <f t="shared" si="60"/>
        <v>950000</v>
      </c>
      <c r="AB24" s="11">
        <v>950000</v>
      </c>
      <c r="AC24" s="11"/>
      <c r="AD24" s="216">
        <f t="shared" si="61"/>
        <v>950000</v>
      </c>
      <c r="AE24" s="11">
        <v>950000</v>
      </c>
      <c r="AF24" s="11"/>
      <c r="AG24" s="216">
        <f t="shared" si="62"/>
        <v>950000</v>
      </c>
      <c r="AH24" s="11">
        <v>950000</v>
      </c>
      <c r="AI24" s="11"/>
      <c r="AJ24" s="216">
        <f t="shared" si="63"/>
        <v>950000</v>
      </c>
      <c r="AK24" s="11">
        <v>950000</v>
      </c>
      <c r="AL24" s="11"/>
      <c r="AM24" s="216">
        <f t="shared" si="64"/>
        <v>950000</v>
      </c>
      <c r="AN24" s="11">
        <v>950000</v>
      </c>
      <c r="AO24" s="11"/>
      <c r="AP24" s="216">
        <f t="shared" si="65"/>
        <v>950000</v>
      </c>
      <c r="AQ24" s="11"/>
      <c r="AR24" s="11"/>
      <c r="AS24" s="53"/>
      <c r="AT24" s="11"/>
      <c r="AU24" s="11"/>
      <c r="AV24" s="53">
        <f t="shared" si="34"/>
        <v>0</v>
      </c>
      <c r="AW24" s="11"/>
      <c r="AX24" s="11"/>
      <c r="AY24" s="53"/>
      <c r="AZ24" s="54">
        <f t="shared" si="19"/>
        <v>9500000</v>
      </c>
      <c r="BA24" s="264">
        <f t="shared" si="20"/>
        <v>4000000</v>
      </c>
      <c r="BB24" s="264">
        <f t="shared" si="21"/>
        <v>13500000</v>
      </c>
      <c r="BC24" s="54">
        <f t="shared" si="22"/>
        <v>13500000</v>
      </c>
      <c r="BD24" s="54">
        <f t="shared" si="23"/>
        <v>0</v>
      </c>
    </row>
    <row r="25" spans="1:56" x14ac:dyDescent="0.2">
      <c r="A25" s="176">
        <v>19</v>
      </c>
      <c r="B25" s="180"/>
      <c r="C25" s="181" t="s">
        <v>485</v>
      </c>
      <c r="D25" s="176" t="s">
        <v>335</v>
      </c>
      <c r="E25" s="276">
        <v>13500000</v>
      </c>
      <c r="F25" s="182"/>
      <c r="G25" s="182"/>
      <c r="H25" s="53">
        <f t="shared" si="45"/>
        <v>13500000</v>
      </c>
      <c r="I25" s="53">
        <v>4000000</v>
      </c>
      <c r="J25" s="11"/>
      <c r="K25" s="182"/>
      <c r="L25" s="216"/>
      <c r="M25" s="11">
        <v>860000</v>
      </c>
      <c r="N25" s="11">
        <v>860000</v>
      </c>
      <c r="O25" s="216">
        <f t="shared" si="9"/>
        <v>0</v>
      </c>
      <c r="P25" s="11">
        <v>860000</v>
      </c>
      <c r="Q25" s="11">
        <v>860000</v>
      </c>
      <c r="R25" s="216">
        <f t="shared" si="57"/>
        <v>0</v>
      </c>
      <c r="S25" s="11">
        <v>860000</v>
      </c>
      <c r="T25" s="11">
        <v>860000</v>
      </c>
      <c r="U25" s="216">
        <f t="shared" si="58"/>
        <v>0</v>
      </c>
      <c r="V25" s="11">
        <v>860000</v>
      </c>
      <c r="W25" s="11">
        <v>860000</v>
      </c>
      <c r="X25" s="216">
        <f t="shared" si="59"/>
        <v>0</v>
      </c>
      <c r="Y25" s="11">
        <v>860000</v>
      </c>
      <c r="Z25" s="11"/>
      <c r="AA25" s="216">
        <f t="shared" si="60"/>
        <v>860000</v>
      </c>
      <c r="AB25" s="11">
        <v>860000</v>
      </c>
      <c r="AC25" s="11"/>
      <c r="AD25" s="216">
        <f t="shared" si="61"/>
        <v>860000</v>
      </c>
      <c r="AE25" s="11">
        <v>860000</v>
      </c>
      <c r="AF25" s="11"/>
      <c r="AG25" s="216">
        <f t="shared" si="62"/>
        <v>860000</v>
      </c>
      <c r="AH25" s="11">
        <v>860000</v>
      </c>
      <c r="AI25" s="11"/>
      <c r="AJ25" s="216">
        <f t="shared" si="63"/>
        <v>860000</v>
      </c>
      <c r="AK25" s="11">
        <v>860000</v>
      </c>
      <c r="AL25" s="11"/>
      <c r="AM25" s="216">
        <f t="shared" si="64"/>
        <v>860000</v>
      </c>
      <c r="AN25" s="11">
        <v>860000</v>
      </c>
      <c r="AO25" s="11"/>
      <c r="AP25" s="216">
        <f t="shared" si="65"/>
        <v>860000</v>
      </c>
      <c r="AQ25" s="11">
        <v>900000</v>
      </c>
      <c r="AR25" s="11"/>
      <c r="AS25" s="216">
        <f t="shared" ref="AS25" si="68">AQ25-AR25</f>
        <v>900000</v>
      </c>
      <c r="AT25" s="182"/>
      <c r="AU25" s="182"/>
      <c r="AV25" s="53"/>
      <c r="AW25" s="182"/>
      <c r="AX25" s="182"/>
      <c r="AY25" s="53"/>
      <c r="AZ25" s="54">
        <f t="shared" si="19"/>
        <v>9500000</v>
      </c>
      <c r="BA25" s="264">
        <f t="shared" si="20"/>
        <v>4000000</v>
      </c>
      <c r="BB25" s="264">
        <f t="shared" si="21"/>
        <v>13500000</v>
      </c>
      <c r="BC25" s="54">
        <f t="shared" si="22"/>
        <v>13500000</v>
      </c>
      <c r="BD25" s="54">
        <f t="shared" si="23"/>
        <v>0</v>
      </c>
    </row>
    <row r="26" spans="1:56" x14ac:dyDescent="0.2">
      <c r="A26" s="176">
        <v>20</v>
      </c>
      <c r="B26" s="183"/>
      <c r="C26" s="175" t="s">
        <v>486</v>
      </c>
      <c r="D26" s="176" t="s">
        <v>335</v>
      </c>
      <c r="E26" s="276">
        <v>13500000</v>
      </c>
      <c r="F26" s="53"/>
      <c r="G26" s="53"/>
      <c r="H26" s="53">
        <f t="shared" si="45"/>
        <v>13500000</v>
      </c>
      <c r="I26" s="53">
        <v>4000000</v>
      </c>
      <c r="J26" s="11"/>
      <c r="K26" s="53"/>
      <c r="L26" s="216"/>
      <c r="M26" s="11">
        <v>950000</v>
      </c>
      <c r="N26" s="11">
        <v>950000</v>
      </c>
      <c r="O26" s="216">
        <f>M26-N26</f>
        <v>0</v>
      </c>
      <c r="P26" s="11">
        <v>950000</v>
      </c>
      <c r="Q26" s="11">
        <v>950000</v>
      </c>
      <c r="R26" s="216">
        <f t="shared" si="57"/>
        <v>0</v>
      </c>
      <c r="S26" s="11">
        <v>950000</v>
      </c>
      <c r="T26" s="11">
        <v>950000</v>
      </c>
      <c r="U26" s="216">
        <f t="shared" si="58"/>
        <v>0</v>
      </c>
      <c r="V26" s="11">
        <v>950000</v>
      </c>
      <c r="W26" s="11"/>
      <c r="X26" s="216">
        <f t="shared" si="59"/>
        <v>950000</v>
      </c>
      <c r="Y26" s="11">
        <v>950000</v>
      </c>
      <c r="Z26" s="11"/>
      <c r="AA26" s="216">
        <f t="shared" si="60"/>
        <v>950000</v>
      </c>
      <c r="AB26" s="11">
        <v>950000</v>
      </c>
      <c r="AC26" s="11"/>
      <c r="AD26" s="216">
        <f t="shared" si="61"/>
        <v>950000</v>
      </c>
      <c r="AE26" s="11">
        <v>950000</v>
      </c>
      <c r="AF26" s="11"/>
      <c r="AG26" s="216">
        <f t="shared" si="62"/>
        <v>950000</v>
      </c>
      <c r="AH26" s="11">
        <v>950000</v>
      </c>
      <c r="AI26" s="11"/>
      <c r="AJ26" s="216">
        <f t="shared" si="63"/>
        <v>950000</v>
      </c>
      <c r="AK26" s="11">
        <v>950000</v>
      </c>
      <c r="AL26" s="11"/>
      <c r="AM26" s="216">
        <f t="shared" si="64"/>
        <v>950000</v>
      </c>
      <c r="AN26" s="11">
        <v>950000</v>
      </c>
      <c r="AO26" s="11"/>
      <c r="AP26" s="216">
        <f t="shared" si="65"/>
        <v>950000</v>
      </c>
      <c r="AQ26" s="11"/>
      <c r="AR26" s="53"/>
      <c r="AS26" s="53"/>
      <c r="AT26" s="53"/>
      <c r="AU26" s="53"/>
      <c r="AV26" s="53">
        <f t="shared" si="34"/>
        <v>0</v>
      </c>
      <c r="AW26" s="53"/>
      <c r="AX26" s="53"/>
      <c r="AY26" s="53"/>
      <c r="AZ26" s="54">
        <f>J26+M26+P26+S26+V26+Y26+AB26+AE26+AH26+AK26+AN26+AQ26+AT26+AW26</f>
        <v>9500000</v>
      </c>
      <c r="BA26" s="264">
        <f t="shared" si="20"/>
        <v>4000000</v>
      </c>
      <c r="BB26" s="264">
        <f t="shared" si="21"/>
        <v>13500000</v>
      </c>
      <c r="BC26" s="54">
        <f t="shared" si="22"/>
        <v>13500000</v>
      </c>
      <c r="BD26" s="54">
        <f t="shared" si="23"/>
        <v>0</v>
      </c>
    </row>
    <row r="27" spans="1:56" x14ac:dyDescent="0.2">
      <c r="A27" s="176">
        <v>21</v>
      </c>
      <c r="B27" s="183"/>
      <c r="C27" s="175" t="s">
        <v>511</v>
      </c>
      <c r="D27" s="176" t="s">
        <v>335</v>
      </c>
      <c r="E27" s="276">
        <v>13500000</v>
      </c>
      <c r="F27" s="53"/>
      <c r="G27" s="53"/>
      <c r="H27" s="53">
        <f t="shared" si="45"/>
        <v>13500000</v>
      </c>
      <c r="I27" s="53">
        <v>3500000</v>
      </c>
      <c r="J27" s="53"/>
      <c r="K27" s="53"/>
      <c r="L27" s="216"/>
      <c r="M27" s="11"/>
      <c r="N27" s="11"/>
      <c r="O27" s="216">
        <f>M27-N27</f>
        <v>0</v>
      </c>
      <c r="P27" s="11">
        <v>1000000</v>
      </c>
      <c r="Q27" s="11"/>
      <c r="R27" s="216">
        <f t="shared" si="57"/>
        <v>1000000</v>
      </c>
      <c r="S27" s="11">
        <v>1000000</v>
      </c>
      <c r="T27" s="11"/>
      <c r="U27" s="216">
        <f t="shared" si="58"/>
        <v>1000000</v>
      </c>
      <c r="V27" s="11">
        <v>1000000</v>
      </c>
      <c r="W27" s="11"/>
      <c r="X27" s="216">
        <f t="shared" si="59"/>
        <v>1000000</v>
      </c>
      <c r="Y27" s="11">
        <v>1000000</v>
      </c>
      <c r="Z27" s="11"/>
      <c r="AA27" s="216">
        <f t="shared" si="60"/>
        <v>1000000</v>
      </c>
      <c r="AB27" s="11">
        <v>1000000</v>
      </c>
      <c r="AC27" s="11"/>
      <c r="AD27" s="216">
        <f t="shared" si="61"/>
        <v>1000000</v>
      </c>
      <c r="AE27" s="11">
        <v>1000000</v>
      </c>
      <c r="AF27" s="11"/>
      <c r="AG27" s="216">
        <f t="shared" si="62"/>
        <v>1000000</v>
      </c>
      <c r="AH27" s="11">
        <v>1000000</v>
      </c>
      <c r="AI27" s="11"/>
      <c r="AJ27" s="216">
        <f t="shared" si="63"/>
        <v>1000000</v>
      </c>
      <c r="AK27" s="11">
        <v>1000000</v>
      </c>
      <c r="AL27" s="11"/>
      <c r="AM27" s="216">
        <f t="shared" si="64"/>
        <v>1000000</v>
      </c>
      <c r="AN27" s="11">
        <v>1000000</v>
      </c>
      <c r="AO27" s="11"/>
      <c r="AP27" s="216">
        <f t="shared" si="65"/>
        <v>1000000</v>
      </c>
      <c r="AQ27" s="11">
        <v>1000000</v>
      </c>
      <c r="AR27" s="11"/>
      <c r="AS27" s="216">
        <f t="shared" ref="AS27:AS29" si="69">AQ27-AR27</f>
        <v>1000000</v>
      </c>
      <c r="AT27" s="53"/>
      <c r="AU27" s="53"/>
      <c r="AV27" s="53">
        <f t="shared" si="34"/>
        <v>0</v>
      </c>
      <c r="AW27" s="53"/>
      <c r="AX27" s="53"/>
      <c r="AY27" s="53"/>
      <c r="AZ27" s="54">
        <f>J27+M27+P27+S27+V27+Y27+AB27+AE27+AH27+AK27+AN27+AQ27+AT27+AW27</f>
        <v>10000000</v>
      </c>
      <c r="BA27" s="264">
        <f t="shared" ref="BA27:BA29" si="70">+I27</f>
        <v>3500000</v>
      </c>
      <c r="BB27" s="264">
        <f t="shared" ref="BB27:BB29" si="71">+AZ27+BA27</f>
        <v>13500000</v>
      </c>
      <c r="BC27" s="54">
        <f t="shared" ref="BC27:BC29" si="72">+H27</f>
        <v>13500000</v>
      </c>
      <c r="BD27" s="54">
        <f t="shared" ref="BD27:BD29" si="73">+BB27-BC27</f>
        <v>0</v>
      </c>
    </row>
    <row r="28" spans="1:56" x14ac:dyDescent="0.2">
      <c r="A28" s="176">
        <v>22</v>
      </c>
      <c r="B28" s="183"/>
      <c r="C28" s="175" t="s">
        <v>530</v>
      </c>
      <c r="D28" s="176" t="s">
        <v>335</v>
      </c>
      <c r="E28" s="276">
        <v>13500000</v>
      </c>
      <c r="F28" s="53"/>
      <c r="G28" s="53"/>
      <c r="H28" s="53">
        <f t="shared" si="45"/>
        <v>13500000</v>
      </c>
      <c r="I28" s="53">
        <v>3000000</v>
      </c>
      <c r="J28" s="11"/>
      <c r="K28" s="53"/>
      <c r="L28" s="216"/>
      <c r="M28" s="53"/>
      <c r="N28" s="53"/>
      <c r="O28" s="216">
        <f t="shared" si="9"/>
        <v>0</v>
      </c>
      <c r="P28" s="11"/>
      <c r="Q28" s="53"/>
      <c r="R28" s="216"/>
      <c r="S28" s="11">
        <v>1050000</v>
      </c>
      <c r="T28" s="53"/>
      <c r="U28" s="216">
        <f t="shared" si="58"/>
        <v>1050000</v>
      </c>
      <c r="V28" s="11">
        <v>1050000</v>
      </c>
      <c r="W28" s="53"/>
      <c r="X28" s="216">
        <f t="shared" si="59"/>
        <v>1050000</v>
      </c>
      <c r="Y28" s="11">
        <v>1050000</v>
      </c>
      <c r="Z28" s="53"/>
      <c r="AA28" s="216">
        <f t="shared" si="60"/>
        <v>1050000</v>
      </c>
      <c r="AB28" s="11">
        <v>1050000</v>
      </c>
      <c r="AC28" s="53"/>
      <c r="AD28" s="216">
        <f t="shared" si="61"/>
        <v>1050000</v>
      </c>
      <c r="AE28" s="11">
        <v>1050000</v>
      </c>
      <c r="AF28" s="53"/>
      <c r="AG28" s="216">
        <f t="shared" si="62"/>
        <v>1050000</v>
      </c>
      <c r="AH28" s="11">
        <v>1050000</v>
      </c>
      <c r="AI28" s="53"/>
      <c r="AJ28" s="216">
        <f t="shared" si="63"/>
        <v>1050000</v>
      </c>
      <c r="AK28" s="11">
        <v>1050000</v>
      </c>
      <c r="AL28" s="53"/>
      <c r="AM28" s="216">
        <f t="shared" si="64"/>
        <v>1050000</v>
      </c>
      <c r="AN28" s="11">
        <v>1050000</v>
      </c>
      <c r="AO28" s="53"/>
      <c r="AP28" s="216">
        <f t="shared" si="65"/>
        <v>1050000</v>
      </c>
      <c r="AQ28" s="11">
        <v>1050000</v>
      </c>
      <c r="AR28" s="53"/>
      <c r="AS28" s="216">
        <f t="shared" si="69"/>
        <v>1050000</v>
      </c>
      <c r="AT28" s="11">
        <v>1050000</v>
      </c>
      <c r="AU28" s="53"/>
      <c r="AV28" s="216">
        <f t="shared" ref="AV28" si="74">AT28-AU28</f>
        <v>1050000</v>
      </c>
      <c r="AW28" s="53"/>
      <c r="AX28" s="53"/>
      <c r="AY28" s="53"/>
      <c r="AZ28" s="54">
        <f t="shared" si="19"/>
        <v>10500000</v>
      </c>
      <c r="BA28" s="264">
        <f t="shared" si="70"/>
        <v>3000000</v>
      </c>
      <c r="BB28" s="264">
        <f t="shared" si="71"/>
        <v>13500000</v>
      </c>
      <c r="BC28" s="54">
        <f t="shared" si="72"/>
        <v>13500000</v>
      </c>
      <c r="BD28" s="54">
        <f t="shared" si="73"/>
        <v>0</v>
      </c>
    </row>
    <row r="29" spans="1:56" x14ac:dyDescent="0.2">
      <c r="A29" s="176">
        <v>23</v>
      </c>
      <c r="B29" s="183"/>
      <c r="C29" s="175" t="s">
        <v>531</v>
      </c>
      <c r="D29" s="176" t="s">
        <v>335</v>
      </c>
      <c r="E29" s="276">
        <v>13500000</v>
      </c>
      <c r="F29" s="53"/>
      <c r="G29" s="53"/>
      <c r="H29" s="53">
        <f t="shared" si="45"/>
        <v>13500000</v>
      </c>
      <c r="I29" s="53">
        <v>2000000</v>
      </c>
      <c r="J29" s="11"/>
      <c r="K29" s="53"/>
      <c r="L29" s="216"/>
      <c r="M29" s="53"/>
      <c r="N29" s="53"/>
      <c r="O29" s="216">
        <f t="shared" si="9"/>
        <v>0</v>
      </c>
      <c r="P29" s="11"/>
      <c r="Q29" s="53"/>
      <c r="R29" s="216"/>
      <c r="S29" s="11">
        <v>1150000</v>
      </c>
      <c r="T29" s="53">
        <v>1150000</v>
      </c>
      <c r="U29" s="216">
        <f t="shared" si="58"/>
        <v>0</v>
      </c>
      <c r="V29" s="11">
        <v>1150000</v>
      </c>
      <c r="W29" s="53">
        <v>850000</v>
      </c>
      <c r="X29" s="216">
        <f t="shared" si="59"/>
        <v>300000</v>
      </c>
      <c r="Y29" s="11">
        <v>1150000</v>
      </c>
      <c r="Z29" s="53"/>
      <c r="AA29" s="216">
        <f t="shared" si="60"/>
        <v>1150000</v>
      </c>
      <c r="AB29" s="11">
        <v>1150000</v>
      </c>
      <c r="AC29" s="53"/>
      <c r="AD29" s="216">
        <f t="shared" si="61"/>
        <v>1150000</v>
      </c>
      <c r="AE29" s="11">
        <v>1150000</v>
      </c>
      <c r="AF29" s="53"/>
      <c r="AG29" s="216">
        <f t="shared" si="62"/>
        <v>1150000</v>
      </c>
      <c r="AH29" s="11">
        <v>1150000</v>
      </c>
      <c r="AI29" s="53"/>
      <c r="AJ29" s="216">
        <f t="shared" si="63"/>
        <v>1150000</v>
      </c>
      <c r="AK29" s="11">
        <v>1150000</v>
      </c>
      <c r="AL29" s="53"/>
      <c r="AM29" s="216">
        <f t="shared" si="64"/>
        <v>1150000</v>
      </c>
      <c r="AN29" s="11">
        <v>1150000</v>
      </c>
      <c r="AO29" s="53"/>
      <c r="AP29" s="216">
        <f t="shared" si="65"/>
        <v>1150000</v>
      </c>
      <c r="AQ29" s="11">
        <v>1150000</v>
      </c>
      <c r="AR29" s="53"/>
      <c r="AS29" s="216">
        <f t="shared" si="69"/>
        <v>1150000</v>
      </c>
      <c r="AT29" s="11">
        <v>1150000</v>
      </c>
      <c r="AU29" s="53"/>
      <c r="AV29" s="216">
        <f t="shared" ref="AV29" si="75">AT29-AU29</f>
        <v>1150000</v>
      </c>
      <c r="AW29" s="53"/>
      <c r="AX29" s="53"/>
      <c r="AY29" s="53"/>
      <c r="AZ29" s="54">
        <f t="shared" si="19"/>
        <v>11500000</v>
      </c>
      <c r="BA29" s="264">
        <f t="shared" si="70"/>
        <v>2000000</v>
      </c>
      <c r="BB29" s="264">
        <f t="shared" si="71"/>
        <v>13500000</v>
      </c>
      <c r="BC29" s="54">
        <f t="shared" si="72"/>
        <v>13500000</v>
      </c>
      <c r="BD29" s="54">
        <f t="shared" si="73"/>
        <v>0</v>
      </c>
    </row>
    <row r="30" spans="1:56" x14ac:dyDescent="0.2">
      <c r="A30" s="176">
        <v>24</v>
      </c>
      <c r="B30" s="183"/>
      <c r="C30" s="175"/>
      <c r="D30" s="176" t="s">
        <v>335</v>
      </c>
      <c r="E30" s="276"/>
      <c r="F30" s="53"/>
      <c r="G30" s="53"/>
      <c r="H30" s="53"/>
      <c r="I30" s="53"/>
      <c r="J30" s="53"/>
      <c r="K30" s="53"/>
      <c r="L30" s="216"/>
      <c r="M30" s="53"/>
      <c r="N30" s="53"/>
      <c r="O30" s="216">
        <f t="shared" si="9"/>
        <v>0</v>
      </c>
      <c r="P30" s="11"/>
      <c r="Q30" s="53"/>
      <c r="R30" s="216"/>
      <c r="S30" s="11"/>
      <c r="T30" s="53"/>
      <c r="U30" s="216"/>
      <c r="V30" s="11"/>
      <c r="W30" s="53"/>
      <c r="X30" s="216"/>
      <c r="Y30" s="11"/>
      <c r="Z30" s="53"/>
      <c r="AA30" s="216"/>
      <c r="AB30" s="11"/>
      <c r="AC30" s="53"/>
      <c r="AD30" s="216"/>
      <c r="AE30" s="11"/>
      <c r="AF30" s="53"/>
      <c r="AG30" s="216"/>
      <c r="AH30" s="11"/>
      <c r="AI30" s="53"/>
      <c r="AJ30" s="216"/>
      <c r="AK30" s="11"/>
      <c r="AL30" s="53"/>
      <c r="AM30" s="54"/>
      <c r="AN30" s="11"/>
      <c r="AO30" s="53"/>
      <c r="AP30" s="54"/>
      <c r="AQ30" s="53"/>
      <c r="AR30" s="53"/>
      <c r="AS30" s="53"/>
      <c r="AT30" s="53"/>
      <c r="AU30" s="53"/>
      <c r="AV30" s="53"/>
      <c r="AW30" s="53"/>
      <c r="AX30" s="53"/>
      <c r="AY30" s="53"/>
      <c r="AZ30" s="54"/>
    </row>
    <row r="31" spans="1:56" x14ac:dyDescent="0.2">
      <c r="A31" s="176">
        <v>25</v>
      </c>
      <c r="B31" s="183"/>
      <c r="C31" s="175"/>
      <c r="D31" s="176" t="s">
        <v>335</v>
      </c>
      <c r="E31" s="182"/>
      <c r="F31" s="53"/>
      <c r="G31" s="53"/>
      <c r="H31" s="53"/>
      <c r="I31" s="53"/>
      <c r="J31" s="53"/>
      <c r="K31" s="53"/>
      <c r="L31" s="216"/>
      <c r="M31" s="53"/>
      <c r="N31" s="53"/>
      <c r="O31" s="216">
        <f t="shared" si="9"/>
        <v>0</v>
      </c>
      <c r="P31" s="53"/>
      <c r="Q31" s="53"/>
      <c r="R31" s="216"/>
      <c r="S31" s="53"/>
      <c r="T31" s="53"/>
      <c r="U31" s="216"/>
      <c r="V31" s="53"/>
      <c r="W31" s="53"/>
      <c r="X31" s="216"/>
      <c r="Y31" s="53"/>
      <c r="Z31" s="53"/>
      <c r="AA31" s="216"/>
      <c r="AB31" s="53"/>
      <c r="AC31" s="53"/>
      <c r="AD31" s="216"/>
      <c r="AE31" s="53"/>
      <c r="AF31" s="53"/>
      <c r="AG31" s="216"/>
      <c r="AH31" s="53"/>
      <c r="AI31" s="53"/>
      <c r="AJ31" s="216"/>
      <c r="AK31" s="53"/>
      <c r="AL31" s="53"/>
      <c r="AM31" s="54"/>
      <c r="AN31" s="53"/>
      <c r="AO31" s="53"/>
      <c r="AP31" s="54"/>
      <c r="AQ31" s="53"/>
      <c r="AR31" s="53"/>
      <c r="AS31" s="53"/>
      <c r="AT31" s="53"/>
      <c r="AU31" s="53"/>
      <c r="AV31" s="53"/>
      <c r="AW31" s="53"/>
      <c r="AX31" s="53"/>
      <c r="AY31" s="53"/>
      <c r="AZ31" s="54"/>
    </row>
    <row r="32" spans="1:56" x14ac:dyDescent="0.2">
      <c r="A32" s="244"/>
      <c r="B32" s="183"/>
      <c r="C32" s="175"/>
      <c r="D32" s="176" t="s">
        <v>335</v>
      </c>
      <c r="E32" s="182"/>
      <c r="F32" s="53"/>
      <c r="G32" s="53"/>
      <c r="H32" s="53"/>
      <c r="I32" s="53"/>
      <c r="J32" s="53"/>
      <c r="K32" s="53"/>
      <c r="L32" s="216"/>
      <c r="M32" s="53"/>
      <c r="N32" s="53"/>
      <c r="O32" s="216">
        <f t="shared" si="9"/>
        <v>0</v>
      </c>
      <c r="P32" s="53"/>
      <c r="Q32" s="53"/>
      <c r="R32" s="216"/>
      <c r="S32" s="53"/>
      <c r="T32" s="53"/>
      <c r="U32" s="216"/>
      <c r="V32" s="53"/>
      <c r="W32" s="53"/>
      <c r="X32" s="216"/>
      <c r="Y32" s="53"/>
      <c r="Z32" s="53"/>
      <c r="AA32" s="216"/>
      <c r="AB32" s="53"/>
      <c r="AC32" s="53"/>
      <c r="AD32" s="216"/>
      <c r="AE32" s="53"/>
      <c r="AF32" s="53"/>
      <c r="AG32" s="216"/>
      <c r="AH32" s="53"/>
      <c r="AI32" s="53"/>
      <c r="AJ32" s="216"/>
      <c r="AK32" s="53"/>
      <c r="AL32" s="53"/>
      <c r="AM32" s="54"/>
      <c r="AN32" s="53"/>
      <c r="AO32" s="53"/>
      <c r="AP32" s="54"/>
      <c r="AQ32" s="53"/>
      <c r="AR32" s="53"/>
      <c r="AS32" s="53"/>
      <c r="AT32" s="53"/>
      <c r="AU32" s="53"/>
      <c r="AV32" s="53"/>
      <c r="AW32" s="53"/>
      <c r="AX32" s="53"/>
      <c r="AY32" s="53"/>
      <c r="AZ32" s="54"/>
    </row>
    <row r="33" spans="1:53" x14ac:dyDescent="0.2">
      <c r="A33" s="244"/>
      <c r="B33" s="183"/>
      <c r="C33" s="175"/>
      <c r="D33" s="176" t="s">
        <v>335</v>
      </c>
      <c r="E33" s="182"/>
      <c r="F33" s="53"/>
      <c r="G33" s="53"/>
      <c r="H33" s="53"/>
      <c r="I33" s="53"/>
      <c r="J33" s="53"/>
      <c r="K33" s="53"/>
      <c r="L33" s="216"/>
      <c r="M33" s="53"/>
      <c r="N33" s="53"/>
      <c r="O33" s="216">
        <f t="shared" si="9"/>
        <v>0</v>
      </c>
      <c r="P33" s="53"/>
      <c r="Q33" s="53"/>
      <c r="R33" s="216"/>
      <c r="S33" s="53"/>
      <c r="T33" s="53"/>
      <c r="U33" s="216"/>
      <c r="V33" s="53"/>
      <c r="W33" s="53"/>
      <c r="X33" s="216"/>
      <c r="Y33" s="53"/>
      <c r="Z33" s="53"/>
      <c r="AA33" s="216"/>
      <c r="AB33" s="53"/>
      <c r="AC33" s="53"/>
      <c r="AD33" s="216"/>
      <c r="AE33" s="53"/>
      <c r="AF33" s="53"/>
      <c r="AG33" s="216"/>
      <c r="AH33" s="53"/>
      <c r="AI33" s="53"/>
      <c r="AJ33" s="216"/>
      <c r="AK33" s="53"/>
      <c r="AL33" s="53"/>
      <c r="AM33" s="54"/>
      <c r="AN33" s="53"/>
      <c r="AO33" s="53"/>
      <c r="AP33" s="54"/>
      <c r="AQ33" s="53"/>
      <c r="AR33" s="53"/>
      <c r="AS33" s="53"/>
      <c r="AT33" s="53"/>
      <c r="AU33" s="53"/>
      <c r="AV33" s="53"/>
      <c r="AW33" s="53"/>
      <c r="AX33" s="53"/>
      <c r="AY33" s="53"/>
      <c r="AZ33" s="54"/>
    </row>
    <row r="34" spans="1:53" x14ac:dyDescent="0.2">
      <c r="A34" s="244"/>
      <c r="B34" s="183"/>
      <c r="C34" s="175"/>
      <c r="D34" s="176" t="s">
        <v>335</v>
      </c>
      <c r="E34" s="182"/>
      <c r="F34" s="53"/>
      <c r="G34" s="53"/>
      <c r="H34" s="53"/>
      <c r="I34" s="53"/>
      <c r="J34" s="53"/>
      <c r="K34" s="53"/>
      <c r="L34" s="216"/>
      <c r="M34" s="53"/>
      <c r="N34" s="53"/>
      <c r="O34" s="216">
        <f t="shared" si="9"/>
        <v>0</v>
      </c>
      <c r="P34" s="53"/>
      <c r="Q34" s="53"/>
      <c r="R34" s="216"/>
      <c r="S34" s="53"/>
      <c r="T34" s="53"/>
      <c r="U34" s="216"/>
      <c r="V34" s="53"/>
      <c r="W34" s="53"/>
      <c r="X34" s="216"/>
      <c r="Y34" s="53"/>
      <c r="Z34" s="53"/>
      <c r="AA34" s="216"/>
      <c r="AB34" s="53"/>
      <c r="AC34" s="53"/>
      <c r="AD34" s="216"/>
      <c r="AE34" s="53"/>
      <c r="AF34" s="53"/>
      <c r="AG34" s="216"/>
      <c r="AH34" s="53"/>
      <c r="AI34" s="53"/>
      <c r="AJ34" s="216"/>
      <c r="AK34" s="53"/>
      <c r="AL34" s="53"/>
      <c r="AM34" s="54"/>
      <c r="AN34" s="53"/>
      <c r="AO34" s="53"/>
      <c r="AP34" s="54"/>
      <c r="AQ34" s="53"/>
      <c r="AR34" s="53"/>
      <c r="AS34" s="53"/>
      <c r="AT34" s="53"/>
      <c r="AU34" s="53"/>
      <c r="AV34" s="53"/>
      <c r="AW34" s="53"/>
      <c r="AX34" s="53"/>
      <c r="AY34" s="53"/>
      <c r="AZ34" s="54"/>
    </row>
    <row r="35" spans="1:53" x14ac:dyDescent="0.2">
      <c r="A35" s="244"/>
      <c r="B35" s="183"/>
      <c r="C35" s="175"/>
      <c r="D35" s="176" t="s">
        <v>335</v>
      </c>
      <c r="E35" s="182"/>
      <c r="F35" s="53"/>
      <c r="G35" s="53"/>
      <c r="H35" s="53"/>
      <c r="I35" s="53"/>
      <c r="J35" s="53"/>
      <c r="K35" s="53"/>
      <c r="L35" s="216"/>
      <c r="M35" s="53"/>
      <c r="N35" s="53"/>
      <c r="O35" s="216">
        <f t="shared" si="9"/>
        <v>0</v>
      </c>
      <c r="P35" s="53"/>
      <c r="Q35" s="53"/>
      <c r="R35" s="216"/>
      <c r="S35" s="53"/>
      <c r="T35" s="53"/>
      <c r="U35" s="216"/>
      <c r="V35" s="53"/>
      <c r="W35" s="53"/>
      <c r="X35" s="216"/>
      <c r="Y35" s="53"/>
      <c r="Z35" s="53"/>
      <c r="AA35" s="216"/>
      <c r="AB35" s="53"/>
      <c r="AC35" s="53"/>
      <c r="AD35" s="216"/>
      <c r="AE35" s="53"/>
      <c r="AF35" s="53"/>
      <c r="AG35" s="216"/>
      <c r="AH35" s="53"/>
      <c r="AI35" s="53"/>
      <c r="AJ35" s="216"/>
      <c r="AK35" s="53"/>
      <c r="AL35" s="53"/>
      <c r="AM35" s="54"/>
      <c r="AN35" s="53"/>
      <c r="AO35" s="53"/>
      <c r="AP35" s="54"/>
      <c r="AQ35" s="53"/>
      <c r="AR35" s="53"/>
      <c r="AS35" s="53"/>
      <c r="AT35" s="53"/>
      <c r="AU35" s="53"/>
      <c r="AV35" s="53"/>
      <c r="AW35" s="53"/>
      <c r="AX35" s="53"/>
      <c r="AY35" s="53"/>
      <c r="AZ35" s="54"/>
    </row>
    <row r="36" spans="1:53" x14ac:dyDescent="0.2">
      <c r="A36" s="244"/>
      <c r="B36" s="183"/>
      <c r="C36" s="175"/>
      <c r="D36" s="176" t="s">
        <v>335</v>
      </c>
      <c r="E36" s="182"/>
      <c r="F36" s="53"/>
      <c r="G36" s="53"/>
      <c r="H36" s="53"/>
      <c r="I36" s="53"/>
      <c r="J36" s="53"/>
      <c r="K36" s="53"/>
      <c r="L36" s="216"/>
      <c r="M36" s="53"/>
      <c r="N36" s="53"/>
      <c r="O36" s="216">
        <f t="shared" si="9"/>
        <v>0</v>
      </c>
      <c r="P36" s="53"/>
      <c r="Q36" s="53"/>
      <c r="R36" s="216"/>
      <c r="S36" s="53"/>
      <c r="T36" s="53"/>
      <c r="U36" s="216"/>
      <c r="V36" s="53"/>
      <c r="W36" s="53"/>
      <c r="X36" s="216"/>
      <c r="Y36" s="53"/>
      <c r="Z36" s="53"/>
      <c r="AA36" s="216"/>
      <c r="AB36" s="53"/>
      <c r="AC36" s="53"/>
      <c r="AD36" s="216"/>
      <c r="AE36" s="53"/>
      <c r="AF36" s="53"/>
      <c r="AG36" s="216"/>
      <c r="AH36" s="53"/>
      <c r="AI36" s="53"/>
      <c r="AJ36" s="216"/>
      <c r="AK36" s="53"/>
      <c r="AL36" s="53"/>
      <c r="AM36" s="54"/>
      <c r="AN36" s="53"/>
      <c r="AO36" s="53"/>
      <c r="AP36" s="54"/>
      <c r="AQ36" s="53"/>
      <c r="AR36" s="53"/>
      <c r="AS36" s="53"/>
      <c r="AT36" s="53"/>
      <c r="AU36" s="53"/>
      <c r="AV36" s="53"/>
      <c r="AW36" s="53"/>
      <c r="AX36" s="53"/>
      <c r="AY36" s="53"/>
      <c r="AZ36" s="54"/>
    </row>
    <row r="37" spans="1:53" x14ac:dyDescent="0.2">
      <c r="A37" s="244"/>
      <c r="B37" s="183"/>
      <c r="C37" s="175"/>
      <c r="D37" s="176"/>
      <c r="E37" s="182"/>
      <c r="F37" s="53"/>
      <c r="G37" s="53"/>
      <c r="H37" s="53"/>
      <c r="I37" s="53"/>
      <c r="J37" s="53"/>
      <c r="K37" s="53"/>
      <c r="L37" s="216"/>
      <c r="M37" s="53"/>
      <c r="N37" s="53"/>
      <c r="O37" s="216">
        <f t="shared" si="9"/>
        <v>0</v>
      </c>
      <c r="P37" s="53"/>
      <c r="Q37" s="53"/>
      <c r="R37" s="216"/>
      <c r="S37" s="53"/>
      <c r="T37" s="53"/>
      <c r="U37" s="216"/>
      <c r="V37" s="53"/>
      <c r="W37" s="53"/>
      <c r="X37" s="216"/>
      <c r="Y37" s="53"/>
      <c r="Z37" s="53"/>
      <c r="AA37" s="216"/>
      <c r="AB37" s="53"/>
      <c r="AC37" s="53"/>
      <c r="AD37" s="216"/>
      <c r="AE37" s="53"/>
      <c r="AF37" s="53"/>
      <c r="AG37" s="216"/>
      <c r="AH37" s="53"/>
      <c r="AI37" s="53"/>
      <c r="AJ37" s="216"/>
      <c r="AK37" s="53"/>
      <c r="AL37" s="53"/>
      <c r="AM37" s="54"/>
      <c r="AN37" s="53"/>
      <c r="AO37" s="53"/>
      <c r="AP37" s="54"/>
      <c r="AQ37" s="53"/>
      <c r="AR37" s="53"/>
      <c r="AS37" s="53"/>
      <c r="AT37" s="53"/>
      <c r="AU37" s="53"/>
      <c r="AV37" s="53"/>
      <c r="AW37" s="53"/>
      <c r="AX37" s="53"/>
      <c r="AY37" s="53"/>
      <c r="AZ37" s="54"/>
    </row>
    <row r="38" spans="1:53" x14ac:dyDescent="0.2">
      <c r="A38" s="244"/>
      <c r="B38" s="183"/>
      <c r="C38" s="175"/>
      <c r="D38" s="176"/>
      <c r="E38" s="182"/>
      <c r="F38" s="53"/>
      <c r="G38" s="53"/>
      <c r="H38" s="53"/>
      <c r="I38" s="53"/>
      <c r="J38" s="53"/>
      <c r="K38" s="53"/>
      <c r="L38" s="216"/>
      <c r="M38" s="53"/>
      <c r="N38" s="53"/>
      <c r="O38" s="216"/>
      <c r="P38" s="53"/>
      <c r="Q38" s="53"/>
      <c r="R38" s="216"/>
      <c r="S38" s="53"/>
      <c r="T38" s="53"/>
      <c r="U38" s="216"/>
      <c r="V38" s="53"/>
      <c r="W38" s="53"/>
      <c r="X38" s="216"/>
      <c r="Y38" s="53"/>
      <c r="Z38" s="53"/>
      <c r="AA38" s="216"/>
      <c r="AB38" s="53"/>
      <c r="AC38" s="53"/>
      <c r="AD38" s="216"/>
      <c r="AE38" s="53"/>
      <c r="AF38" s="53"/>
      <c r="AG38" s="216"/>
      <c r="AH38" s="53"/>
      <c r="AI38" s="53"/>
      <c r="AJ38" s="216"/>
      <c r="AK38" s="53"/>
      <c r="AL38" s="53"/>
      <c r="AM38" s="54"/>
      <c r="AN38" s="53"/>
      <c r="AO38" s="53"/>
      <c r="AP38" s="54"/>
      <c r="AQ38" s="53"/>
      <c r="AR38" s="53"/>
      <c r="AS38" s="53"/>
      <c r="AT38" s="53"/>
      <c r="AU38" s="53"/>
      <c r="AV38" s="53"/>
      <c r="AW38" s="53"/>
      <c r="AX38" s="53"/>
      <c r="AY38" s="53"/>
      <c r="AZ38" s="54"/>
    </row>
    <row r="39" spans="1:53" x14ac:dyDescent="0.2">
      <c r="A39" s="244"/>
      <c r="B39" s="183"/>
      <c r="C39" s="175"/>
      <c r="D39" s="176"/>
      <c r="E39" s="182"/>
      <c r="F39" s="53"/>
      <c r="G39" s="53"/>
      <c r="H39" s="53"/>
      <c r="I39" s="53"/>
      <c r="J39" s="53"/>
      <c r="K39" s="53"/>
      <c r="L39" s="216"/>
      <c r="M39" s="53"/>
      <c r="N39" s="53"/>
      <c r="O39" s="216"/>
      <c r="P39" s="53"/>
      <c r="Q39" s="53"/>
      <c r="R39" s="216"/>
      <c r="S39" s="53"/>
      <c r="T39" s="53"/>
      <c r="U39" s="216"/>
      <c r="V39" s="53"/>
      <c r="W39" s="53"/>
      <c r="X39" s="216"/>
      <c r="Y39" s="53"/>
      <c r="Z39" s="53"/>
      <c r="AA39" s="216"/>
      <c r="AB39" s="53"/>
      <c r="AC39" s="53"/>
      <c r="AD39" s="216"/>
      <c r="AE39" s="53"/>
      <c r="AF39" s="53"/>
      <c r="AG39" s="216"/>
      <c r="AH39" s="53"/>
      <c r="AI39" s="53"/>
      <c r="AJ39" s="216"/>
      <c r="AK39" s="53"/>
      <c r="AL39" s="53"/>
      <c r="AM39" s="54"/>
      <c r="AN39" s="53"/>
      <c r="AO39" s="53"/>
      <c r="AP39" s="54"/>
      <c r="AQ39" s="53"/>
      <c r="AR39" s="53"/>
      <c r="AS39" s="53"/>
      <c r="AT39" s="53"/>
      <c r="AU39" s="53"/>
      <c r="AV39" s="53"/>
      <c r="AW39" s="53"/>
      <c r="AX39" s="53"/>
      <c r="AY39" s="53"/>
      <c r="AZ39" s="54"/>
    </row>
    <row r="40" spans="1:53" x14ac:dyDescent="0.2">
      <c r="A40" s="177"/>
      <c r="B40" s="183"/>
      <c r="C40" s="175"/>
      <c r="D40" s="176"/>
      <c r="E40" s="182"/>
      <c r="F40" s="53"/>
      <c r="G40" s="53"/>
      <c r="H40" s="53"/>
      <c r="I40" s="53"/>
      <c r="J40" s="11"/>
      <c r="K40" s="53"/>
      <c r="L40" s="216"/>
      <c r="M40" s="53"/>
      <c r="N40" s="53"/>
      <c r="O40" s="216"/>
      <c r="P40" s="11"/>
      <c r="Q40" s="53"/>
      <c r="R40" s="216"/>
      <c r="S40" s="11"/>
      <c r="T40" s="53"/>
      <c r="U40" s="216"/>
      <c r="V40" s="11"/>
      <c r="W40" s="53"/>
      <c r="X40" s="216"/>
      <c r="Y40" s="11"/>
      <c r="Z40" s="53"/>
      <c r="AA40" s="216"/>
      <c r="AB40" s="11"/>
      <c r="AC40" s="53"/>
      <c r="AD40" s="216"/>
      <c r="AE40" s="11"/>
      <c r="AF40" s="53"/>
      <c r="AG40" s="216"/>
      <c r="AH40" s="11"/>
      <c r="AI40" s="53"/>
      <c r="AJ40" s="216"/>
      <c r="AK40" s="11"/>
      <c r="AL40" s="53"/>
      <c r="AM40" s="54"/>
      <c r="AN40" s="11"/>
      <c r="AO40" s="53"/>
      <c r="AP40" s="54"/>
      <c r="AQ40" s="11"/>
      <c r="AR40" s="53"/>
      <c r="AS40" s="53"/>
      <c r="AT40" s="53"/>
      <c r="AU40" s="53"/>
      <c r="AV40" s="53"/>
      <c r="AW40" s="53"/>
      <c r="AX40" s="53"/>
      <c r="AY40" s="53"/>
      <c r="AZ40" s="54">
        <f>K40+N40+Q40+T40+W40+Z40+AC40+AF40+AI40+AL40+AO40+AR40+AU40+AX40</f>
        <v>0</v>
      </c>
    </row>
    <row r="41" spans="1:53" x14ac:dyDescent="0.2">
      <c r="A41" s="174"/>
      <c r="B41" s="183"/>
      <c r="C41" s="175"/>
      <c r="D41" s="176"/>
      <c r="E41" s="182"/>
      <c r="F41" s="53"/>
      <c r="G41" s="53"/>
      <c r="H41" s="53"/>
      <c r="I41" s="53"/>
      <c r="J41" s="11"/>
      <c r="K41" s="53"/>
      <c r="L41" s="216"/>
      <c r="M41" s="53"/>
      <c r="N41" s="53"/>
      <c r="O41" s="216"/>
      <c r="P41" s="11"/>
      <c r="Q41" s="53"/>
      <c r="R41" s="216"/>
      <c r="S41" s="11"/>
      <c r="T41" s="53"/>
      <c r="U41" s="216"/>
      <c r="V41" s="11"/>
      <c r="W41" s="53"/>
      <c r="X41" s="216"/>
      <c r="Y41" s="11"/>
      <c r="Z41" s="53"/>
      <c r="AA41" s="216"/>
      <c r="AB41" s="11"/>
      <c r="AC41" s="53"/>
      <c r="AD41" s="216"/>
      <c r="AE41" s="11"/>
      <c r="AF41" s="53"/>
      <c r="AG41" s="216"/>
      <c r="AH41" s="11"/>
      <c r="AI41" s="53"/>
      <c r="AJ41" s="216"/>
      <c r="AK41" s="11"/>
      <c r="AL41" s="53"/>
      <c r="AM41" s="54"/>
      <c r="AN41" s="11"/>
      <c r="AO41" s="53"/>
      <c r="AP41" s="54"/>
      <c r="AQ41" s="11"/>
      <c r="AR41" s="53"/>
      <c r="AS41" s="53"/>
      <c r="AT41" s="53"/>
      <c r="AU41" s="53"/>
      <c r="AV41" s="53"/>
      <c r="AW41" s="53"/>
      <c r="AX41" s="53"/>
      <c r="AY41" s="53"/>
      <c r="AZ41" s="54">
        <f>K41+N41+Q41+T41+W41+Z41+AC41+AF41+AI41+AL41+AO41+AR41+AU41+AX41</f>
        <v>0</v>
      </c>
    </row>
    <row r="42" spans="1:53" ht="12" thickBot="1" x14ac:dyDescent="0.25">
      <c r="A42" s="177"/>
      <c r="B42" s="183"/>
      <c r="C42" s="175"/>
      <c r="D42" s="176"/>
      <c r="E42" s="182"/>
      <c r="F42" s="53"/>
      <c r="G42" s="53"/>
      <c r="H42" s="53"/>
      <c r="I42" s="53"/>
      <c r="J42" s="11"/>
      <c r="K42" s="53"/>
      <c r="L42" s="216"/>
      <c r="M42" s="53"/>
      <c r="N42" s="53"/>
      <c r="O42" s="216"/>
      <c r="P42" s="11"/>
      <c r="Q42" s="53"/>
      <c r="R42" s="216"/>
      <c r="S42" s="11"/>
      <c r="T42" s="53"/>
      <c r="U42" s="216"/>
      <c r="V42" s="11"/>
      <c r="W42" s="53"/>
      <c r="X42" s="216"/>
      <c r="Y42" s="11"/>
      <c r="Z42" s="53"/>
      <c r="AA42" s="216"/>
      <c r="AB42" s="11"/>
      <c r="AC42" s="53"/>
      <c r="AD42" s="216"/>
      <c r="AE42" s="11"/>
      <c r="AF42" s="53"/>
      <c r="AG42" s="54"/>
      <c r="AH42" s="11"/>
      <c r="AI42" s="53"/>
      <c r="AJ42" s="54"/>
      <c r="AK42" s="11"/>
      <c r="AL42" s="53"/>
      <c r="AM42" s="54"/>
      <c r="AN42" s="11"/>
      <c r="AO42" s="53"/>
      <c r="AP42" s="54"/>
      <c r="AQ42" s="11"/>
      <c r="AR42" s="53"/>
      <c r="AS42" s="53"/>
      <c r="AT42" s="53"/>
      <c r="AU42" s="53"/>
      <c r="AV42" s="53"/>
      <c r="AW42" s="53"/>
      <c r="AX42" s="53"/>
      <c r="AY42" s="53"/>
      <c r="AZ42" s="54">
        <f>K42+N42+Q42+T42+W42+Z42+AC42+AF42+AI42+AL42+AO42+AR42+AU42+AX42</f>
        <v>0</v>
      </c>
    </row>
    <row r="43" spans="1:53" s="185" customFormat="1" ht="26.25" customHeight="1" thickTop="1" thickBot="1" x14ac:dyDescent="0.3">
      <c r="A43" s="357"/>
      <c r="B43" s="358"/>
      <c r="C43" s="358"/>
      <c r="D43" s="358"/>
      <c r="E43" s="237">
        <f>SUM(E7:E42)</f>
        <v>310000000</v>
      </c>
      <c r="F43" s="237">
        <f>SUM(F7:F42)</f>
        <v>5050000</v>
      </c>
      <c r="G43" s="237">
        <f>SUM(G7:G42)</f>
        <v>7250000</v>
      </c>
      <c r="H43" s="237">
        <f>SUM(H7:H42)</f>
        <v>297700000</v>
      </c>
      <c r="I43" s="237">
        <f>SUM(I7:I42)</f>
        <v>107950000</v>
      </c>
      <c r="J43" s="237">
        <f t="shared" ref="J43:AY43" si="76">SUM(J7:J42)</f>
        <v>2500000</v>
      </c>
      <c r="K43" s="237">
        <f t="shared" si="76"/>
        <v>2500000</v>
      </c>
      <c r="L43" s="237">
        <f t="shared" si="76"/>
        <v>0</v>
      </c>
      <c r="M43" s="237">
        <f t="shared" si="76"/>
        <v>15432000</v>
      </c>
      <c r="N43" s="237">
        <f t="shared" si="76"/>
        <v>15432000</v>
      </c>
      <c r="O43" s="237">
        <f t="shared" si="76"/>
        <v>0</v>
      </c>
      <c r="P43" s="237">
        <f t="shared" si="76"/>
        <v>14932000</v>
      </c>
      <c r="Q43" s="237">
        <f t="shared" si="76"/>
        <v>13932000</v>
      </c>
      <c r="R43" s="237">
        <f t="shared" si="76"/>
        <v>1000000</v>
      </c>
      <c r="S43" s="237">
        <f t="shared" si="76"/>
        <v>17132000</v>
      </c>
      <c r="T43" s="237">
        <f t="shared" si="76"/>
        <v>14532000</v>
      </c>
      <c r="U43" s="237">
        <f t="shared" si="76"/>
        <v>2600000</v>
      </c>
      <c r="V43" s="237">
        <f>SUM(V7:V42)</f>
        <v>17132000</v>
      </c>
      <c r="W43" s="237">
        <f t="shared" si="76"/>
        <v>9883000</v>
      </c>
      <c r="X43" s="237">
        <f t="shared" si="76"/>
        <v>7249000</v>
      </c>
      <c r="Y43" s="237">
        <f>SUM(Y7:Y42)</f>
        <v>17132000</v>
      </c>
      <c r="Z43" s="237">
        <f t="shared" si="76"/>
        <v>4972000</v>
      </c>
      <c r="AA43" s="237">
        <f t="shared" si="76"/>
        <v>12160000</v>
      </c>
      <c r="AB43" s="237">
        <f t="shared" si="76"/>
        <v>17132000</v>
      </c>
      <c r="AC43" s="237">
        <f t="shared" si="76"/>
        <v>2415000</v>
      </c>
      <c r="AD43" s="237">
        <f t="shared" si="76"/>
        <v>14717000</v>
      </c>
      <c r="AE43" s="237">
        <f t="shared" si="76"/>
        <v>17132000</v>
      </c>
      <c r="AF43" s="237">
        <f t="shared" si="76"/>
        <v>1650000</v>
      </c>
      <c r="AG43" s="237">
        <f t="shared" si="76"/>
        <v>15482000</v>
      </c>
      <c r="AH43" s="237">
        <f t="shared" si="76"/>
        <v>17132000</v>
      </c>
      <c r="AI43" s="237">
        <f t="shared" si="76"/>
        <v>800000</v>
      </c>
      <c r="AJ43" s="237">
        <f t="shared" si="76"/>
        <v>16332000</v>
      </c>
      <c r="AK43" s="237">
        <f t="shared" si="76"/>
        <v>17132000</v>
      </c>
      <c r="AL43" s="237">
        <f t="shared" si="76"/>
        <v>800000</v>
      </c>
      <c r="AM43" s="237">
        <f t="shared" si="76"/>
        <v>16332000</v>
      </c>
      <c r="AN43" s="237">
        <f t="shared" si="76"/>
        <v>17132000</v>
      </c>
      <c r="AO43" s="237">
        <f t="shared" si="76"/>
        <v>800000</v>
      </c>
      <c r="AP43" s="237">
        <f t="shared" si="76"/>
        <v>16332000</v>
      </c>
      <c r="AQ43" s="237">
        <f t="shared" si="76"/>
        <v>11572000</v>
      </c>
      <c r="AR43" s="237">
        <f t="shared" si="76"/>
        <v>800000</v>
      </c>
      <c r="AS43" s="237">
        <f t="shared" si="76"/>
        <v>10772000</v>
      </c>
      <c r="AT43" s="237">
        <f t="shared" si="76"/>
        <v>8258000</v>
      </c>
      <c r="AU43" s="237">
        <f t="shared" si="76"/>
        <v>700000</v>
      </c>
      <c r="AV43" s="237">
        <f t="shared" si="76"/>
        <v>7558000</v>
      </c>
      <c r="AW43" s="237">
        <f t="shared" si="76"/>
        <v>0</v>
      </c>
      <c r="AX43" s="237">
        <f t="shared" si="76"/>
        <v>0</v>
      </c>
      <c r="AY43" s="237">
        <f t="shared" si="76"/>
        <v>0</v>
      </c>
      <c r="AZ43" s="237">
        <f>SUM(AZ7:AZ42)</f>
        <v>189750000</v>
      </c>
      <c r="BA43" s="184"/>
    </row>
    <row r="44" spans="1:53" ht="12" thickTop="1" x14ac:dyDescent="0.2">
      <c r="A44" s="359" t="s">
        <v>308</v>
      </c>
      <c r="B44" s="359"/>
      <c r="C44" s="359"/>
      <c r="D44" s="94" t="s">
        <v>23</v>
      </c>
      <c r="E44" s="94"/>
      <c r="F44" s="30"/>
      <c r="G44" s="30"/>
      <c r="H44" s="30"/>
      <c r="I44" s="30"/>
      <c r="J44" s="30"/>
      <c r="K44" s="30"/>
      <c r="L44" s="216"/>
      <c r="M44" s="30"/>
      <c r="N44" s="30"/>
      <c r="O44" s="217"/>
      <c r="P44" s="30"/>
      <c r="Q44" s="30"/>
      <c r="R44" s="217"/>
      <c r="S44" s="30"/>
      <c r="T44" s="30"/>
      <c r="U44" s="217"/>
      <c r="V44" s="30"/>
      <c r="W44" s="30"/>
      <c r="X44" s="217"/>
      <c r="Y44" s="30"/>
      <c r="Z44" s="30"/>
      <c r="AA44" s="217"/>
      <c r="AB44" s="30"/>
      <c r="AC44" s="30"/>
      <c r="AD44" s="217"/>
      <c r="AE44" s="30"/>
      <c r="AF44" s="30"/>
      <c r="AG44" s="220"/>
      <c r="AH44" s="30"/>
      <c r="AI44" s="30"/>
      <c r="AJ44" s="220"/>
      <c r="AK44" s="30"/>
      <c r="AL44" s="30"/>
      <c r="AM44" s="220"/>
      <c r="AN44" s="30"/>
      <c r="AO44" s="30"/>
      <c r="AP44" s="220"/>
      <c r="AQ44" s="30"/>
      <c r="AR44" s="30"/>
      <c r="AS44" s="30"/>
      <c r="AT44" s="30"/>
      <c r="AU44" s="30"/>
      <c r="AV44" s="30"/>
      <c r="AW44" s="30"/>
      <c r="AX44" s="30"/>
      <c r="AY44" s="30"/>
      <c r="AZ44" s="29"/>
    </row>
    <row r="45" spans="1:53" ht="22.5" x14ac:dyDescent="0.2">
      <c r="A45" s="168" t="s">
        <v>293</v>
      </c>
      <c r="B45" s="168" t="s">
        <v>2</v>
      </c>
      <c r="C45" s="168" t="s">
        <v>268</v>
      </c>
      <c r="D45" s="168" t="s">
        <v>278</v>
      </c>
      <c r="E45" s="169" t="s">
        <v>294</v>
      </c>
      <c r="F45" s="30"/>
      <c r="G45" s="30" t="s">
        <v>300</v>
      </c>
      <c r="H45" s="95" t="s">
        <v>309</v>
      </c>
      <c r="I45" s="30"/>
      <c r="J45" s="30"/>
      <c r="K45" s="30"/>
      <c r="L45" s="217"/>
      <c r="M45" s="30"/>
      <c r="N45" s="30"/>
      <c r="O45" s="217"/>
      <c r="P45" s="30"/>
      <c r="Q45" s="30"/>
      <c r="R45" s="217"/>
      <c r="S45" s="30"/>
      <c r="T45" s="30"/>
      <c r="U45" s="217"/>
      <c r="V45" s="30"/>
      <c r="W45" s="30"/>
      <c r="X45" s="217"/>
      <c r="Y45" s="30"/>
      <c r="Z45" s="30"/>
      <c r="AA45" s="217"/>
      <c r="AB45" s="30"/>
      <c r="AC45" s="30"/>
      <c r="AD45" s="217"/>
      <c r="AE45" s="30"/>
      <c r="AF45" s="30"/>
      <c r="AG45" s="220"/>
      <c r="AH45" s="30"/>
      <c r="AI45" s="30"/>
      <c r="AJ45" s="220"/>
      <c r="AK45" s="30"/>
      <c r="AL45" s="30"/>
      <c r="AM45" s="220"/>
      <c r="AN45" s="30"/>
      <c r="AO45" s="30"/>
      <c r="AP45" s="220"/>
      <c r="AQ45" s="30"/>
      <c r="AR45" s="30"/>
      <c r="AS45" s="30"/>
      <c r="AT45" s="30"/>
      <c r="AU45" s="29"/>
      <c r="AV45" s="40"/>
      <c r="BA45" s="2"/>
    </row>
    <row r="46" spans="1:53" x14ac:dyDescent="0.2">
      <c r="A46" s="45">
        <v>1</v>
      </c>
      <c r="B46" s="45"/>
      <c r="C46" s="45" t="str">
        <f t="shared" ref="C46:D65" si="77">C7</f>
        <v>Evita Ramadhani</v>
      </c>
      <c r="D46" s="69" t="str">
        <f t="shared" si="77"/>
        <v>BA</v>
      </c>
      <c r="E46" s="344">
        <f>+L7+O7+R7+U7+X7+AA7+AD7+AG7+AJ7+AM7+AP7+AS7+AV7+AY7</f>
        <v>2550000</v>
      </c>
      <c r="F46" s="30"/>
      <c r="G46" s="30"/>
      <c r="H46" s="30">
        <f>REKAP!R17/26</f>
        <v>6814076.923076923</v>
      </c>
      <c r="I46" s="30"/>
      <c r="J46" s="30"/>
      <c r="K46" s="30"/>
      <c r="L46" s="217"/>
      <c r="M46" s="30"/>
      <c r="N46" s="30"/>
      <c r="O46" s="217"/>
      <c r="P46" s="30"/>
      <c r="Q46" s="30"/>
      <c r="R46" s="217"/>
      <c r="S46" s="30"/>
      <c r="T46" s="30"/>
      <c r="U46" s="217"/>
      <c r="V46" s="30"/>
      <c r="W46" s="30"/>
      <c r="X46" s="217"/>
      <c r="Y46" s="30"/>
      <c r="Z46" s="30"/>
      <c r="AA46" s="217"/>
      <c r="AB46" s="30"/>
      <c r="AC46" s="30"/>
      <c r="AD46" s="217"/>
      <c r="AE46" s="30"/>
      <c r="AF46" s="30"/>
      <c r="AG46" s="220"/>
      <c r="AH46" s="30"/>
      <c r="AI46" s="30"/>
      <c r="AJ46" s="220"/>
      <c r="AK46" s="30"/>
      <c r="AL46" s="30"/>
      <c r="AM46" s="220"/>
      <c r="AN46" s="30"/>
      <c r="AO46" s="30"/>
      <c r="AP46" s="220"/>
      <c r="AQ46" s="30"/>
      <c r="AR46" s="30"/>
      <c r="AS46" s="30"/>
      <c r="AT46" s="30"/>
      <c r="AU46" s="29"/>
      <c r="AV46" s="40"/>
      <c r="BA46" s="2"/>
    </row>
    <row r="47" spans="1:53" x14ac:dyDescent="0.2">
      <c r="A47" s="45">
        <v>2</v>
      </c>
      <c r="B47" s="45"/>
      <c r="C47" s="45" t="str">
        <f t="shared" ref="C47" si="78">C8</f>
        <v>Adiro Rezeki</v>
      </c>
      <c r="D47" s="69" t="str">
        <f t="shared" si="77"/>
        <v>BA</v>
      </c>
      <c r="E47" s="344">
        <f t="shared" ref="E47:E72" si="79">+L8+O8+R8+U8+X8+AA8+AD8+AG8+AJ8+AM8+AP8+AS8+AV8+AY8</f>
        <v>6300000</v>
      </c>
      <c r="F47" s="30"/>
      <c r="G47" s="30"/>
      <c r="H47" s="30"/>
      <c r="I47" s="30"/>
      <c r="J47" s="30"/>
      <c r="K47" s="30"/>
      <c r="L47" s="217"/>
      <c r="M47" s="30"/>
      <c r="N47" s="30"/>
      <c r="O47" s="217"/>
      <c r="P47" s="30"/>
      <c r="Q47" s="30"/>
      <c r="R47" s="217"/>
      <c r="S47" s="30"/>
      <c r="T47" s="30"/>
      <c r="U47" s="217"/>
      <c r="V47" s="30"/>
      <c r="W47" s="30"/>
      <c r="X47" s="217"/>
      <c r="Y47" s="30"/>
      <c r="Z47" s="30"/>
      <c r="AA47" s="217"/>
      <c r="AB47" s="30"/>
      <c r="AC47" s="30"/>
      <c r="AD47" s="217"/>
      <c r="AE47" s="30"/>
      <c r="AF47" s="30"/>
      <c r="AG47" s="220"/>
      <c r="AH47" s="30"/>
      <c r="AI47" s="30"/>
      <c r="AJ47" s="220"/>
      <c r="AK47" s="30"/>
      <c r="AL47" s="30"/>
      <c r="AM47" s="220"/>
      <c r="AN47" s="30"/>
      <c r="AO47" s="30"/>
      <c r="AP47" s="220"/>
      <c r="AQ47" s="30"/>
      <c r="AR47" s="30"/>
      <c r="AS47" s="30"/>
      <c r="AT47" s="30"/>
      <c r="AU47" s="29"/>
      <c r="AV47" s="40"/>
      <c r="BA47" s="2"/>
    </row>
    <row r="48" spans="1:53" x14ac:dyDescent="0.2">
      <c r="A48" s="45">
        <v>3</v>
      </c>
      <c r="B48" s="70"/>
      <c r="C48" s="45" t="str">
        <f t="shared" ref="C48" si="80">C9</f>
        <v>Agung Permadi</v>
      </c>
      <c r="D48" s="69" t="str">
        <f t="shared" si="77"/>
        <v>BA</v>
      </c>
      <c r="E48" s="344">
        <f t="shared" si="79"/>
        <v>5500000</v>
      </c>
      <c r="F48" s="31"/>
      <c r="G48" s="31"/>
      <c r="H48" s="31"/>
      <c r="I48" s="31"/>
      <c r="J48" s="31"/>
      <c r="K48" s="31"/>
      <c r="L48" s="217"/>
      <c r="M48" s="31"/>
      <c r="N48" s="31"/>
      <c r="O48" s="217"/>
      <c r="P48" s="31"/>
      <c r="Q48" s="31"/>
      <c r="R48" s="217"/>
      <c r="S48" s="31"/>
      <c r="T48" s="31"/>
      <c r="U48" s="217"/>
      <c r="V48" s="31"/>
      <c r="W48" s="31"/>
      <c r="X48" s="217"/>
      <c r="Y48" s="31"/>
      <c r="Z48" s="31"/>
      <c r="AA48" s="217"/>
      <c r="AB48" s="31"/>
      <c r="AC48" s="31"/>
      <c r="AD48" s="217"/>
      <c r="AE48" s="31"/>
      <c r="AF48" s="31"/>
      <c r="AG48" s="221"/>
      <c r="AH48" s="31"/>
      <c r="AI48" s="31"/>
      <c r="AJ48" s="221"/>
      <c r="AK48" s="31"/>
      <c r="AL48" s="31"/>
      <c r="AM48" s="221"/>
      <c r="AN48" s="31"/>
      <c r="AO48" s="31"/>
      <c r="AP48" s="221"/>
      <c r="AQ48" s="31"/>
      <c r="AR48" s="31"/>
      <c r="AS48" s="31"/>
      <c r="AT48" s="31"/>
      <c r="AU48" s="29"/>
      <c r="AV48" s="40"/>
      <c r="BA48" s="2"/>
    </row>
    <row r="49" spans="1:53" x14ac:dyDescent="0.2">
      <c r="A49" s="45">
        <v>4</v>
      </c>
      <c r="B49" s="70"/>
      <c r="C49" s="45" t="str">
        <f t="shared" ref="C49" si="81">C10</f>
        <v>Carka Yukiban</v>
      </c>
      <c r="D49" s="69" t="str">
        <f t="shared" si="77"/>
        <v>BA</v>
      </c>
      <c r="E49" s="344">
        <f t="shared" si="79"/>
        <v>6300000</v>
      </c>
      <c r="F49" s="31"/>
      <c r="G49" s="31"/>
      <c r="H49" s="31"/>
      <c r="I49" s="31"/>
      <c r="J49" s="31"/>
      <c r="K49" s="31"/>
      <c r="L49" s="217"/>
      <c r="M49" s="31"/>
      <c r="N49" s="31"/>
      <c r="O49" s="217"/>
      <c r="P49" s="31"/>
      <c r="Q49" s="31"/>
      <c r="R49" s="217"/>
      <c r="S49" s="31"/>
      <c r="T49" s="31"/>
      <c r="U49" s="217"/>
      <c r="V49" s="31"/>
      <c r="W49" s="31"/>
      <c r="X49" s="217"/>
      <c r="Y49" s="31"/>
      <c r="Z49" s="31"/>
      <c r="AA49" s="217"/>
      <c r="AB49" s="31"/>
      <c r="AC49" s="31"/>
      <c r="AD49" s="217"/>
      <c r="AE49" s="31"/>
      <c r="AF49" s="31"/>
      <c r="AG49" s="221"/>
      <c r="AH49" s="31"/>
      <c r="AI49" s="31"/>
      <c r="AJ49" s="221"/>
      <c r="AK49" s="31"/>
      <c r="AL49" s="31"/>
      <c r="AM49" s="221"/>
      <c r="AN49" s="31"/>
      <c r="AO49" s="31"/>
      <c r="AP49" s="221"/>
      <c r="AQ49" s="31"/>
      <c r="AR49" s="31"/>
      <c r="AS49" s="31"/>
      <c r="AT49" s="31"/>
      <c r="AU49" s="29"/>
      <c r="AV49" s="40"/>
      <c r="BA49" s="2"/>
    </row>
    <row r="50" spans="1:53" x14ac:dyDescent="0.2">
      <c r="A50" s="45">
        <v>5</v>
      </c>
      <c r="B50" s="70"/>
      <c r="C50" s="45" t="str">
        <f t="shared" ref="C50" si="82">C11</f>
        <v>Crisna Amelia</v>
      </c>
      <c r="D50" s="69" t="str">
        <f t="shared" si="77"/>
        <v>BA</v>
      </c>
      <c r="E50" s="344">
        <f t="shared" si="79"/>
        <v>0</v>
      </c>
      <c r="F50" s="31"/>
      <c r="G50" s="31"/>
      <c r="H50" s="31"/>
      <c r="I50" s="31"/>
      <c r="J50" s="31"/>
      <c r="K50" s="31"/>
      <c r="L50" s="217"/>
      <c r="M50" s="31"/>
      <c r="N50" s="31"/>
      <c r="O50" s="217"/>
      <c r="P50" s="31"/>
      <c r="Q50" s="31"/>
      <c r="R50" s="217"/>
      <c r="S50" s="31"/>
      <c r="T50" s="31"/>
      <c r="U50" s="217"/>
      <c r="V50" s="31"/>
      <c r="W50" s="31"/>
      <c r="X50" s="217"/>
      <c r="Y50" s="31"/>
      <c r="Z50" s="31"/>
      <c r="AA50" s="217"/>
      <c r="AB50" s="31"/>
      <c r="AC50" s="31"/>
      <c r="AD50" s="217"/>
      <c r="AE50" s="31"/>
      <c r="AF50" s="31"/>
      <c r="AG50" s="221"/>
      <c r="AH50" s="31"/>
      <c r="AI50" s="31"/>
      <c r="AJ50" s="221"/>
      <c r="AK50" s="31"/>
      <c r="AL50" s="31"/>
      <c r="AM50" s="221"/>
      <c r="AN50" s="31"/>
      <c r="AO50" s="31"/>
      <c r="AP50" s="221"/>
      <c r="AQ50" s="31"/>
      <c r="AR50" s="31"/>
      <c r="AS50" s="31"/>
      <c r="AT50" s="31"/>
      <c r="AU50" s="29"/>
      <c r="AV50" s="40"/>
      <c r="BA50" s="2"/>
    </row>
    <row r="51" spans="1:53" x14ac:dyDescent="0.2">
      <c r="A51" s="45">
        <v>6</v>
      </c>
      <c r="B51" s="70"/>
      <c r="C51" s="45" t="str">
        <f t="shared" ref="C51" si="83">C12</f>
        <v>Dwi Ayu I</v>
      </c>
      <c r="D51" s="69" t="str">
        <f t="shared" si="77"/>
        <v>BA</v>
      </c>
      <c r="E51" s="344">
        <f t="shared" si="79"/>
        <v>4875000</v>
      </c>
      <c r="F51" s="31"/>
      <c r="G51" s="31"/>
      <c r="H51" s="31"/>
      <c r="I51" s="31"/>
      <c r="J51" s="31"/>
      <c r="K51" s="31"/>
      <c r="L51" s="217"/>
      <c r="M51" s="31"/>
      <c r="N51" s="31"/>
      <c r="O51" s="217"/>
      <c r="P51" s="31"/>
      <c r="Q51" s="31"/>
      <c r="R51" s="217"/>
      <c r="S51" s="31"/>
      <c r="T51" s="31"/>
      <c r="U51" s="217"/>
      <c r="V51" s="31"/>
      <c r="W51" s="31"/>
      <c r="X51" s="217"/>
      <c r="Y51" s="31"/>
      <c r="Z51" s="31"/>
      <c r="AA51" s="217"/>
      <c r="AB51" s="31"/>
      <c r="AC51" s="31"/>
      <c r="AD51" s="217"/>
      <c r="AE51" s="31"/>
      <c r="AF51" s="31"/>
      <c r="AG51" s="221"/>
      <c r="AH51" s="31"/>
      <c r="AI51" s="31"/>
      <c r="AJ51" s="221"/>
      <c r="AK51" s="31"/>
      <c r="AL51" s="31"/>
      <c r="AM51" s="221"/>
      <c r="AN51" s="31"/>
      <c r="AO51" s="31"/>
      <c r="AP51" s="221"/>
      <c r="AQ51" s="31"/>
      <c r="AR51" s="31"/>
      <c r="AS51" s="31"/>
      <c r="AT51" s="31"/>
      <c r="AU51" s="29"/>
      <c r="AV51" s="40"/>
      <c r="BA51" s="2"/>
    </row>
    <row r="52" spans="1:53" x14ac:dyDescent="0.2">
      <c r="A52" s="45">
        <v>7</v>
      </c>
      <c r="B52" s="70"/>
      <c r="C52" s="45" t="str">
        <f t="shared" ref="C52" si="84">C13</f>
        <v>Gina Agustania</v>
      </c>
      <c r="D52" s="69" t="str">
        <f t="shared" si="77"/>
        <v>BA</v>
      </c>
      <c r="E52" s="344">
        <f t="shared" si="79"/>
        <v>7500000</v>
      </c>
      <c r="F52" s="31"/>
      <c r="G52" s="31"/>
      <c r="H52" s="31"/>
      <c r="I52" s="31"/>
      <c r="J52" s="31"/>
      <c r="K52" s="31"/>
      <c r="L52" s="217"/>
      <c r="M52" s="31"/>
      <c r="N52" s="31"/>
      <c r="O52" s="217"/>
      <c r="P52" s="31"/>
      <c r="Q52" s="31"/>
      <c r="R52" s="217"/>
      <c r="S52" s="31"/>
      <c r="T52" s="31"/>
      <c r="U52" s="217"/>
      <c r="V52" s="31"/>
      <c r="W52" s="31"/>
      <c r="X52" s="217"/>
      <c r="Y52" s="31"/>
      <c r="Z52" s="31"/>
      <c r="AA52" s="217"/>
      <c r="AB52" s="31"/>
      <c r="AC52" s="31"/>
      <c r="AD52" s="217"/>
      <c r="AE52" s="31"/>
      <c r="AF52" s="31"/>
      <c r="AG52" s="221"/>
      <c r="AH52" s="31"/>
      <c r="AI52" s="31"/>
      <c r="AJ52" s="221"/>
      <c r="AK52" s="31"/>
      <c r="AL52" s="31"/>
      <c r="AM52" s="221"/>
      <c r="AN52" s="31"/>
      <c r="AO52" s="31"/>
      <c r="AP52" s="221"/>
      <c r="AQ52" s="31"/>
      <c r="AR52" s="31"/>
      <c r="AS52" s="31"/>
      <c r="AT52" s="31"/>
      <c r="AU52" s="29"/>
      <c r="AV52" s="40"/>
      <c r="BA52" s="2"/>
    </row>
    <row r="53" spans="1:53" x14ac:dyDescent="0.2">
      <c r="A53" s="45">
        <v>8</v>
      </c>
      <c r="B53" s="70"/>
      <c r="C53" s="45" t="str">
        <f t="shared" ref="C53" si="85">C14</f>
        <v>Iis Laila S</v>
      </c>
      <c r="D53" s="69" t="str">
        <f t="shared" si="77"/>
        <v>BA</v>
      </c>
      <c r="E53" s="344">
        <f t="shared" si="79"/>
        <v>5500000</v>
      </c>
      <c r="F53" s="31"/>
      <c r="G53" s="31"/>
      <c r="H53" s="31"/>
      <c r="I53" s="31"/>
      <c r="J53" s="31"/>
      <c r="K53" s="31"/>
      <c r="L53" s="217"/>
      <c r="M53" s="31"/>
      <c r="N53" s="31"/>
      <c r="O53" s="217"/>
      <c r="P53" s="31"/>
      <c r="Q53" s="31"/>
      <c r="R53" s="217"/>
      <c r="S53" s="31"/>
      <c r="T53" s="31"/>
      <c r="U53" s="217"/>
      <c r="V53" s="31"/>
      <c r="W53" s="31"/>
      <c r="X53" s="217"/>
      <c r="Y53" s="31"/>
      <c r="Z53" s="31"/>
      <c r="AA53" s="217"/>
      <c r="AB53" s="31"/>
      <c r="AC53" s="31"/>
      <c r="AD53" s="217"/>
      <c r="AE53" s="31"/>
      <c r="AF53" s="31"/>
      <c r="AG53" s="221"/>
      <c r="AH53" s="31"/>
      <c r="AI53" s="31"/>
      <c r="AJ53" s="221"/>
      <c r="AK53" s="31"/>
      <c r="AL53" s="31"/>
      <c r="AM53" s="221"/>
      <c r="AN53" s="31"/>
      <c r="AO53" s="31"/>
      <c r="AP53" s="221"/>
      <c r="AQ53" s="31"/>
      <c r="AR53" s="31"/>
      <c r="AS53" s="31"/>
      <c r="AT53" s="31"/>
      <c r="AU53" s="29"/>
      <c r="AV53" s="40"/>
      <c r="BA53" s="2"/>
    </row>
    <row r="54" spans="1:53" x14ac:dyDescent="0.2">
      <c r="A54" s="45">
        <v>9</v>
      </c>
      <c r="B54" s="32"/>
      <c r="C54" s="45" t="str">
        <f t="shared" ref="C54" si="86">C15</f>
        <v>Erlangga Syarif</v>
      </c>
      <c r="D54" s="69" t="str">
        <f t="shared" si="77"/>
        <v>BA</v>
      </c>
      <c r="E54" s="344">
        <f t="shared" si="79"/>
        <v>0</v>
      </c>
      <c r="F54" s="29"/>
      <c r="G54" s="29"/>
      <c r="H54" s="29"/>
      <c r="I54" s="29"/>
      <c r="J54" s="29"/>
      <c r="K54" s="29"/>
      <c r="L54" s="217"/>
      <c r="M54" s="29"/>
      <c r="N54" s="29"/>
      <c r="O54" s="217"/>
      <c r="P54" s="29"/>
      <c r="Q54" s="29"/>
      <c r="R54" s="217"/>
      <c r="S54" s="29"/>
      <c r="T54" s="29"/>
      <c r="U54" s="217"/>
      <c r="V54" s="29"/>
      <c r="W54" s="29"/>
      <c r="X54" s="217"/>
      <c r="Y54" s="29"/>
      <c r="Z54" s="29"/>
      <c r="AA54" s="217"/>
      <c r="AB54" s="29"/>
      <c r="AC54" s="29"/>
      <c r="AD54" s="217"/>
      <c r="AE54" s="29"/>
      <c r="AF54" s="29"/>
      <c r="AG54" s="222"/>
      <c r="AH54" s="29"/>
      <c r="AI54" s="29"/>
      <c r="AJ54" s="222"/>
      <c r="AK54" s="29"/>
      <c r="AL54" s="29"/>
      <c r="AM54" s="222"/>
      <c r="AN54" s="29"/>
      <c r="AO54" s="29"/>
      <c r="AP54" s="222"/>
      <c r="AQ54" s="29"/>
      <c r="AR54" s="29"/>
      <c r="AS54" s="29"/>
      <c r="AT54" s="29"/>
      <c r="AU54" s="29"/>
      <c r="AV54" s="40"/>
      <c r="BA54" s="2"/>
    </row>
    <row r="55" spans="1:53" x14ac:dyDescent="0.2">
      <c r="A55" s="45">
        <v>10</v>
      </c>
      <c r="B55" s="32"/>
      <c r="C55" s="45" t="str">
        <f t="shared" ref="C55" si="87">C16</f>
        <v>Nisa Nafisah</v>
      </c>
      <c r="D55" s="69" t="str">
        <f t="shared" si="77"/>
        <v>BA</v>
      </c>
      <c r="E55" s="344">
        <f t="shared" si="79"/>
        <v>5500000</v>
      </c>
      <c r="F55" s="29"/>
      <c r="G55" s="29"/>
      <c r="H55" s="29"/>
      <c r="I55" s="29"/>
      <c r="J55" s="29"/>
      <c r="K55" s="29"/>
      <c r="L55" s="217"/>
      <c r="M55" s="29"/>
      <c r="N55" s="29"/>
      <c r="O55" s="217"/>
      <c r="P55" s="29"/>
      <c r="Q55" s="29"/>
      <c r="R55" s="217"/>
      <c r="S55" s="29"/>
      <c r="T55" s="29"/>
      <c r="U55" s="217"/>
      <c r="V55" s="29"/>
      <c r="W55" s="29"/>
      <c r="X55" s="217"/>
      <c r="Y55" s="29"/>
      <c r="Z55" s="29"/>
      <c r="AA55" s="217"/>
      <c r="AB55" s="29"/>
      <c r="AC55" s="29"/>
      <c r="AD55" s="217"/>
      <c r="AE55" s="29"/>
      <c r="AF55" s="29"/>
      <c r="AG55" s="222"/>
      <c r="AH55" s="29"/>
      <c r="AI55" s="29"/>
      <c r="AJ55" s="222"/>
      <c r="AK55" s="29"/>
      <c r="AL55" s="29"/>
      <c r="AM55" s="222"/>
      <c r="AN55" s="29"/>
      <c r="AO55" s="29"/>
      <c r="AP55" s="222"/>
      <c r="AQ55" s="29"/>
      <c r="AR55" s="29"/>
      <c r="AS55" s="29"/>
      <c r="AT55" s="29"/>
      <c r="AU55" s="29"/>
      <c r="AV55" s="40"/>
      <c r="BA55" s="2"/>
    </row>
    <row r="56" spans="1:53" x14ac:dyDescent="0.2">
      <c r="A56" s="45">
        <v>11</v>
      </c>
      <c r="B56" s="32"/>
      <c r="C56" s="45" t="str">
        <f t="shared" ref="C56" si="88">C17</f>
        <v>Namira</v>
      </c>
      <c r="D56" s="69" t="str">
        <f t="shared" si="77"/>
        <v>BA</v>
      </c>
      <c r="E56" s="344">
        <f t="shared" si="79"/>
        <v>0</v>
      </c>
      <c r="F56" s="29"/>
      <c r="G56" s="29"/>
      <c r="H56" s="29"/>
      <c r="I56" s="29"/>
      <c r="J56" s="29"/>
      <c r="K56" s="29"/>
      <c r="L56" s="217"/>
      <c r="M56" s="29"/>
      <c r="N56" s="29"/>
      <c r="O56" s="217"/>
      <c r="P56" s="29"/>
      <c r="Q56" s="29"/>
      <c r="R56" s="217"/>
      <c r="S56" s="29"/>
      <c r="T56" s="29"/>
      <c r="U56" s="217"/>
      <c r="V56" s="29"/>
      <c r="W56" s="29"/>
      <c r="X56" s="217"/>
      <c r="Y56" s="29"/>
      <c r="Z56" s="29"/>
      <c r="AA56" s="217"/>
      <c r="AB56" s="29"/>
      <c r="AC56" s="29"/>
      <c r="AD56" s="217"/>
      <c r="AE56" s="29"/>
      <c r="AF56" s="29"/>
      <c r="AG56" s="222"/>
      <c r="AH56" s="29"/>
      <c r="AI56" s="29"/>
      <c r="AJ56" s="222"/>
      <c r="AK56" s="29"/>
      <c r="AL56" s="29"/>
      <c r="AM56" s="222"/>
      <c r="AN56" s="29"/>
      <c r="AO56" s="29"/>
      <c r="AP56" s="222"/>
      <c r="AQ56" s="29"/>
      <c r="AR56" s="29"/>
      <c r="AS56" s="29"/>
      <c r="AT56" s="29"/>
      <c r="AU56" s="29"/>
      <c r="AV56" s="40"/>
      <c r="BA56" s="2"/>
    </row>
    <row r="57" spans="1:53" x14ac:dyDescent="0.2">
      <c r="A57" s="45">
        <v>12</v>
      </c>
      <c r="B57" s="32"/>
      <c r="C57" s="45" t="str">
        <f t="shared" ref="C57" si="89">C18</f>
        <v>Pirmansyah</v>
      </c>
      <c r="D57" s="69" t="str">
        <f t="shared" si="77"/>
        <v>BA</v>
      </c>
      <c r="E57" s="344">
        <f t="shared" si="79"/>
        <v>6650000</v>
      </c>
      <c r="F57" s="29"/>
      <c r="G57" s="29"/>
      <c r="H57" s="29"/>
      <c r="I57" s="29"/>
      <c r="J57" s="29"/>
      <c r="K57" s="29"/>
      <c r="L57" s="217"/>
      <c r="M57" s="29"/>
      <c r="N57" s="29"/>
      <c r="O57" s="217"/>
      <c r="P57" s="29"/>
      <c r="Q57" s="29"/>
      <c r="R57" s="217"/>
      <c r="S57" s="29"/>
      <c r="T57" s="29"/>
      <c r="U57" s="217"/>
      <c r="V57" s="29"/>
      <c r="W57" s="29"/>
      <c r="X57" s="217"/>
      <c r="Y57" s="29"/>
      <c r="Z57" s="29"/>
      <c r="AA57" s="217"/>
      <c r="AB57" s="29"/>
      <c r="AC57" s="29"/>
      <c r="AD57" s="217"/>
      <c r="AE57" s="29"/>
      <c r="AF57" s="29"/>
      <c r="AG57" s="222"/>
      <c r="AH57" s="29"/>
      <c r="AI57" s="29"/>
      <c r="AJ57" s="222"/>
      <c r="AK57" s="29"/>
      <c r="AL57" s="29"/>
      <c r="AM57" s="222"/>
      <c r="AN57" s="29"/>
      <c r="AO57" s="29"/>
      <c r="AP57" s="222"/>
      <c r="AQ57" s="29"/>
      <c r="AR57" s="29"/>
      <c r="AS57" s="29"/>
      <c r="AT57" s="29"/>
      <c r="AU57" s="29"/>
      <c r="AV57" s="40"/>
      <c r="BA57" s="2"/>
    </row>
    <row r="58" spans="1:53" x14ac:dyDescent="0.2">
      <c r="A58" s="45">
        <v>13</v>
      </c>
      <c r="B58" s="32"/>
      <c r="C58" s="45" t="str">
        <f t="shared" ref="C58" si="90">C19</f>
        <v>Rifky Burhanudin</v>
      </c>
      <c r="D58" s="69" t="str">
        <f t="shared" si="77"/>
        <v>BA</v>
      </c>
      <c r="E58" s="344">
        <f t="shared" si="79"/>
        <v>0</v>
      </c>
      <c r="F58" s="29"/>
      <c r="G58" s="29"/>
      <c r="H58" s="29"/>
      <c r="I58" s="29"/>
      <c r="J58" s="29"/>
      <c r="K58" s="29"/>
      <c r="L58" s="217"/>
      <c r="M58" s="29"/>
      <c r="N58" s="29"/>
      <c r="O58" s="217"/>
      <c r="P58" s="29"/>
      <c r="Q58" s="29"/>
      <c r="R58" s="217"/>
      <c r="S58" s="29"/>
      <c r="T58" s="29"/>
      <c r="U58" s="217"/>
      <c r="V58" s="29"/>
      <c r="W58" s="29"/>
      <c r="X58" s="217"/>
      <c r="Y58" s="29"/>
      <c r="Z58" s="29"/>
      <c r="AA58" s="217"/>
      <c r="AB58" s="29"/>
      <c r="AC58" s="29"/>
      <c r="AD58" s="217"/>
      <c r="AE58" s="29"/>
      <c r="AF58" s="29"/>
      <c r="AG58" s="222"/>
      <c r="AH58" s="29"/>
      <c r="AI58" s="29"/>
      <c r="AJ58" s="222"/>
      <c r="AK58" s="29"/>
      <c r="AL58" s="29"/>
      <c r="AM58" s="222"/>
      <c r="AN58" s="29"/>
      <c r="AO58" s="29"/>
      <c r="AP58" s="222"/>
      <c r="AQ58" s="29"/>
      <c r="AR58" s="29"/>
      <c r="AS58" s="29"/>
      <c r="AT58" s="29"/>
      <c r="AU58" s="29"/>
      <c r="AV58" s="40"/>
      <c r="BA58" s="2"/>
    </row>
    <row r="59" spans="1:53" x14ac:dyDescent="0.2">
      <c r="A59" s="45">
        <v>14</v>
      </c>
      <c r="B59" s="32"/>
      <c r="C59" s="45" t="str">
        <f t="shared" ref="C59" si="91">C20</f>
        <v>Rismawati</v>
      </c>
      <c r="D59" s="69" t="str">
        <f t="shared" si="77"/>
        <v>BA</v>
      </c>
      <c r="E59" s="344">
        <f t="shared" si="79"/>
        <v>6300000</v>
      </c>
      <c r="F59" s="29"/>
      <c r="G59" s="29"/>
      <c r="H59" s="29"/>
      <c r="I59" s="29"/>
      <c r="J59" s="29"/>
      <c r="K59" s="29"/>
      <c r="L59" s="217"/>
      <c r="M59" s="29"/>
      <c r="N59" s="29"/>
      <c r="O59" s="217"/>
      <c r="P59" s="29"/>
      <c r="Q59" s="29"/>
      <c r="R59" s="217"/>
      <c r="S59" s="29"/>
      <c r="T59" s="29"/>
      <c r="U59" s="217"/>
      <c r="V59" s="29"/>
      <c r="W59" s="29"/>
      <c r="X59" s="217"/>
      <c r="Y59" s="29"/>
      <c r="Z59" s="29"/>
      <c r="AA59" s="217"/>
      <c r="AB59" s="29"/>
      <c r="AC59" s="29"/>
      <c r="AD59" s="217"/>
      <c r="AE59" s="29"/>
      <c r="AF59" s="29"/>
      <c r="AG59" s="222"/>
      <c r="AH59" s="29"/>
      <c r="AI59" s="29"/>
      <c r="AJ59" s="222"/>
      <c r="AK59" s="29"/>
      <c r="AL59" s="29"/>
      <c r="AM59" s="222"/>
      <c r="AN59" s="29"/>
      <c r="AO59" s="29"/>
      <c r="AP59" s="222"/>
      <c r="AQ59" s="29"/>
      <c r="AR59" s="29"/>
      <c r="AS59" s="29"/>
      <c r="AT59" s="29"/>
      <c r="AU59" s="29"/>
      <c r="AV59" s="40"/>
      <c r="BA59" s="2"/>
    </row>
    <row r="60" spans="1:53" x14ac:dyDescent="0.2">
      <c r="A60" s="45">
        <v>15</v>
      </c>
      <c r="B60" s="32"/>
      <c r="C60" s="45" t="str">
        <f t="shared" ref="C60" si="92">C21</f>
        <v>Ropi Rahayuni</v>
      </c>
      <c r="D60" s="69" t="str">
        <f t="shared" si="77"/>
        <v>BA</v>
      </c>
      <c r="E60" s="344">
        <f t="shared" si="79"/>
        <v>5500000</v>
      </c>
      <c r="F60" s="29"/>
      <c r="G60" s="29"/>
      <c r="H60" s="29"/>
      <c r="I60" s="29"/>
      <c r="J60" s="29"/>
      <c r="K60" s="29"/>
      <c r="L60" s="217"/>
      <c r="M60" s="29"/>
      <c r="N60" s="29"/>
      <c r="O60" s="217"/>
      <c r="P60" s="29"/>
      <c r="Q60" s="29"/>
      <c r="R60" s="217"/>
      <c r="S60" s="29"/>
      <c r="T60" s="29"/>
      <c r="U60" s="217"/>
      <c r="V60" s="29"/>
      <c r="W60" s="29"/>
      <c r="X60" s="217"/>
      <c r="Y60" s="29"/>
      <c r="Z60" s="29"/>
      <c r="AA60" s="217"/>
      <c r="AB60" s="29"/>
      <c r="AC60" s="29"/>
      <c r="AD60" s="217"/>
      <c r="AE60" s="29"/>
      <c r="AF60" s="29"/>
      <c r="AG60" s="222"/>
      <c r="AH60" s="29"/>
      <c r="AI60" s="29"/>
      <c r="AJ60" s="222"/>
      <c r="AK60" s="29"/>
      <c r="AL60" s="29"/>
      <c r="AM60" s="222"/>
      <c r="AN60" s="29"/>
      <c r="AO60" s="29"/>
      <c r="AP60" s="222"/>
      <c r="AQ60" s="29"/>
      <c r="AR60" s="29"/>
      <c r="AS60" s="29"/>
      <c r="AT60" s="29"/>
      <c r="AU60" s="29"/>
      <c r="AV60" s="40"/>
      <c r="BA60" s="2"/>
    </row>
    <row r="61" spans="1:53" x14ac:dyDescent="0.2">
      <c r="A61" s="45">
        <v>16</v>
      </c>
      <c r="B61" s="32"/>
      <c r="C61" s="45" t="str">
        <f t="shared" ref="C61" si="93">C22</f>
        <v>Sela Nurfadilah</v>
      </c>
      <c r="D61" s="69" t="str">
        <f t="shared" si="77"/>
        <v>BA</v>
      </c>
      <c r="E61" s="344">
        <f t="shared" si="79"/>
        <v>4750000</v>
      </c>
      <c r="F61" s="29"/>
      <c r="G61" s="29"/>
      <c r="H61" s="29"/>
      <c r="I61" s="29"/>
      <c r="J61" s="29"/>
      <c r="K61" s="29"/>
      <c r="L61" s="217"/>
      <c r="M61" s="29"/>
      <c r="N61" s="29"/>
      <c r="O61" s="217"/>
      <c r="P61" s="29"/>
      <c r="Q61" s="29"/>
      <c r="R61" s="217"/>
      <c r="S61" s="29"/>
      <c r="T61" s="29"/>
      <c r="U61" s="217"/>
      <c r="V61" s="29"/>
      <c r="W61" s="29"/>
      <c r="X61" s="217"/>
      <c r="Y61" s="29"/>
      <c r="Z61" s="29"/>
      <c r="AA61" s="217"/>
      <c r="AB61" s="29"/>
      <c r="AC61" s="29"/>
      <c r="AD61" s="217"/>
      <c r="AE61" s="29"/>
      <c r="AF61" s="29"/>
      <c r="AG61" s="222"/>
      <c r="AH61" s="29"/>
      <c r="AI61" s="29"/>
      <c r="AJ61" s="222"/>
      <c r="AK61" s="29"/>
      <c r="AL61" s="29"/>
      <c r="AM61" s="222"/>
      <c r="AN61" s="29"/>
      <c r="AO61" s="29"/>
      <c r="AP61" s="222"/>
      <c r="AQ61" s="29"/>
      <c r="AR61" s="29"/>
      <c r="AS61" s="29"/>
      <c r="AT61" s="29"/>
      <c r="AU61" s="29"/>
      <c r="AV61" s="40"/>
      <c r="BA61" s="2"/>
    </row>
    <row r="62" spans="1:53" x14ac:dyDescent="0.2">
      <c r="A62" s="45">
        <v>17</v>
      </c>
      <c r="B62" s="32"/>
      <c r="C62" s="45" t="str">
        <f t="shared" ref="C62" si="94">C23</f>
        <v>Lisda Sri Widaningsih</v>
      </c>
      <c r="D62" s="69" t="str">
        <f t="shared" si="77"/>
        <v>BA</v>
      </c>
      <c r="E62" s="344">
        <f t="shared" si="79"/>
        <v>3799000</v>
      </c>
      <c r="F62" s="29"/>
      <c r="G62" s="29"/>
      <c r="H62" s="29"/>
      <c r="I62" s="29"/>
      <c r="J62" s="29"/>
      <c r="K62" s="29"/>
      <c r="L62" s="217"/>
      <c r="M62" s="29"/>
      <c r="N62" s="29"/>
      <c r="O62" s="217"/>
      <c r="P62" s="29"/>
      <c r="Q62" s="29"/>
      <c r="R62" s="217"/>
      <c r="S62" s="29"/>
      <c r="T62" s="29"/>
      <c r="U62" s="217"/>
      <c r="V62" s="29"/>
      <c r="W62" s="29"/>
      <c r="X62" s="217"/>
      <c r="Y62" s="29"/>
      <c r="Z62" s="29"/>
      <c r="AA62" s="217"/>
      <c r="AB62" s="29"/>
      <c r="AC62" s="29"/>
      <c r="AD62" s="217"/>
      <c r="AE62" s="29"/>
      <c r="AF62" s="29"/>
      <c r="AG62" s="222"/>
      <c r="AH62" s="29"/>
      <c r="AI62" s="29"/>
      <c r="AJ62" s="222"/>
      <c r="AK62" s="29"/>
      <c r="AL62" s="29"/>
      <c r="AM62" s="222"/>
      <c r="AN62" s="29"/>
      <c r="AO62" s="29"/>
      <c r="AP62" s="222"/>
      <c r="AQ62" s="29"/>
      <c r="AR62" s="29"/>
      <c r="AS62" s="29"/>
      <c r="AT62" s="29"/>
      <c r="AU62" s="29"/>
      <c r="AV62" s="40"/>
      <c r="BA62" s="2"/>
    </row>
    <row r="63" spans="1:53" x14ac:dyDescent="0.2">
      <c r="A63" s="45">
        <v>18</v>
      </c>
      <c r="B63" s="32"/>
      <c r="C63" s="45" t="str">
        <f t="shared" ref="C63" si="95">C24</f>
        <v>Sofi Maulina K</v>
      </c>
      <c r="D63" s="69" t="str">
        <f t="shared" si="77"/>
        <v>BA</v>
      </c>
      <c r="E63" s="344">
        <f t="shared" si="79"/>
        <v>6800000</v>
      </c>
      <c r="F63" s="29"/>
      <c r="G63" s="29"/>
      <c r="H63" s="29"/>
      <c r="I63" s="29"/>
      <c r="J63" s="29"/>
      <c r="K63" s="29"/>
      <c r="L63" s="217"/>
      <c r="M63" s="29"/>
      <c r="N63" s="29"/>
      <c r="O63" s="217"/>
      <c r="P63" s="29"/>
      <c r="Q63" s="29"/>
      <c r="R63" s="217"/>
      <c r="S63" s="29"/>
      <c r="T63" s="29"/>
      <c r="U63" s="217"/>
      <c r="V63" s="29"/>
      <c r="W63" s="29"/>
      <c r="X63" s="217"/>
      <c r="Y63" s="29"/>
      <c r="Z63" s="29"/>
      <c r="AA63" s="217"/>
      <c r="AB63" s="29"/>
      <c r="AC63" s="29"/>
      <c r="AD63" s="217"/>
      <c r="AE63" s="29"/>
      <c r="AF63" s="29"/>
      <c r="AG63" s="222"/>
      <c r="AH63" s="29"/>
      <c r="AI63" s="29"/>
      <c r="AJ63" s="222"/>
      <c r="AK63" s="29"/>
      <c r="AL63" s="29"/>
      <c r="AM63" s="222"/>
      <c r="AN63" s="29"/>
      <c r="AO63" s="29"/>
      <c r="AP63" s="222"/>
      <c r="AQ63" s="29"/>
      <c r="AR63" s="29"/>
      <c r="AS63" s="29"/>
      <c r="AT63" s="29"/>
      <c r="AU63" s="29"/>
      <c r="AV63" s="40"/>
      <c r="BA63" s="2"/>
    </row>
    <row r="64" spans="1:53" x14ac:dyDescent="0.2">
      <c r="A64" s="45">
        <v>19</v>
      </c>
      <c r="B64" s="32"/>
      <c r="C64" s="45" t="str">
        <f t="shared" ref="C64" si="96">C25</f>
        <v>Sri Rahayu</v>
      </c>
      <c r="D64" s="69" t="str">
        <f t="shared" si="77"/>
        <v>BA</v>
      </c>
      <c r="E64" s="344">
        <f t="shared" si="79"/>
        <v>6060000</v>
      </c>
      <c r="F64" s="29"/>
      <c r="G64" s="29"/>
      <c r="H64" s="29"/>
      <c r="I64" s="29"/>
      <c r="J64" s="29"/>
      <c r="K64" s="29"/>
      <c r="L64" s="217"/>
      <c r="M64" s="29"/>
      <c r="N64" s="29"/>
      <c r="O64" s="217"/>
      <c r="P64" s="29"/>
      <c r="Q64" s="29"/>
      <c r="R64" s="217"/>
      <c r="S64" s="29"/>
      <c r="T64" s="29"/>
      <c r="U64" s="217"/>
      <c r="V64" s="29"/>
      <c r="W64" s="29"/>
      <c r="X64" s="217"/>
      <c r="Y64" s="29"/>
      <c r="Z64" s="29"/>
      <c r="AA64" s="217"/>
      <c r="AB64" s="29"/>
      <c r="AC64" s="29"/>
      <c r="AD64" s="217"/>
      <c r="AE64" s="29"/>
      <c r="AF64" s="29"/>
      <c r="AG64" s="222"/>
      <c r="AH64" s="29"/>
      <c r="AI64" s="29"/>
      <c r="AJ64" s="222"/>
      <c r="AK64" s="29"/>
      <c r="AL64" s="29"/>
      <c r="AM64" s="222"/>
      <c r="AN64" s="29"/>
      <c r="AO64" s="29"/>
      <c r="AP64" s="222"/>
      <c r="AQ64" s="29"/>
      <c r="AR64" s="29"/>
      <c r="AS64" s="29"/>
      <c r="AT64" s="29"/>
      <c r="AU64" s="29"/>
      <c r="AV64" s="40"/>
      <c r="BA64" s="2"/>
    </row>
    <row r="65" spans="1:53" x14ac:dyDescent="0.2">
      <c r="A65" s="45">
        <v>20</v>
      </c>
      <c r="B65" s="32"/>
      <c r="C65" s="45" t="str">
        <f t="shared" ref="C65" si="97">C26</f>
        <v>Sandi Hermawansyah</v>
      </c>
      <c r="D65" s="69" t="str">
        <f t="shared" si="77"/>
        <v>BA</v>
      </c>
      <c r="E65" s="344">
        <f t="shared" si="79"/>
        <v>6650000</v>
      </c>
      <c r="F65" s="29"/>
      <c r="G65" s="29"/>
      <c r="H65" s="29"/>
      <c r="I65" s="29"/>
      <c r="J65" s="29"/>
      <c r="K65" s="29"/>
      <c r="L65" s="217"/>
      <c r="M65" s="29"/>
      <c r="N65" s="29"/>
      <c r="O65" s="217"/>
      <c r="P65" s="29"/>
      <c r="Q65" s="29"/>
      <c r="R65" s="217"/>
      <c r="S65" s="29"/>
      <c r="T65" s="29"/>
      <c r="U65" s="217"/>
      <c r="V65" s="29"/>
      <c r="W65" s="29"/>
      <c r="X65" s="217"/>
      <c r="Y65" s="29"/>
      <c r="Z65" s="29"/>
      <c r="AA65" s="217"/>
      <c r="AB65" s="29"/>
      <c r="AC65" s="29"/>
      <c r="AD65" s="217"/>
      <c r="AE65" s="29"/>
      <c r="AF65" s="29"/>
      <c r="AG65" s="222"/>
      <c r="AH65" s="29"/>
      <c r="AI65" s="29"/>
      <c r="AJ65" s="222"/>
      <c r="AK65" s="29"/>
      <c r="AL65" s="29"/>
      <c r="AM65" s="222"/>
      <c r="AN65" s="29"/>
      <c r="AO65" s="29"/>
      <c r="AP65" s="222"/>
      <c r="AQ65" s="29"/>
      <c r="AR65" s="29"/>
      <c r="AS65" s="29"/>
      <c r="AT65" s="29"/>
      <c r="AU65" s="29"/>
      <c r="AV65" s="40"/>
      <c r="BA65" s="2"/>
    </row>
    <row r="66" spans="1:53" x14ac:dyDescent="0.2">
      <c r="A66" s="45">
        <v>21</v>
      </c>
      <c r="B66" s="32"/>
      <c r="C66" s="45" t="str">
        <f t="shared" ref="C66" si="98">C27</f>
        <v>Ahmad Sidiq</v>
      </c>
      <c r="D66" s="69" t="str">
        <f>D28</f>
        <v>BA</v>
      </c>
      <c r="E66" s="344">
        <f t="shared" si="79"/>
        <v>10000000</v>
      </c>
      <c r="F66" s="29"/>
      <c r="G66" s="29"/>
      <c r="H66" s="29"/>
      <c r="I66" s="29"/>
      <c r="J66" s="29"/>
      <c r="K66" s="29"/>
      <c r="L66" s="217"/>
      <c r="M66" s="29"/>
      <c r="N66" s="29"/>
      <c r="O66" s="217"/>
      <c r="P66" s="29"/>
      <c r="Q66" s="29"/>
      <c r="R66" s="217"/>
      <c r="S66" s="29"/>
      <c r="T66" s="29"/>
      <c r="U66" s="217"/>
      <c r="V66" s="29"/>
      <c r="W66" s="29"/>
      <c r="X66" s="217"/>
      <c r="Y66" s="29"/>
      <c r="Z66" s="29"/>
      <c r="AA66" s="217"/>
      <c r="AB66" s="29"/>
      <c r="AC66" s="29"/>
      <c r="AD66" s="217"/>
      <c r="AE66" s="29"/>
      <c r="AF66" s="29"/>
      <c r="AG66" s="222"/>
      <c r="AH66" s="29"/>
      <c r="AI66" s="29"/>
      <c r="AJ66" s="222"/>
      <c r="AK66" s="29"/>
      <c r="AL66" s="29"/>
      <c r="AM66" s="222"/>
      <c r="AN66" s="29"/>
      <c r="AO66" s="29"/>
      <c r="AP66" s="222"/>
      <c r="AQ66" s="29"/>
      <c r="AR66" s="29"/>
      <c r="AS66" s="29"/>
      <c r="AT66" s="29"/>
      <c r="AU66" s="29"/>
      <c r="AV66" s="40"/>
      <c r="BA66" s="2"/>
    </row>
    <row r="67" spans="1:53" x14ac:dyDescent="0.2">
      <c r="A67" s="45">
        <v>22</v>
      </c>
      <c r="B67" s="32"/>
      <c r="C67" s="45" t="str">
        <f>C28</f>
        <v>Intan Faridah</v>
      </c>
      <c r="D67" s="69" t="str">
        <f>D29</f>
        <v>BA</v>
      </c>
      <c r="E67" s="45">
        <f t="shared" si="79"/>
        <v>10500000</v>
      </c>
      <c r="F67" s="29"/>
      <c r="G67" s="29"/>
      <c r="H67" s="29"/>
      <c r="I67" s="29"/>
      <c r="J67" s="29"/>
      <c r="K67" s="29"/>
      <c r="L67" s="217"/>
      <c r="M67" s="29"/>
      <c r="N67" s="29"/>
      <c r="O67" s="217"/>
      <c r="P67" s="29"/>
      <c r="Q67" s="29"/>
      <c r="R67" s="217"/>
      <c r="S67" s="29"/>
      <c r="T67" s="29"/>
      <c r="U67" s="217"/>
      <c r="V67" s="29"/>
      <c r="W67" s="29"/>
      <c r="X67" s="217"/>
      <c r="Y67" s="29"/>
      <c r="Z67" s="29"/>
      <c r="AA67" s="217"/>
      <c r="AB67" s="29"/>
      <c r="AC67" s="29"/>
      <c r="AD67" s="217"/>
      <c r="AE67" s="29"/>
      <c r="AF67" s="29"/>
      <c r="AG67" s="222"/>
      <c r="AH67" s="29"/>
      <c r="AI67" s="29"/>
      <c r="AJ67" s="222"/>
      <c r="AK67" s="29"/>
      <c r="AL67" s="29"/>
      <c r="AM67" s="222"/>
      <c r="AN67" s="29"/>
      <c r="AO67" s="29"/>
      <c r="AP67" s="222"/>
      <c r="AQ67" s="29"/>
      <c r="AR67" s="29"/>
      <c r="AS67" s="29"/>
      <c r="AT67" s="29"/>
      <c r="AU67" s="29"/>
      <c r="AV67" s="40"/>
      <c r="BA67" s="2"/>
    </row>
    <row r="68" spans="1:53" x14ac:dyDescent="0.2">
      <c r="A68" s="45">
        <v>23</v>
      </c>
      <c r="B68" s="32"/>
      <c r="C68" s="45" t="str">
        <f>C29</f>
        <v>Anisa Dewi Agnia</v>
      </c>
      <c r="D68" s="69" t="str">
        <f t="shared" ref="D68:D69" si="99">D30</f>
        <v>BA</v>
      </c>
      <c r="E68" s="45">
        <f t="shared" si="79"/>
        <v>9500000</v>
      </c>
      <c r="F68" s="29"/>
      <c r="G68" s="29"/>
      <c r="H68" s="29"/>
      <c r="I68" s="29"/>
      <c r="J68" s="29"/>
      <c r="K68" s="29"/>
      <c r="L68" s="217"/>
      <c r="M68" s="29"/>
      <c r="N68" s="29"/>
      <c r="O68" s="217"/>
      <c r="P68" s="29"/>
      <c r="Q68" s="29"/>
      <c r="R68" s="217"/>
      <c r="S68" s="29"/>
      <c r="T68" s="29"/>
      <c r="U68" s="217"/>
      <c r="V68" s="29"/>
      <c r="W68" s="29"/>
      <c r="X68" s="217"/>
      <c r="Y68" s="29"/>
      <c r="Z68" s="29"/>
      <c r="AA68" s="217"/>
      <c r="AB68" s="29"/>
      <c r="AC68" s="29"/>
      <c r="AD68" s="217"/>
      <c r="AE68" s="29"/>
      <c r="AF68" s="29"/>
      <c r="AG68" s="222"/>
      <c r="AH68" s="29"/>
      <c r="AI68" s="29"/>
      <c r="AJ68" s="222"/>
      <c r="AK68" s="29"/>
      <c r="AL68" s="29"/>
      <c r="AM68" s="222"/>
      <c r="AN68" s="29"/>
      <c r="AO68" s="29"/>
      <c r="AP68" s="222"/>
      <c r="AQ68" s="29"/>
      <c r="AR68" s="29"/>
      <c r="AS68" s="29"/>
      <c r="AT68" s="29"/>
      <c r="AU68" s="29"/>
      <c r="AV68" s="40"/>
      <c r="BA68" s="2"/>
    </row>
    <row r="69" spans="1:53" x14ac:dyDescent="0.2">
      <c r="A69" s="45">
        <v>24</v>
      </c>
      <c r="B69" s="32"/>
      <c r="C69" s="45">
        <f t="shared" ref="C69:C71" si="100">C40</f>
        <v>0</v>
      </c>
      <c r="D69" s="69" t="str">
        <f t="shared" si="99"/>
        <v>BA</v>
      </c>
      <c r="E69" s="45">
        <f t="shared" si="79"/>
        <v>0</v>
      </c>
      <c r="F69" s="29"/>
      <c r="G69" s="29"/>
      <c r="H69" s="29"/>
      <c r="I69" s="29"/>
      <c r="J69" s="29"/>
      <c r="K69" s="29"/>
      <c r="L69" s="217"/>
      <c r="M69" s="29"/>
      <c r="N69" s="29"/>
      <c r="O69" s="217"/>
      <c r="P69" s="29"/>
      <c r="Q69" s="29"/>
      <c r="R69" s="217"/>
      <c r="S69" s="29"/>
      <c r="T69" s="29"/>
      <c r="U69" s="217"/>
      <c r="V69" s="29"/>
      <c r="W69" s="29"/>
      <c r="X69" s="217"/>
      <c r="Y69" s="29"/>
      <c r="Z69" s="29"/>
      <c r="AA69" s="217"/>
      <c r="AB69" s="29"/>
      <c r="AC69" s="29"/>
      <c r="AD69" s="217"/>
      <c r="AE69" s="29"/>
      <c r="AF69" s="29"/>
      <c r="AG69" s="222"/>
      <c r="AH69" s="29"/>
      <c r="AI69" s="29"/>
      <c r="AJ69" s="222"/>
      <c r="AK69" s="29"/>
      <c r="AL69" s="29"/>
      <c r="AM69" s="222"/>
      <c r="AN69" s="29"/>
      <c r="AO69" s="29"/>
      <c r="AP69" s="222"/>
      <c r="AQ69" s="29"/>
      <c r="AR69" s="29"/>
      <c r="AS69" s="29"/>
      <c r="AT69" s="29"/>
      <c r="AU69" s="29"/>
      <c r="AV69" s="40"/>
      <c r="BA69" s="2"/>
    </row>
    <row r="70" spans="1:53" x14ac:dyDescent="0.2">
      <c r="A70" s="45">
        <v>25</v>
      </c>
      <c r="B70" s="32"/>
      <c r="C70" s="45">
        <f t="shared" si="100"/>
        <v>0</v>
      </c>
      <c r="D70" s="69">
        <f t="shared" ref="D70" si="101">D42</f>
        <v>0</v>
      </c>
      <c r="E70" s="45">
        <f t="shared" si="79"/>
        <v>0</v>
      </c>
      <c r="F70" s="29"/>
      <c r="G70" s="29"/>
      <c r="H70" s="29"/>
      <c r="I70" s="29"/>
      <c r="J70" s="29"/>
      <c r="K70" s="29"/>
      <c r="L70" s="217"/>
      <c r="M70" s="29"/>
      <c r="N70" s="29"/>
      <c r="O70" s="217"/>
      <c r="P70" s="29"/>
      <c r="Q70" s="29"/>
      <c r="R70" s="217"/>
      <c r="S70" s="29"/>
      <c r="T70" s="29"/>
      <c r="U70" s="217"/>
      <c r="V70" s="29"/>
      <c r="W70" s="29"/>
      <c r="X70" s="217"/>
      <c r="Y70" s="29"/>
      <c r="Z70" s="29"/>
      <c r="AA70" s="217"/>
      <c r="AB70" s="29"/>
      <c r="AC70" s="29"/>
      <c r="AD70" s="217"/>
      <c r="AE70" s="29"/>
      <c r="AF70" s="29"/>
      <c r="AG70" s="222"/>
      <c r="AH70" s="29"/>
      <c r="AI70" s="29"/>
      <c r="AJ70" s="222"/>
      <c r="AK70" s="29"/>
      <c r="AL70" s="29"/>
      <c r="AM70" s="222"/>
      <c r="AN70" s="29"/>
      <c r="AO70" s="29"/>
      <c r="AP70" s="222"/>
      <c r="AQ70" s="29"/>
      <c r="AR70" s="29"/>
      <c r="AS70" s="29"/>
      <c r="AT70" s="29"/>
      <c r="AU70" s="29"/>
      <c r="AV70" s="40"/>
      <c r="BA70" s="2"/>
    </row>
    <row r="71" spans="1:53" x14ac:dyDescent="0.2">
      <c r="A71" s="45">
        <v>26</v>
      </c>
      <c r="B71" s="186"/>
      <c r="C71" s="45">
        <f t="shared" si="100"/>
        <v>0</v>
      </c>
      <c r="D71" s="187"/>
      <c r="E71" s="45">
        <f t="shared" si="79"/>
        <v>0</v>
      </c>
      <c r="F71" s="29"/>
      <c r="G71" s="29"/>
      <c r="H71" s="29"/>
      <c r="I71" s="29"/>
      <c r="J71" s="29"/>
      <c r="K71" s="29"/>
      <c r="L71" s="217"/>
      <c r="M71" s="29"/>
      <c r="N71" s="29"/>
      <c r="O71" s="217"/>
      <c r="P71" s="29"/>
      <c r="Q71" s="29"/>
      <c r="R71" s="217"/>
      <c r="S71" s="29"/>
      <c r="T71" s="29"/>
      <c r="U71" s="217"/>
      <c r="V71" s="29"/>
      <c r="W71" s="29"/>
      <c r="X71" s="217"/>
      <c r="Y71" s="29"/>
      <c r="Z71" s="29"/>
      <c r="AA71" s="217"/>
      <c r="AB71" s="29"/>
      <c r="AC71" s="29"/>
      <c r="AD71" s="217"/>
      <c r="AE71" s="29"/>
      <c r="AF71" s="29"/>
      <c r="AG71" s="222"/>
      <c r="AH71" s="29"/>
      <c r="AI71" s="29"/>
      <c r="AJ71" s="222"/>
      <c r="AK71" s="29"/>
      <c r="AL71" s="29"/>
      <c r="AM71" s="222"/>
      <c r="AN71" s="29"/>
      <c r="AO71" s="29"/>
      <c r="AP71" s="222"/>
      <c r="AQ71" s="29"/>
      <c r="AR71" s="29"/>
      <c r="AS71" s="29"/>
      <c r="AT71" s="29"/>
      <c r="AU71" s="29"/>
      <c r="AV71" s="40"/>
      <c r="BA71" s="2"/>
    </row>
    <row r="72" spans="1:53" x14ac:dyDescent="0.2">
      <c r="A72" s="29"/>
      <c r="B72" s="29"/>
      <c r="C72" s="29"/>
      <c r="D72" s="29"/>
      <c r="E72" s="45">
        <f t="shared" si="79"/>
        <v>0</v>
      </c>
      <c r="F72" s="29"/>
      <c r="G72" s="29"/>
      <c r="H72" s="29"/>
      <c r="I72" s="29"/>
      <c r="J72" s="29"/>
      <c r="K72" s="29"/>
      <c r="L72" s="217"/>
      <c r="M72" s="29"/>
      <c r="N72" s="29"/>
      <c r="O72" s="217"/>
      <c r="P72" s="29"/>
      <c r="Q72" s="29"/>
      <c r="R72" s="217"/>
      <c r="S72" s="29"/>
      <c r="T72" s="29"/>
      <c r="U72" s="217"/>
      <c r="V72" s="29"/>
      <c r="W72" s="29"/>
      <c r="X72" s="217"/>
      <c r="Y72" s="29"/>
      <c r="Z72" s="29"/>
      <c r="AA72" s="217"/>
      <c r="AB72" s="29"/>
      <c r="AC72" s="29"/>
      <c r="AD72" s="217"/>
      <c r="AE72" s="29"/>
      <c r="AF72" s="29"/>
      <c r="AG72" s="222"/>
      <c r="AH72" s="29"/>
      <c r="AI72" s="29"/>
      <c r="AJ72" s="222"/>
      <c r="AK72" s="29"/>
      <c r="AL72" s="29"/>
      <c r="AM72" s="222"/>
      <c r="AN72" s="29"/>
      <c r="AO72" s="29"/>
      <c r="AP72" s="222"/>
      <c r="AQ72" s="40"/>
      <c r="BA72" s="2"/>
    </row>
    <row r="73" spans="1:53" x14ac:dyDescent="0.2">
      <c r="A73" s="29"/>
      <c r="B73" s="29"/>
      <c r="C73" s="29"/>
      <c r="D73" s="29"/>
      <c r="E73" s="30">
        <f>SUM(E46:E72)</f>
        <v>120534000</v>
      </c>
      <c r="F73" s="29"/>
      <c r="G73" s="29"/>
      <c r="H73" s="29"/>
      <c r="I73" s="29"/>
      <c r="J73" s="29"/>
      <c r="K73" s="29"/>
      <c r="L73" s="217"/>
      <c r="M73" s="29"/>
      <c r="N73" s="29"/>
      <c r="O73" s="217"/>
      <c r="P73" s="29"/>
      <c r="Q73" s="29"/>
      <c r="R73" s="217"/>
      <c r="S73" s="29"/>
      <c r="T73" s="29"/>
      <c r="U73" s="217"/>
      <c r="V73" s="29"/>
      <c r="W73" s="29"/>
      <c r="X73" s="217"/>
      <c r="Y73" s="29"/>
      <c r="Z73" s="29"/>
      <c r="AA73" s="217"/>
      <c r="AB73" s="29"/>
      <c r="AC73" s="29"/>
      <c r="AD73" s="217"/>
      <c r="AE73" s="29"/>
      <c r="AF73" s="29"/>
      <c r="AG73" s="222"/>
      <c r="AH73" s="29"/>
      <c r="AI73" s="29"/>
      <c r="AJ73" s="222"/>
      <c r="AK73" s="29"/>
      <c r="AL73" s="29"/>
      <c r="AM73" s="222"/>
      <c r="AN73" s="29"/>
      <c r="AO73" s="29"/>
      <c r="AP73" s="222"/>
      <c r="AQ73" s="40"/>
      <c r="BA73" s="2"/>
    </row>
    <row r="74" spans="1:53" x14ac:dyDescent="0.2">
      <c r="A74" s="30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17"/>
      <c r="M74" s="29"/>
      <c r="N74" s="29"/>
      <c r="O74" s="217"/>
      <c r="P74" s="29"/>
      <c r="Q74" s="29"/>
      <c r="R74" s="217"/>
      <c r="S74" s="29"/>
      <c r="T74" s="29"/>
      <c r="U74" s="217"/>
      <c r="V74" s="29"/>
      <c r="W74" s="29"/>
      <c r="X74" s="217"/>
      <c r="Y74" s="29"/>
      <c r="Z74" s="29"/>
      <c r="AA74" s="217"/>
      <c r="AB74" s="29"/>
      <c r="AC74" s="29"/>
      <c r="AD74" s="217"/>
      <c r="AE74" s="29"/>
      <c r="AF74" s="29"/>
      <c r="AG74" s="222"/>
      <c r="AH74" s="29"/>
      <c r="AI74" s="29"/>
      <c r="AJ74" s="222"/>
      <c r="AK74" s="29"/>
      <c r="AL74" s="29"/>
      <c r="AM74" s="222"/>
      <c r="AN74" s="29"/>
      <c r="AO74" s="29"/>
      <c r="AP74" s="222"/>
      <c r="AQ74" s="29"/>
      <c r="AR74" s="29"/>
      <c r="AS74" s="29"/>
      <c r="AT74" s="29"/>
      <c r="AU74" s="29"/>
      <c r="AV74" s="40"/>
      <c r="BA74" s="2"/>
    </row>
    <row r="75" spans="1:53" x14ac:dyDescent="0.2">
      <c r="A75" s="30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17"/>
      <c r="M75" s="29"/>
      <c r="N75" s="29"/>
      <c r="O75" s="217"/>
      <c r="P75" s="29"/>
      <c r="Q75" s="29"/>
      <c r="R75" s="217"/>
      <c r="S75" s="29"/>
      <c r="T75" s="29"/>
      <c r="U75" s="217"/>
      <c r="V75" s="29"/>
      <c r="W75" s="29"/>
      <c r="X75" s="217"/>
      <c r="Y75" s="29"/>
      <c r="Z75" s="29"/>
      <c r="AA75" s="217"/>
      <c r="AB75" s="29"/>
      <c r="AC75" s="29"/>
      <c r="AD75" s="217"/>
      <c r="AE75" s="29"/>
      <c r="AF75" s="29"/>
      <c r="AG75" s="222"/>
      <c r="AH75" s="29"/>
      <c r="AI75" s="29"/>
      <c r="AJ75" s="222"/>
      <c r="AK75" s="29"/>
      <c r="AL75" s="29"/>
      <c r="AM75" s="222"/>
      <c r="AN75" s="29"/>
      <c r="AO75" s="29"/>
      <c r="AP75" s="222"/>
      <c r="AQ75" s="29"/>
      <c r="AR75" s="29"/>
      <c r="AS75" s="29"/>
      <c r="AT75" s="29"/>
      <c r="AU75" s="29"/>
      <c r="AV75" s="40"/>
      <c r="BA75" s="2"/>
    </row>
    <row r="76" spans="1:53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17"/>
      <c r="M76" s="29"/>
      <c r="N76" s="29"/>
      <c r="O76" s="217"/>
      <c r="P76" s="29"/>
      <c r="Q76" s="29"/>
      <c r="R76" s="217"/>
      <c r="S76" s="29"/>
      <c r="T76" s="29"/>
      <c r="U76" s="217"/>
      <c r="V76" s="29"/>
      <c r="W76" s="29"/>
      <c r="X76" s="217"/>
      <c r="Y76" s="29"/>
      <c r="Z76" s="29"/>
      <c r="AA76" s="217"/>
      <c r="AB76" s="29"/>
      <c r="AC76" s="29"/>
      <c r="AD76" s="217"/>
      <c r="AE76" s="29"/>
      <c r="AF76" s="29"/>
      <c r="AG76" s="222"/>
      <c r="AH76" s="29"/>
      <c r="AI76" s="29"/>
      <c r="AJ76" s="222"/>
      <c r="AK76" s="29"/>
      <c r="AL76" s="29"/>
      <c r="AM76" s="222"/>
      <c r="AN76" s="29"/>
      <c r="AO76" s="29"/>
      <c r="AP76" s="222"/>
      <c r="AQ76" s="29"/>
      <c r="AR76" s="29"/>
      <c r="AS76" s="29"/>
      <c r="AT76" s="29"/>
      <c r="AU76" s="29"/>
      <c r="AV76" s="40"/>
      <c r="BA76" s="2"/>
    </row>
    <row r="77" spans="1:53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17"/>
      <c r="M77" s="29"/>
      <c r="N77" s="29"/>
      <c r="O77" s="217"/>
      <c r="P77" s="29"/>
      <c r="Q77" s="29"/>
      <c r="R77" s="217"/>
      <c r="S77" s="29"/>
      <c r="T77" s="29"/>
      <c r="U77" s="217"/>
      <c r="V77" s="29"/>
      <c r="W77" s="29"/>
      <c r="X77" s="217"/>
      <c r="Y77" s="29"/>
      <c r="Z77" s="29"/>
      <c r="AA77" s="217"/>
      <c r="AB77" s="29"/>
      <c r="AC77" s="29"/>
      <c r="AD77" s="217"/>
      <c r="AE77" s="29"/>
      <c r="AF77" s="29"/>
      <c r="AG77" s="222"/>
      <c r="AH77" s="29"/>
      <c r="AI77" s="29"/>
      <c r="AJ77" s="222"/>
      <c r="AK77" s="29"/>
      <c r="AL77" s="29"/>
      <c r="AM77" s="222"/>
      <c r="AN77" s="29"/>
      <c r="AO77" s="29"/>
      <c r="AP77" s="222"/>
      <c r="AQ77" s="29"/>
      <c r="AR77" s="29"/>
      <c r="AS77" s="29"/>
      <c r="AT77" s="29"/>
      <c r="AU77" s="29"/>
      <c r="AV77" s="40"/>
      <c r="BA77" s="2"/>
    </row>
    <row r="78" spans="1:53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17"/>
      <c r="M78" s="29"/>
      <c r="N78" s="29"/>
      <c r="O78" s="217"/>
      <c r="P78" s="29"/>
      <c r="Q78" s="29"/>
      <c r="R78" s="217"/>
      <c r="S78" s="29"/>
      <c r="T78" s="29"/>
      <c r="U78" s="217"/>
      <c r="V78" s="29"/>
      <c r="W78" s="29"/>
      <c r="X78" s="217"/>
      <c r="Y78" s="29"/>
      <c r="Z78" s="29"/>
      <c r="AA78" s="217"/>
      <c r="AB78" s="29"/>
      <c r="AC78" s="29"/>
      <c r="AD78" s="217"/>
      <c r="AE78" s="29"/>
      <c r="AF78" s="29"/>
      <c r="AG78" s="222"/>
      <c r="AH78" s="29"/>
      <c r="AI78" s="29"/>
      <c r="AJ78" s="222"/>
      <c r="AK78" s="29"/>
      <c r="AL78" s="29"/>
      <c r="AM78" s="222"/>
      <c r="AN78" s="29"/>
      <c r="AO78" s="29"/>
      <c r="AP78" s="222"/>
      <c r="AQ78" s="29"/>
      <c r="AR78" s="29"/>
      <c r="AS78" s="29"/>
      <c r="AT78" s="29"/>
      <c r="AU78" s="29"/>
      <c r="AV78" s="40"/>
      <c r="BA78" s="2"/>
    </row>
    <row r="79" spans="1:53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17"/>
      <c r="M79" s="29"/>
      <c r="N79" s="29"/>
      <c r="O79" s="217"/>
      <c r="P79" s="29"/>
      <c r="Q79" s="29"/>
      <c r="R79" s="217"/>
      <c r="S79" s="29"/>
      <c r="T79" s="29"/>
      <c r="U79" s="217"/>
      <c r="V79" s="29"/>
      <c r="W79" s="29"/>
      <c r="X79" s="217"/>
      <c r="Y79" s="29"/>
      <c r="Z79" s="29"/>
      <c r="AA79" s="217"/>
      <c r="AB79" s="29"/>
      <c r="AC79" s="29"/>
      <c r="AD79" s="217"/>
      <c r="AE79" s="29"/>
      <c r="AF79" s="29"/>
      <c r="AG79" s="222"/>
      <c r="AH79" s="29"/>
      <c r="AI79" s="29"/>
      <c r="AJ79" s="222"/>
      <c r="AK79" s="29"/>
      <c r="AL79" s="29"/>
      <c r="AM79" s="222"/>
      <c r="AN79" s="29"/>
      <c r="AO79" s="29"/>
      <c r="AP79" s="222"/>
      <c r="AQ79" s="29"/>
      <c r="AR79" s="29"/>
      <c r="AS79" s="29"/>
      <c r="AT79" s="29"/>
      <c r="AU79" s="29"/>
      <c r="AV79" s="40"/>
      <c r="BA79" s="2"/>
    </row>
    <row r="80" spans="1:53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17"/>
      <c r="M80" s="29"/>
      <c r="N80" s="29"/>
      <c r="O80" s="217"/>
      <c r="P80" s="29"/>
      <c r="Q80" s="29"/>
      <c r="R80" s="217"/>
      <c r="S80" s="29"/>
      <c r="T80" s="29"/>
      <c r="U80" s="217"/>
      <c r="V80" s="29"/>
      <c r="W80" s="29"/>
      <c r="X80" s="217"/>
      <c r="Y80" s="29"/>
      <c r="Z80" s="29"/>
      <c r="AA80" s="217"/>
      <c r="AB80" s="29"/>
      <c r="AC80" s="29"/>
      <c r="AD80" s="217"/>
      <c r="AE80" s="29"/>
      <c r="AF80" s="29"/>
      <c r="AG80" s="222"/>
      <c r="AH80" s="29"/>
      <c r="AI80" s="29"/>
      <c r="AJ80" s="222"/>
      <c r="AK80" s="29"/>
      <c r="AL80" s="29"/>
      <c r="AM80" s="222"/>
      <c r="AN80" s="29"/>
      <c r="AO80" s="29"/>
      <c r="AP80" s="222"/>
      <c r="AQ80" s="29"/>
      <c r="AR80" s="29"/>
      <c r="AS80" s="29"/>
      <c r="AT80" s="29"/>
      <c r="AU80" s="29"/>
      <c r="AV80" s="40"/>
      <c r="BA80" s="2"/>
    </row>
    <row r="81" spans="1:53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17"/>
      <c r="M81" s="29"/>
      <c r="N81" s="29"/>
      <c r="O81" s="217"/>
      <c r="P81" s="29"/>
      <c r="Q81" s="29"/>
      <c r="R81" s="217"/>
      <c r="S81" s="29"/>
      <c r="T81" s="29"/>
      <c r="U81" s="217"/>
      <c r="V81" s="29"/>
      <c r="W81" s="29"/>
      <c r="X81" s="217"/>
      <c r="Y81" s="29"/>
      <c r="Z81" s="29"/>
      <c r="AA81" s="217"/>
      <c r="AB81" s="29"/>
      <c r="AC81" s="29"/>
      <c r="AD81" s="217"/>
      <c r="AE81" s="29"/>
      <c r="AF81" s="29"/>
      <c r="AG81" s="222"/>
      <c r="AH81" s="29"/>
      <c r="AI81" s="29"/>
      <c r="AJ81" s="222"/>
      <c r="AK81" s="29"/>
      <c r="AL81" s="29"/>
      <c r="AM81" s="222"/>
      <c r="AN81" s="29"/>
      <c r="AO81" s="29"/>
      <c r="AP81" s="222"/>
      <c r="AQ81" s="29"/>
      <c r="AR81" s="29"/>
      <c r="AS81" s="29"/>
      <c r="AT81" s="29"/>
      <c r="AU81" s="29"/>
      <c r="AV81" s="40"/>
      <c r="BA81" s="2"/>
    </row>
    <row r="82" spans="1:53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17"/>
      <c r="M82" s="29"/>
      <c r="N82" s="29"/>
      <c r="O82" s="217"/>
      <c r="P82" s="29"/>
      <c r="Q82" s="29"/>
      <c r="R82" s="217"/>
      <c r="S82" s="29"/>
      <c r="T82" s="29"/>
      <c r="U82" s="217"/>
      <c r="V82" s="29"/>
      <c r="W82" s="29"/>
      <c r="X82" s="217"/>
      <c r="Y82" s="29"/>
      <c r="Z82" s="29"/>
      <c r="AA82" s="217"/>
      <c r="AB82" s="29"/>
      <c r="AC82" s="29"/>
      <c r="AD82" s="217"/>
      <c r="AE82" s="29"/>
      <c r="AF82" s="29"/>
      <c r="AG82" s="222"/>
      <c r="AH82" s="29"/>
      <c r="AI82" s="29"/>
      <c r="AJ82" s="222"/>
      <c r="AK82" s="29"/>
      <c r="AL82" s="29"/>
      <c r="AM82" s="222"/>
      <c r="AN82" s="29"/>
      <c r="AO82" s="29"/>
      <c r="AP82" s="222"/>
      <c r="AQ82" s="29"/>
      <c r="AR82" s="29"/>
      <c r="AS82" s="29"/>
      <c r="AT82" s="29"/>
      <c r="AU82" s="29"/>
      <c r="AV82" s="40"/>
      <c r="BA82" s="2"/>
    </row>
    <row r="83" spans="1:53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17"/>
      <c r="M83" s="29"/>
      <c r="N83" s="29"/>
      <c r="O83" s="217"/>
      <c r="P83" s="29"/>
      <c r="Q83" s="29"/>
      <c r="R83" s="217"/>
      <c r="S83" s="29"/>
      <c r="T83" s="29"/>
      <c r="U83" s="217"/>
      <c r="V83" s="29"/>
      <c r="W83" s="29"/>
      <c r="X83" s="217"/>
      <c r="Y83" s="29"/>
      <c r="Z83" s="29"/>
      <c r="AA83" s="217"/>
      <c r="AB83" s="29"/>
      <c r="AC83" s="29"/>
      <c r="AD83" s="217"/>
      <c r="AE83" s="29"/>
      <c r="AF83" s="29"/>
      <c r="AG83" s="222"/>
      <c r="AH83" s="29"/>
      <c r="AI83" s="29"/>
      <c r="AJ83" s="222"/>
      <c r="AK83" s="29"/>
      <c r="AL83" s="29"/>
      <c r="AM83" s="222"/>
      <c r="AN83" s="29"/>
      <c r="AO83" s="29"/>
      <c r="AP83" s="222"/>
      <c r="AQ83" s="29"/>
      <c r="AR83" s="29"/>
      <c r="AS83" s="29"/>
      <c r="AT83" s="29"/>
      <c r="AU83" s="29"/>
      <c r="AV83" s="40"/>
      <c r="BA83" s="2"/>
    </row>
    <row r="84" spans="1:53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17"/>
      <c r="M84" s="29"/>
      <c r="N84" s="29"/>
      <c r="O84" s="217"/>
      <c r="P84" s="29"/>
      <c r="Q84" s="29"/>
      <c r="R84" s="217"/>
      <c r="S84" s="29"/>
      <c r="T84" s="29"/>
      <c r="U84" s="217"/>
      <c r="V84" s="29"/>
      <c r="W84" s="29"/>
      <c r="X84" s="217"/>
      <c r="Y84" s="29"/>
      <c r="Z84" s="29"/>
      <c r="AA84" s="217"/>
      <c r="AB84" s="29"/>
      <c r="AC84" s="29"/>
      <c r="AD84" s="217"/>
      <c r="AE84" s="29"/>
      <c r="AF84" s="29"/>
      <c r="AG84" s="222"/>
      <c r="AH84" s="29"/>
      <c r="AI84" s="29"/>
      <c r="AJ84" s="222"/>
      <c r="AK84" s="29"/>
      <c r="AL84" s="29"/>
      <c r="AM84" s="222"/>
      <c r="AN84" s="29"/>
      <c r="AO84" s="29"/>
      <c r="AP84" s="222"/>
      <c r="AQ84" s="29"/>
      <c r="AR84" s="29"/>
      <c r="AS84" s="29"/>
      <c r="AT84" s="29"/>
      <c r="AU84" s="29"/>
      <c r="AV84" s="40"/>
      <c r="BA84" s="2"/>
    </row>
    <row r="85" spans="1:53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17"/>
      <c r="M85" s="29"/>
      <c r="N85" s="29"/>
      <c r="O85" s="217"/>
      <c r="P85" s="29"/>
      <c r="Q85" s="29"/>
      <c r="R85" s="217"/>
      <c r="S85" s="29"/>
      <c r="T85" s="29"/>
      <c r="U85" s="217"/>
      <c r="V85" s="29"/>
      <c r="W85" s="29"/>
      <c r="X85" s="217"/>
      <c r="Y85" s="29"/>
      <c r="Z85" s="29"/>
      <c r="AA85" s="217"/>
      <c r="AB85" s="29"/>
      <c r="AC85" s="29"/>
      <c r="AD85" s="217"/>
      <c r="AE85" s="29"/>
      <c r="AF85" s="29"/>
      <c r="AG85" s="222"/>
      <c r="AH85" s="29"/>
      <c r="AI85" s="29"/>
      <c r="AJ85" s="222"/>
      <c r="AK85" s="29"/>
      <c r="AL85" s="29"/>
      <c r="AM85" s="222"/>
      <c r="AN85" s="29"/>
      <c r="AO85" s="29"/>
      <c r="AP85" s="222"/>
      <c r="AQ85" s="29"/>
      <c r="AR85" s="29"/>
      <c r="AS85" s="29"/>
      <c r="AT85" s="29"/>
      <c r="AU85" s="29"/>
      <c r="AV85" s="40"/>
      <c r="BA85" s="2"/>
    </row>
    <row r="86" spans="1:53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17"/>
      <c r="M86" s="29"/>
      <c r="N86" s="29"/>
      <c r="O86" s="217"/>
      <c r="P86" s="29"/>
      <c r="Q86" s="29"/>
      <c r="R86" s="217"/>
      <c r="S86" s="29"/>
      <c r="T86" s="29"/>
      <c r="U86" s="217"/>
      <c r="V86" s="29"/>
      <c r="W86" s="29"/>
      <c r="X86" s="217"/>
      <c r="Y86" s="29"/>
      <c r="Z86" s="29"/>
      <c r="AA86" s="217"/>
      <c r="AB86" s="29"/>
      <c r="AC86" s="29"/>
      <c r="AD86" s="217"/>
      <c r="AE86" s="29"/>
      <c r="AF86" s="29"/>
      <c r="AG86" s="222"/>
      <c r="AH86" s="29"/>
      <c r="AI86" s="29"/>
      <c r="AJ86" s="222"/>
      <c r="AK86" s="29"/>
      <c r="AL86" s="29"/>
      <c r="AM86" s="222"/>
      <c r="AN86" s="29"/>
      <c r="AO86" s="29"/>
      <c r="AP86" s="222"/>
      <c r="AQ86" s="29"/>
      <c r="AR86" s="29"/>
      <c r="AS86" s="29"/>
      <c r="AT86" s="29"/>
      <c r="AU86" s="29"/>
      <c r="AV86" s="40"/>
      <c r="BA86" s="2"/>
    </row>
    <row r="87" spans="1:53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17"/>
      <c r="M87" s="29"/>
      <c r="N87" s="29"/>
      <c r="O87" s="217"/>
      <c r="P87" s="29"/>
      <c r="Q87" s="29"/>
      <c r="R87" s="217"/>
      <c r="S87" s="29"/>
      <c r="T87" s="29"/>
      <c r="U87" s="217"/>
      <c r="V87" s="29"/>
      <c r="W87" s="29"/>
      <c r="X87" s="217"/>
      <c r="Y87" s="29"/>
      <c r="Z87" s="29"/>
      <c r="AA87" s="217"/>
      <c r="AB87" s="29"/>
      <c r="AC87" s="29"/>
      <c r="AD87" s="217"/>
      <c r="AE87" s="29"/>
      <c r="AF87" s="29"/>
      <c r="AG87" s="222"/>
      <c r="AH87" s="29"/>
      <c r="AI87" s="29"/>
      <c r="AJ87" s="222"/>
      <c r="AK87" s="29"/>
      <c r="AL87" s="29"/>
      <c r="AM87" s="222"/>
      <c r="AN87" s="29"/>
      <c r="AO87" s="29"/>
      <c r="AP87" s="222"/>
      <c r="AQ87" s="29"/>
      <c r="AR87" s="29"/>
      <c r="AS87" s="29"/>
      <c r="AT87" s="29"/>
      <c r="AU87" s="29"/>
      <c r="AV87" s="40"/>
      <c r="BA87" s="2"/>
    </row>
    <row r="88" spans="1:53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17"/>
      <c r="M88" s="29"/>
      <c r="N88" s="29"/>
      <c r="O88" s="217"/>
      <c r="P88" s="29"/>
      <c r="Q88" s="29"/>
      <c r="R88" s="217"/>
      <c r="S88" s="29"/>
      <c r="T88" s="29"/>
      <c r="U88" s="217"/>
      <c r="V88" s="29"/>
      <c r="W88" s="29"/>
      <c r="X88" s="217"/>
      <c r="Y88" s="29"/>
      <c r="Z88" s="29"/>
      <c r="AA88" s="217"/>
      <c r="AB88" s="29"/>
      <c r="AC88" s="29"/>
      <c r="AD88" s="217"/>
      <c r="AE88" s="29"/>
      <c r="AF88" s="29"/>
      <c r="AG88" s="222"/>
      <c r="AH88" s="29"/>
      <c r="AI88" s="29"/>
      <c r="AJ88" s="222"/>
      <c r="AK88" s="29"/>
      <c r="AL88" s="29"/>
      <c r="AM88" s="222"/>
      <c r="AN88" s="29"/>
      <c r="AO88" s="29"/>
      <c r="AP88" s="222"/>
      <c r="AQ88" s="29"/>
      <c r="AR88" s="29"/>
      <c r="AS88" s="29"/>
      <c r="AT88" s="29"/>
      <c r="AU88" s="29"/>
      <c r="AV88" s="40"/>
      <c r="BA88" s="2"/>
    </row>
    <row r="89" spans="1:53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17"/>
      <c r="M89" s="29"/>
      <c r="N89" s="29"/>
      <c r="O89" s="217"/>
      <c r="P89" s="29"/>
      <c r="Q89" s="29"/>
      <c r="R89" s="217"/>
      <c r="S89" s="29"/>
      <c r="T89" s="29"/>
      <c r="U89" s="217"/>
      <c r="V89" s="29"/>
      <c r="W89" s="29"/>
      <c r="X89" s="217"/>
      <c r="Y89" s="29"/>
      <c r="Z89" s="29"/>
      <c r="AA89" s="217"/>
      <c r="AB89" s="29"/>
      <c r="AC89" s="29"/>
      <c r="AD89" s="217"/>
      <c r="AE89" s="29"/>
      <c r="AF89" s="29"/>
      <c r="AG89" s="222"/>
      <c r="AH89" s="29"/>
      <c r="AI89" s="29"/>
      <c r="AJ89" s="222"/>
      <c r="AK89" s="29"/>
      <c r="AL89" s="29"/>
      <c r="AM89" s="222"/>
      <c r="AN89" s="29"/>
      <c r="AO89" s="29"/>
      <c r="AP89" s="222"/>
      <c r="AQ89" s="29"/>
      <c r="AR89" s="29"/>
      <c r="AS89" s="29"/>
      <c r="AT89" s="29"/>
      <c r="AU89" s="29"/>
      <c r="AV89" s="40"/>
      <c r="BA89" s="2"/>
    </row>
    <row r="90" spans="1:53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17"/>
      <c r="M90" s="29"/>
      <c r="N90" s="29"/>
      <c r="O90" s="217"/>
      <c r="P90" s="29"/>
      <c r="Q90" s="29"/>
      <c r="R90" s="217"/>
      <c r="S90" s="29"/>
      <c r="T90" s="29"/>
      <c r="U90" s="217"/>
      <c r="V90" s="29"/>
      <c r="W90" s="29"/>
      <c r="X90" s="217"/>
      <c r="Y90" s="29"/>
      <c r="Z90" s="29"/>
      <c r="AA90" s="217"/>
      <c r="AB90" s="29"/>
      <c r="AC90" s="29"/>
      <c r="AD90" s="217"/>
      <c r="AE90" s="29"/>
      <c r="AF90" s="29"/>
      <c r="AG90" s="222"/>
      <c r="AH90" s="29"/>
      <c r="AI90" s="29"/>
      <c r="AJ90" s="222"/>
      <c r="AK90" s="29"/>
      <c r="AL90" s="29"/>
      <c r="AM90" s="222"/>
      <c r="AN90" s="29"/>
      <c r="AO90" s="29"/>
      <c r="AP90" s="222"/>
      <c r="AQ90" s="29"/>
      <c r="AR90" s="29"/>
      <c r="AS90" s="29"/>
      <c r="AT90" s="29"/>
      <c r="AU90" s="29"/>
      <c r="AV90" s="40"/>
      <c r="BA90" s="2"/>
    </row>
    <row r="91" spans="1:53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17"/>
      <c r="M91" s="29"/>
      <c r="N91" s="29"/>
      <c r="O91" s="217"/>
      <c r="P91" s="29"/>
      <c r="Q91" s="29"/>
      <c r="R91" s="217"/>
      <c r="S91" s="29"/>
      <c r="T91" s="29"/>
      <c r="U91" s="217"/>
      <c r="V91" s="29"/>
      <c r="W91" s="29"/>
      <c r="X91" s="217"/>
      <c r="Y91" s="29"/>
      <c r="Z91" s="29"/>
      <c r="AA91" s="217"/>
      <c r="AB91" s="29"/>
      <c r="AC91" s="29"/>
      <c r="AD91" s="217"/>
      <c r="AE91" s="29"/>
      <c r="AF91" s="29"/>
      <c r="AG91" s="222"/>
      <c r="AH91" s="29"/>
      <c r="AI91" s="29"/>
      <c r="AJ91" s="222"/>
      <c r="AK91" s="29"/>
      <c r="AL91" s="29"/>
      <c r="AM91" s="222"/>
      <c r="AN91" s="29"/>
      <c r="AO91" s="29"/>
      <c r="AP91" s="222"/>
      <c r="AQ91" s="29"/>
      <c r="AR91" s="29"/>
      <c r="AS91" s="29"/>
      <c r="AT91" s="29"/>
      <c r="AU91" s="29"/>
      <c r="AV91" s="40"/>
      <c r="BA91" s="2"/>
    </row>
    <row r="92" spans="1:53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17"/>
      <c r="M92" s="29"/>
      <c r="N92" s="29"/>
      <c r="O92" s="217"/>
      <c r="P92" s="29"/>
      <c r="Q92" s="29"/>
      <c r="R92" s="217"/>
      <c r="S92" s="29"/>
      <c r="T92" s="29"/>
      <c r="U92" s="217"/>
      <c r="V92" s="29"/>
      <c r="W92" s="29"/>
      <c r="X92" s="217"/>
      <c r="Y92" s="29"/>
      <c r="Z92" s="29"/>
      <c r="AA92" s="217"/>
      <c r="AB92" s="29"/>
      <c r="AC92" s="29"/>
      <c r="AD92" s="217"/>
      <c r="AE92" s="29"/>
      <c r="AF92" s="29"/>
      <c r="AG92" s="222"/>
      <c r="AH92" s="29"/>
      <c r="AI92" s="29"/>
      <c r="AJ92" s="222"/>
      <c r="AK92" s="29"/>
      <c r="AL92" s="29"/>
      <c r="AM92" s="222"/>
      <c r="AN92" s="29"/>
      <c r="AO92" s="29"/>
      <c r="AP92" s="222"/>
      <c r="AQ92" s="29"/>
      <c r="AR92" s="29"/>
      <c r="AS92" s="29"/>
      <c r="AT92" s="29"/>
      <c r="AU92" s="29"/>
      <c r="AV92" s="40"/>
      <c r="BA92" s="2"/>
    </row>
    <row r="93" spans="1:53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17"/>
      <c r="M93" s="29"/>
      <c r="N93" s="29"/>
      <c r="O93" s="217"/>
      <c r="P93" s="29"/>
      <c r="Q93" s="29"/>
      <c r="R93" s="217"/>
      <c r="S93" s="29"/>
      <c r="T93" s="29"/>
      <c r="U93" s="217"/>
      <c r="V93" s="29"/>
      <c r="W93" s="29"/>
      <c r="X93" s="217"/>
      <c r="Y93" s="29"/>
      <c r="Z93" s="29"/>
      <c r="AA93" s="217"/>
      <c r="AB93" s="29"/>
      <c r="AC93" s="29"/>
      <c r="AD93" s="217"/>
      <c r="AE93" s="29"/>
      <c r="AF93" s="29"/>
      <c r="AG93" s="222"/>
      <c r="AH93" s="29"/>
      <c r="AI93" s="29"/>
      <c r="AJ93" s="222"/>
      <c r="AK93" s="29"/>
      <c r="AL93" s="29"/>
      <c r="AM93" s="222"/>
      <c r="AN93" s="29"/>
      <c r="AO93" s="29"/>
      <c r="AP93" s="222"/>
      <c r="AQ93" s="29"/>
      <c r="AR93" s="29"/>
      <c r="AS93" s="29"/>
      <c r="AT93" s="29"/>
      <c r="AU93" s="29"/>
      <c r="AV93" s="40"/>
      <c r="BA93" s="2"/>
    </row>
    <row r="94" spans="1:53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17"/>
      <c r="M94" s="29"/>
      <c r="N94" s="29"/>
      <c r="O94" s="217"/>
      <c r="P94" s="29"/>
      <c r="Q94" s="29"/>
      <c r="R94" s="217"/>
      <c r="S94" s="29"/>
      <c r="T94" s="29"/>
      <c r="U94" s="217"/>
      <c r="V94" s="29"/>
      <c r="W94" s="29"/>
      <c r="X94" s="217"/>
      <c r="Y94" s="29"/>
      <c r="Z94" s="29"/>
      <c r="AA94" s="217"/>
      <c r="AB94" s="29"/>
      <c r="AC94" s="29"/>
      <c r="AD94" s="217"/>
      <c r="AE94" s="29"/>
      <c r="AF94" s="29"/>
      <c r="AG94" s="222"/>
      <c r="AH94" s="29"/>
      <c r="AI94" s="29"/>
      <c r="AJ94" s="222"/>
      <c r="AK94" s="29"/>
      <c r="AL94" s="29"/>
      <c r="AM94" s="222"/>
      <c r="AN94" s="29"/>
      <c r="AO94" s="29"/>
      <c r="AP94" s="222"/>
      <c r="AQ94" s="29"/>
      <c r="AR94" s="29"/>
      <c r="AS94" s="29"/>
      <c r="AT94" s="29"/>
      <c r="AU94" s="29"/>
      <c r="AV94" s="40"/>
      <c r="BA94" s="2"/>
    </row>
    <row r="95" spans="1:53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17"/>
      <c r="M95" s="29"/>
      <c r="N95" s="29"/>
      <c r="O95" s="217"/>
      <c r="P95" s="29"/>
      <c r="Q95" s="29"/>
      <c r="R95" s="217"/>
      <c r="S95" s="29"/>
      <c r="T95" s="29"/>
      <c r="U95" s="217"/>
      <c r="V95" s="29"/>
      <c r="W95" s="29"/>
      <c r="X95" s="217"/>
      <c r="Y95" s="29"/>
      <c r="Z95" s="29"/>
      <c r="AA95" s="217"/>
      <c r="AB95" s="29"/>
      <c r="AC95" s="29"/>
      <c r="AD95" s="217"/>
      <c r="AE95" s="29"/>
      <c r="AF95" s="29"/>
      <c r="AG95" s="222"/>
      <c r="AH95" s="29"/>
      <c r="AI95" s="29"/>
      <c r="AJ95" s="222"/>
      <c r="AK95" s="29"/>
      <c r="AL95" s="29"/>
      <c r="AM95" s="222"/>
      <c r="AN95" s="29"/>
      <c r="AO95" s="29"/>
      <c r="AP95" s="222"/>
      <c r="AQ95" s="29"/>
      <c r="AR95" s="29"/>
      <c r="AS95" s="29"/>
      <c r="AT95" s="29"/>
      <c r="AU95" s="29"/>
      <c r="AV95" s="40"/>
      <c r="BA95" s="2"/>
    </row>
    <row r="96" spans="1:53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17"/>
      <c r="M96" s="29"/>
      <c r="N96" s="29"/>
      <c r="O96" s="217"/>
      <c r="P96" s="29"/>
      <c r="Q96" s="29"/>
      <c r="R96" s="217"/>
      <c r="S96" s="29"/>
      <c r="T96" s="29"/>
      <c r="U96" s="217"/>
      <c r="V96" s="29"/>
      <c r="W96" s="29"/>
      <c r="X96" s="217"/>
      <c r="Y96" s="29"/>
      <c r="Z96" s="29"/>
      <c r="AA96" s="217"/>
      <c r="AB96" s="29"/>
      <c r="AC96" s="29"/>
      <c r="AD96" s="217"/>
      <c r="AE96" s="29"/>
      <c r="AF96" s="29"/>
      <c r="AG96" s="222"/>
      <c r="AH96" s="29"/>
      <c r="AI96" s="29"/>
      <c r="AJ96" s="222"/>
      <c r="AK96" s="29"/>
      <c r="AL96" s="29"/>
      <c r="AM96" s="222"/>
      <c r="AN96" s="29"/>
      <c r="AO96" s="29"/>
      <c r="AP96" s="222"/>
      <c r="AQ96" s="29"/>
      <c r="AR96" s="29"/>
      <c r="AS96" s="29"/>
      <c r="AT96" s="29"/>
      <c r="AU96" s="29"/>
      <c r="AV96" s="40"/>
      <c r="BA96" s="2"/>
    </row>
    <row r="97" spans="1:53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17"/>
      <c r="M97" s="29"/>
      <c r="N97" s="29"/>
      <c r="O97" s="217"/>
      <c r="P97" s="29"/>
      <c r="Q97" s="29"/>
      <c r="R97" s="217"/>
      <c r="S97" s="29"/>
      <c r="T97" s="29"/>
      <c r="U97" s="217"/>
      <c r="V97" s="29"/>
      <c r="W97" s="29"/>
      <c r="X97" s="217"/>
      <c r="Y97" s="29"/>
      <c r="Z97" s="29"/>
      <c r="AA97" s="217"/>
      <c r="AB97" s="29"/>
      <c r="AC97" s="29"/>
      <c r="AD97" s="217"/>
      <c r="AE97" s="29"/>
      <c r="AF97" s="29"/>
      <c r="AG97" s="222"/>
      <c r="AH97" s="29"/>
      <c r="AI97" s="29"/>
      <c r="AJ97" s="222"/>
      <c r="AK97" s="29"/>
      <c r="AL97" s="29"/>
      <c r="AM97" s="222"/>
      <c r="AN97" s="29"/>
      <c r="AO97" s="29"/>
      <c r="AP97" s="222"/>
      <c r="AQ97" s="29"/>
      <c r="AR97" s="29"/>
      <c r="AS97" s="29"/>
      <c r="AT97" s="29"/>
      <c r="AU97" s="29"/>
      <c r="AV97" s="40"/>
      <c r="BA97" s="2"/>
    </row>
    <row r="98" spans="1:53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17"/>
      <c r="M98" s="29"/>
      <c r="N98" s="29"/>
      <c r="O98" s="217"/>
      <c r="P98" s="29"/>
      <c r="Q98" s="29"/>
      <c r="R98" s="217"/>
      <c r="S98" s="29"/>
      <c r="T98" s="29"/>
      <c r="U98" s="217"/>
      <c r="V98" s="29"/>
      <c r="W98" s="29"/>
      <c r="X98" s="217"/>
      <c r="Y98" s="29"/>
      <c r="Z98" s="29"/>
      <c r="AA98" s="217"/>
      <c r="AB98" s="29"/>
      <c r="AC98" s="29"/>
      <c r="AD98" s="217"/>
      <c r="AE98" s="29"/>
      <c r="AF98" s="29"/>
      <c r="AG98" s="222"/>
      <c r="AH98" s="29"/>
      <c r="AI98" s="29"/>
      <c r="AJ98" s="222"/>
      <c r="AK98" s="29"/>
      <c r="AL98" s="29"/>
      <c r="AM98" s="222"/>
      <c r="AN98" s="29"/>
      <c r="AO98" s="29"/>
      <c r="AP98" s="222"/>
      <c r="AQ98" s="29"/>
      <c r="AR98" s="29"/>
      <c r="AS98" s="29"/>
      <c r="AT98" s="29"/>
      <c r="AU98" s="29"/>
      <c r="AV98" s="40"/>
      <c r="BA98" s="2"/>
    </row>
    <row r="99" spans="1:53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17"/>
      <c r="M99" s="29"/>
      <c r="N99" s="29"/>
      <c r="O99" s="217"/>
      <c r="P99" s="29"/>
      <c r="Q99" s="29"/>
      <c r="R99" s="217"/>
      <c r="S99" s="29"/>
      <c r="T99" s="29"/>
      <c r="U99" s="217"/>
      <c r="V99" s="29"/>
      <c r="W99" s="29"/>
      <c r="X99" s="217"/>
      <c r="Y99" s="29"/>
      <c r="Z99" s="29"/>
      <c r="AA99" s="217"/>
      <c r="AB99" s="29"/>
      <c r="AC99" s="29"/>
      <c r="AD99" s="217"/>
      <c r="AE99" s="29"/>
      <c r="AF99" s="29"/>
      <c r="AG99" s="222"/>
      <c r="AH99" s="29"/>
      <c r="AI99" s="29"/>
      <c r="AJ99" s="222"/>
      <c r="AK99" s="29"/>
      <c r="AL99" s="29"/>
      <c r="AM99" s="222"/>
      <c r="AN99" s="29"/>
      <c r="AO99" s="29"/>
      <c r="AP99" s="222"/>
      <c r="AQ99" s="29"/>
      <c r="AR99" s="29"/>
      <c r="AS99" s="29"/>
      <c r="AT99" s="29"/>
      <c r="AU99" s="29"/>
      <c r="AV99" s="40"/>
      <c r="BA99" s="2"/>
    </row>
    <row r="100" spans="1:53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17"/>
      <c r="M100" s="29"/>
      <c r="N100" s="29"/>
      <c r="O100" s="217"/>
      <c r="P100" s="29"/>
      <c r="Q100" s="29"/>
      <c r="R100" s="217"/>
      <c r="S100" s="29"/>
      <c r="T100" s="29"/>
      <c r="U100" s="217"/>
      <c r="V100" s="29"/>
      <c r="W100" s="29"/>
      <c r="X100" s="217"/>
      <c r="Y100" s="29"/>
      <c r="Z100" s="29"/>
      <c r="AA100" s="217"/>
      <c r="AB100" s="29"/>
      <c r="AC100" s="29"/>
      <c r="AD100" s="217"/>
      <c r="AE100" s="29"/>
      <c r="AF100" s="29"/>
      <c r="AG100" s="222"/>
      <c r="AH100" s="29"/>
      <c r="AI100" s="29"/>
      <c r="AJ100" s="222"/>
      <c r="AK100" s="29"/>
      <c r="AL100" s="29"/>
      <c r="AM100" s="222"/>
      <c r="AN100" s="29"/>
      <c r="AO100" s="29"/>
      <c r="AP100" s="222"/>
      <c r="AQ100" s="29"/>
      <c r="AR100" s="29"/>
      <c r="AS100" s="29"/>
      <c r="AT100" s="29"/>
      <c r="AU100" s="29"/>
      <c r="AV100" s="40"/>
      <c r="BA100" s="2"/>
    </row>
    <row r="101" spans="1:53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17"/>
      <c r="M101" s="29"/>
      <c r="N101" s="29"/>
      <c r="O101" s="217"/>
      <c r="P101" s="29"/>
      <c r="Q101" s="29"/>
      <c r="R101" s="217"/>
      <c r="S101" s="29"/>
      <c r="T101" s="29"/>
      <c r="U101" s="217"/>
      <c r="V101" s="29"/>
      <c r="W101" s="29"/>
      <c r="X101" s="217"/>
      <c r="Y101" s="29"/>
      <c r="Z101" s="29"/>
      <c r="AA101" s="217"/>
      <c r="AB101" s="29"/>
      <c r="AC101" s="29"/>
      <c r="AD101" s="217"/>
      <c r="AE101" s="29"/>
      <c r="AF101" s="29"/>
      <c r="AG101" s="222"/>
      <c r="AH101" s="29"/>
      <c r="AI101" s="29"/>
      <c r="AJ101" s="222"/>
      <c r="AK101" s="29"/>
      <c r="AL101" s="29"/>
      <c r="AM101" s="222"/>
      <c r="AN101" s="29"/>
      <c r="AO101" s="29"/>
      <c r="AP101" s="222"/>
      <c r="AQ101" s="29"/>
      <c r="AR101" s="29"/>
      <c r="AS101" s="29"/>
      <c r="AT101" s="29"/>
      <c r="AU101" s="29"/>
      <c r="AV101" s="40"/>
      <c r="BA101" s="2"/>
    </row>
    <row r="102" spans="1:53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17"/>
      <c r="M102" s="29"/>
      <c r="N102" s="29"/>
      <c r="O102" s="217"/>
      <c r="P102" s="29"/>
      <c r="Q102" s="29"/>
      <c r="R102" s="217"/>
      <c r="S102" s="29"/>
      <c r="T102" s="29"/>
      <c r="U102" s="217"/>
      <c r="V102" s="29"/>
      <c r="W102" s="29"/>
      <c r="X102" s="217"/>
      <c r="Y102" s="29"/>
      <c r="Z102" s="29"/>
      <c r="AA102" s="217"/>
      <c r="AB102" s="29"/>
      <c r="AC102" s="29"/>
      <c r="AD102" s="217"/>
      <c r="AE102" s="29"/>
      <c r="AF102" s="29"/>
      <c r="AG102" s="222"/>
      <c r="AH102" s="29"/>
      <c r="AI102" s="29"/>
      <c r="AJ102" s="222"/>
      <c r="AK102" s="29"/>
      <c r="AL102" s="29"/>
      <c r="AM102" s="222"/>
      <c r="AN102" s="29"/>
      <c r="AO102" s="29"/>
      <c r="AP102" s="222"/>
      <c r="AQ102" s="29"/>
      <c r="AR102" s="29"/>
      <c r="AS102" s="29"/>
      <c r="AT102" s="29"/>
      <c r="AU102" s="29"/>
      <c r="AV102" s="40"/>
      <c r="BA102" s="2"/>
    </row>
    <row r="103" spans="1:53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17"/>
      <c r="M103" s="29"/>
      <c r="N103" s="29"/>
      <c r="O103" s="217"/>
      <c r="P103" s="29"/>
      <c r="Q103" s="29"/>
      <c r="R103" s="217"/>
      <c r="S103" s="29"/>
      <c r="T103" s="29"/>
      <c r="U103" s="217"/>
      <c r="V103" s="29"/>
      <c r="W103" s="29"/>
      <c r="X103" s="217"/>
      <c r="Y103" s="29"/>
      <c r="Z103" s="29"/>
      <c r="AA103" s="217"/>
      <c r="AB103" s="29"/>
      <c r="AC103" s="29"/>
      <c r="AD103" s="217"/>
      <c r="AE103" s="29"/>
      <c r="AF103" s="29"/>
      <c r="AG103" s="222"/>
      <c r="AH103" s="29"/>
      <c r="AI103" s="29"/>
      <c r="AJ103" s="222"/>
      <c r="AK103" s="29"/>
      <c r="AL103" s="29"/>
      <c r="AM103" s="222"/>
      <c r="AN103" s="29"/>
      <c r="AO103" s="29"/>
      <c r="AP103" s="222"/>
      <c r="AQ103" s="29"/>
      <c r="AR103" s="29"/>
      <c r="AS103" s="29"/>
      <c r="AT103" s="29"/>
      <c r="AU103" s="29"/>
      <c r="AV103" s="40"/>
      <c r="BA103" s="2"/>
    </row>
    <row r="104" spans="1:53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17"/>
      <c r="M104" s="29"/>
      <c r="N104" s="29"/>
      <c r="O104" s="217"/>
      <c r="P104" s="29"/>
      <c r="Q104" s="29"/>
      <c r="R104" s="217"/>
      <c r="S104" s="29"/>
      <c r="T104" s="29"/>
      <c r="U104" s="217"/>
      <c r="V104" s="29"/>
      <c r="W104" s="29"/>
      <c r="X104" s="217"/>
      <c r="Y104" s="29"/>
      <c r="Z104" s="29"/>
      <c r="AA104" s="217"/>
      <c r="AB104" s="29"/>
      <c r="AC104" s="29"/>
      <c r="AD104" s="217"/>
      <c r="AE104" s="29"/>
      <c r="AF104" s="29"/>
      <c r="AG104" s="222"/>
      <c r="AH104" s="29"/>
      <c r="AI104" s="29"/>
      <c r="AJ104" s="222"/>
      <c r="AK104" s="29"/>
      <c r="AL104" s="29"/>
      <c r="AM104" s="222"/>
      <c r="AN104" s="29"/>
      <c r="AO104" s="29"/>
      <c r="AP104" s="222"/>
      <c r="AQ104" s="29"/>
      <c r="AR104" s="29"/>
      <c r="AS104" s="29"/>
      <c r="AT104" s="29"/>
      <c r="AU104" s="29"/>
      <c r="AV104" s="40"/>
      <c r="BA104" s="2"/>
    </row>
    <row r="105" spans="1:53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17"/>
      <c r="M105" s="29"/>
      <c r="N105" s="29"/>
      <c r="O105" s="217"/>
      <c r="P105" s="29"/>
      <c r="Q105" s="29"/>
      <c r="R105" s="217"/>
      <c r="S105" s="29"/>
      <c r="T105" s="29"/>
      <c r="U105" s="217"/>
      <c r="V105" s="29"/>
      <c r="W105" s="29"/>
      <c r="X105" s="217"/>
      <c r="Y105" s="29"/>
      <c r="Z105" s="29"/>
      <c r="AA105" s="217"/>
      <c r="AB105" s="29"/>
      <c r="AC105" s="29"/>
      <c r="AD105" s="217"/>
      <c r="AE105" s="29"/>
      <c r="AF105" s="29"/>
      <c r="AG105" s="222"/>
      <c r="AH105" s="29"/>
      <c r="AI105" s="29"/>
      <c r="AJ105" s="222"/>
      <c r="AK105" s="29"/>
      <c r="AL105" s="29"/>
      <c r="AM105" s="222"/>
      <c r="AN105" s="29"/>
      <c r="AO105" s="29"/>
      <c r="AP105" s="222"/>
      <c r="AQ105" s="29"/>
      <c r="AR105" s="29"/>
      <c r="AS105" s="29"/>
      <c r="AT105" s="29"/>
      <c r="AU105" s="29"/>
      <c r="AV105" s="40"/>
      <c r="BA105" s="2"/>
    </row>
    <row r="106" spans="1:53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17"/>
      <c r="M106" s="29"/>
      <c r="N106" s="29"/>
      <c r="O106" s="217"/>
      <c r="P106" s="29"/>
      <c r="Q106" s="29"/>
      <c r="R106" s="217"/>
      <c r="S106" s="29"/>
      <c r="T106" s="29"/>
      <c r="U106" s="217"/>
      <c r="V106" s="29"/>
      <c r="W106" s="29"/>
      <c r="X106" s="217"/>
      <c r="Y106" s="29"/>
      <c r="Z106" s="29"/>
      <c r="AA106" s="217"/>
      <c r="AB106" s="29"/>
      <c r="AC106" s="29"/>
      <c r="AD106" s="217"/>
      <c r="AE106" s="29"/>
      <c r="AF106" s="29"/>
      <c r="AG106" s="222"/>
      <c r="AH106" s="29"/>
      <c r="AI106" s="29"/>
      <c r="AJ106" s="222"/>
      <c r="AK106" s="29"/>
      <c r="AL106" s="29"/>
      <c r="AM106" s="222"/>
      <c r="AN106" s="29"/>
      <c r="AO106" s="29"/>
      <c r="AP106" s="222"/>
      <c r="AQ106" s="29"/>
      <c r="AR106" s="29"/>
      <c r="AS106" s="29"/>
      <c r="AT106" s="29"/>
      <c r="AU106" s="29"/>
      <c r="AV106" s="40"/>
      <c r="BA106" s="2"/>
    </row>
    <row r="107" spans="1:53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17"/>
      <c r="M107" s="29"/>
      <c r="N107" s="29"/>
      <c r="O107" s="217"/>
      <c r="P107" s="29"/>
      <c r="Q107" s="29"/>
      <c r="R107" s="217"/>
      <c r="S107" s="29"/>
      <c r="T107" s="29"/>
      <c r="U107" s="217"/>
      <c r="V107" s="29"/>
      <c r="W107" s="29"/>
      <c r="X107" s="217"/>
      <c r="Y107" s="29"/>
      <c r="Z107" s="29"/>
      <c r="AA107" s="217"/>
      <c r="AB107" s="29"/>
      <c r="AC107" s="29"/>
      <c r="AD107" s="217"/>
      <c r="AE107" s="29"/>
      <c r="AF107" s="29"/>
      <c r="AG107" s="222"/>
      <c r="AH107" s="29"/>
      <c r="AI107" s="29"/>
      <c r="AJ107" s="222"/>
      <c r="AK107" s="29"/>
      <c r="AL107" s="29"/>
      <c r="AM107" s="222"/>
      <c r="AN107" s="29"/>
      <c r="AO107" s="29"/>
      <c r="AP107" s="222"/>
      <c r="AQ107" s="29"/>
      <c r="AR107" s="29"/>
      <c r="AS107" s="29"/>
      <c r="AT107" s="29"/>
      <c r="AU107" s="29"/>
      <c r="AV107" s="40"/>
      <c r="BA107" s="2"/>
    </row>
    <row r="108" spans="1:53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17"/>
      <c r="M108" s="29"/>
      <c r="N108" s="29"/>
      <c r="O108" s="217"/>
      <c r="P108" s="29"/>
      <c r="Q108" s="29"/>
      <c r="R108" s="217"/>
      <c r="S108" s="29"/>
      <c r="T108" s="29"/>
      <c r="U108" s="217"/>
      <c r="V108" s="29"/>
      <c r="W108" s="29"/>
      <c r="X108" s="217"/>
      <c r="Y108" s="29"/>
      <c r="Z108" s="29"/>
      <c r="AA108" s="217"/>
      <c r="AB108" s="29"/>
      <c r="AC108" s="29"/>
      <c r="AD108" s="217"/>
      <c r="AE108" s="29"/>
      <c r="AF108" s="29"/>
      <c r="AG108" s="222"/>
      <c r="AH108" s="29"/>
      <c r="AI108" s="29"/>
      <c r="AJ108" s="222"/>
      <c r="AK108" s="29"/>
      <c r="AL108" s="29"/>
      <c r="AM108" s="222"/>
      <c r="AN108" s="29"/>
      <c r="AO108" s="29"/>
      <c r="AP108" s="222"/>
      <c r="AQ108" s="29"/>
      <c r="AR108" s="29"/>
      <c r="AS108" s="29"/>
      <c r="AT108" s="29"/>
      <c r="AU108" s="29"/>
      <c r="AV108" s="40"/>
      <c r="BA108" s="2"/>
    </row>
    <row r="109" spans="1:53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17"/>
      <c r="M109" s="29"/>
      <c r="N109" s="29"/>
      <c r="O109" s="217"/>
      <c r="P109" s="29"/>
      <c r="Q109" s="29"/>
      <c r="R109" s="217"/>
      <c r="S109" s="29"/>
      <c r="T109" s="29"/>
      <c r="U109" s="217"/>
      <c r="V109" s="29"/>
      <c r="W109" s="29"/>
      <c r="X109" s="217"/>
      <c r="Y109" s="29"/>
      <c r="Z109" s="29"/>
      <c r="AA109" s="217"/>
      <c r="AB109" s="29"/>
      <c r="AC109" s="29"/>
      <c r="AD109" s="217"/>
      <c r="AE109" s="29"/>
      <c r="AF109" s="29"/>
      <c r="AG109" s="222"/>
      <c r="AH109" s="29"/>
      <c r="AI109" s="29"/>
      <c r="AJ109" s="222"/>
      <c r="AK109" s="29"/>
      <c r="AL109" s="29"/>
      <c r="AM109" s="222"/>
      <c r="AN109" s="29"/>
      <c r="AO109" s="29"/>
      <c r="AP109" s="222"/>
      <c r="AQ109" s="29"/>
      <c r="AR109" s="29"/>
      <c r="AS109" s="29"/>
      <c r="AT109" s="29"/>
      <c r="AU109" s="29"/>
      <c r="AV109" s="40"/>
      <c r="BA109" s="2"/>
    </row>
    <row r="110" spans="1:53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17"/>
      <c r="M110" s="29"/>
      <c r="N110" s="29"/>
      <c r="O110" s="217"/>
      <c r="P110" s="29"/>
      <c r="Q110" s="29"/>
      <c r="R110" s="217"/>
      <c r="S110" s="29"/>
      <c r="T110" s="29"/>
      <c r="U110" s="217"/>
      <c r="V110" s="29"/>
      <c r="W110" s="29"/>
      <c r="X110" s="217"/>
      <c r="Y110" s="29"/>
      <c r="Z110" s="29"/>
      <c r="AA110" s="217"/>
      <c r="AB110" s="29"/>
      <c r="AC110" s="29"/>
      <c r="AD110" s="217"/>
      <c r="AE110" s="29"/>
      <c r="AF110" s="29"/>
      <c r="AG110" s="222"/>
      <c r="AH110" s="29"/>
      <c r="AI110" s="29"/>
      <c r="AJ110" s="222"/>
      <c r="AK110" s="29"/>
      <c r="AL110" s="29"/>
      <c r="AM110" s="222"/>
      <c r="AN110" s="29"/>
      <c r="AO110" s="29"/>
      <c r="AP110" s="222"/>
      <c r="AQ110" s="29"/>
      <c r="AR110" s="29"/>
      <c r="AS110" s="29"/>
      <c r="AT110" s="29"/>
      <c r="AU110" s="29"/>
      <c r="AV110" s="40"/>
      <c r="BA110" s="2"/>
    </row>
    <row r="111" spans="1:53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17"/>
      <c r="M111" s="29"/>
      <c r="N111" s="29"/>
      <c r="O111" s="217"/>
      <c r="P111" s="29"/>
      <c r="Q111" s="29"/>
      <c r="R111" s="217"/>
      <c r="S111" s="29"/>
      <c r="T111" s="29"/>
      <c r="U111" s="217"/>
      <c r="V111" s="29"/>
      <c r="W111" s="29"/>
      <c r="X111" s="217"/>
      <c r="Y111" s="29"/>
      <c r="Z111" s="29"/>
      <c r="AA111" s="217"/>
      <c r="AB111" s="29"/>
      <c r="AC111" s="29"/>
      <c r="AD111" s="217"/>
      <c r="AE111" s="29"/>
      <c r="AF111" s="29"/>
      <c r="AG111" s="222"/>
      <c r="AH111" s="29"/>
      <c r="AI111" s="29"/>
      <c r="AJ111" s="222"/>
      <c r="AK111" s="29"/>
      <c r="AL111" s="29"/>
      <c r="AM111" s="222"/>
      <c r="AN111" s="29"/>
      <c r="AO111" s="29"/>
      <c r="AP111" s="222"/>
      <c r="AQ111" s="29"/>
      <c r="AR111" s="29"/>
      <c r="AS111" s="29"/>
      <c r="AT111" s="29"/>
      <c r="AU111" s="29"/>
      <c r="AV111" s="40"/>
      <c r="BA111" s="2"/>
    </row>
    <row r="112" spans="1:53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17"/>
      <c r="M112" s="29"/>
      <c r="N112" s="29"/>
      <c r="O112" s="217"/>
      <c r="P112" s="29"/>
      <c r="Q112" s="29"/>
      <c r="R112" s="217"/>
      <c r="S112" s="29"/>
      <c r="T112" s="29"/>
      <c r="U112" s="217"/>
      <c r="V112" s="29"/>
      <c r="W112" s="29"/>
      <c r="X112" s="217"/>
      <c r="Y112" s="29"/>
      <c r="Z112" s="29"/>
      <c r="AA112" s="217"/>
      <c r="AB112" s="29"/>
      <c r="AC112" s="29"/>
      <c r="AD112" s="217"/>
      <c r="AE112" s="29"/>
      <c r="AF112" s="29"/>
      <c r="AG112" s="222"/>
      <c r="AH112" s="29"/>
      <c r="AI112" s="29"/>
      <c r="AJ112" s="222"/>
      <c r="AK112" s="29"/>
      <c r="AL112" s="29"/>
      <c r="AM112" s="222"/>
      <c r="AN112" s="29"/>
      <c r="AO112" s="29"/>
      <c r="AP112" s="222"/>
      <c r="AQ112" s="29"/>
      <c r="AR112" s="29"/>
      <c r="AS112" s="29"/>
      <c r="AT112" s="29"/>
      <c r="AU112" s="29"/>
      <c r="AV112" s="40"/>
      <c r="BA112" s="2"/>
    </row>
    <row r="113" spans="1:53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17"/>
      <c r="M113" s="29"/>
      <c r="N113" s="29"/>
      <c r="O113" s="217"/>
      <c r="P113" s="29"/>
      <c r="Q113" s="29"/>
      <c r="R113" s="217"/>
      <c r="S113" s="29"/>
      <c r="T113" s="29"/>
      <c r="U113" s="217"/>
      <c r="V113" s="29"/>
      <c r="W113" s="29"/>
      <c r="X113" s="217"/>
      <c r="Y113" s="29"/>
      <c r="Z113" s="29"/>
      <c r="AA113" s="217"/>
      <c r="AB113" s="29"/>
      <c r="AC113" s="29"/>
      <c r="AD113" s="217"/>
      <c r="AE113" s="29"/>
      <c r="AF113" s="29"/>
      <c r="AG113" s="222"/>
      <c r="AH113" s="29"/>
      <c r="AI113" s="29"/>
      <c r="AJ113" s="222"/>
      <c r="AK113" s="29"/>
      <c r="AL113" s="29"/>
      <c r="AM113" s="222"/>
      <c r="AN113" s="29"/>
      <c r="AO113" s="29"/>
      <c r="AP113" s="222"/>
      <c r="AQ113" s="29"/>
      <c r="AR113" s="29"/>
      <c r="AS113" s="29"/>
      <c r="AT113" s="29"/>
      <c r="AU113" s="29"/>
      <c r="AV113" s="40"/>
      <c r="BA113" s="2"/>
    </row>
    <row r="114" spans="1:53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17"/>
      <c r="M114" s="29"/>
      <c r="N114" s="29"/>
      <c r="O114" s="217"/>
      <c r="P114" s="29"/>
      <c r="Q114" s="29"/>
      <c r="R114" s="217"/>
      <c r="S114" s="29"/>
      <c r="T114" s="29"/>
      <c r="U114" s="217"/>
      <c r="V114" s="29"/>
      <c r="W114" s="29"/>
      <c r="X114" s="217"/>
      <c r="Y114" s="29"/>
      <c r="Z114" s="29"/>
      <c r="AA114" s="217"/>
      <c r="AB114" s="29"/>
      <c r="AC114" s="29"/>
      <c r="AD114" s="217"/>
      <c r="AE114" s="29"/>
      <c r="AF114" s="29"/>
      <c r="AG114" s="222"/>
      <c r="AH114" s="29"/>
      <c r="AI114" s="29"/>
      <c r="AJ114" s="222"/>
      <c r="AK114" s="29"/>
      <c r="AL114" s="29"/>
      <c r="AM114" s="222"/>
      <c r="AN114" s="29"/>
      <c r="AO114" s="29"/>
      <c r="AP114" s="222"/>
      <c r="AQ114" s="29"/>
      <c r="AR114" s="29"/>
      <c r="AS114" s="29"/>
      <c r="AT114" s="29"/>
      <c r="AU114" s="29"/>
      <c r="AV114" s="40"/>
      <c r="BA114" s="2"/>
    </row>
    <row r="115" spans="1:53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17"/>
      <c r="M115" s="29"/>
      <c r="N115" s="29"/>
      <c r="O115" s="217"/>
      <c r="P115" s="29"/>
      <c r="Q115" s="29"/>
      <c r="R115" s="217"/>
      <c r="S115" s="29"/>
      <c r="T115" s="29"/>
      <c r="U115" s="217"/>
      <c r="V115" s="29"/>
      <c r="W115" s="29"/>
      <c r="X115" s="217"/>
      <c r="Y115" s="29"/>
      <c r="Z115" s="29"/>
      <c r="AA115" s="217"/>
      <c r="AB115" s="29"/>
      <c r="AC115" s="29"/>
      <c r="AD115" s="217"/>
      <c r="AE115" s="29"/>
      <c r="AF115" s="29"/>
      <c r="AG115" s="222"/>
      <c r="AH115" s="29"/>
      <c r="AI115" s="29"/>
      <c r="AJ115" s="222"/>
      <c r="AK115" s="29"/>
      <c r="AL115" s="29"/>
      <c r="AM115" s="222"/>
      <c r="AN115" s="29"/>
      <c r="AO115" s="29"/>
      <c r="AP115" s="222"/>
      <c r="AQ115" s="29"/>
      <c r="AR115" s="29"/>
      <c r="AS115" s="29"/>
      <c r="AT115" s="29"/>
      <c r="AU115" s="29"/>
      <c r="AV115" s="40"/>
      <c r="BA115" s="2"/>
    </row>
    <row r="116" spans="1:53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17"/>
      <c r="M116" s="29"/>
      <c r="N116" s="29"/>
      <c r="O116" s="217"/>
      <c r="P116" s="29"/>
      <c r="Q116" s="29"/>
      <c r="R116" s="217"/>
      <c r="S116" s="29"/>
      <c r="T116" s="29"/>
      <c r="U116" s="217"/>
      <c r="V116" s="29"/>
      <c r="W116" s="29"/>
      <c r="X116" s="217"/>
      <c r="Y116" s="29"/>
      <c r="Z116" s="29"/>
      <c r="AA116" s="217"/>
      <c r="AB116" s="29"/>
      <c r="AC116" s="29"/>
      <c r="AD116" s="217"/>
      <c r="AE116" s="29"/>
      <c r="AF116" s="29"/>
      <c r="AG116" s="222"/>
      <c r="AH116" s="29"/>
      <c r="AI116" s="29"/>
      <c r="AJ116" s="222"/>
      <c r="AK116" s="29"/>
      <c r="AL116" s="29"/>
      <c r="AM116" s="222"/>
      <c r="AN116" s="29"/>
      <c r="AO116" s="29"/>
      <c r="AP116" s="222"/>
      <c r="AQ116" s="29"/>
      <c r="AR116" s="29"/>
      <c r="AS116" s="29"/>
      <c r="AT116" s="29"/>
      <c r="AU116" s="29"/>
      <c r="AV116" s="40"/>
      <c r="BA116" s="2"/>
    </row>
    <row r="117" spans="1:53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17"/>
      <c r="M117" s="29"/>
      <c r="N117" s="29"/>
      <c r="O117" s="217"/>
      <c r="P117" s="29"/>
      <c r="Q117" s="29"/>
      <c r="R117" s="217"/>
      <c r="S117" s="29"/>
      <c r="T117" s="29"/>
      <c r="U117" s="217"/>
      <c r="V117" s="29"/>
      <c r="W117" s="29"/>
      <c r="X117" s="217"/>
      <c r="Y117" s="29"/>
      <c r="Z117" s="29"/>
      <c r="AA117" s="217"/>
      <c r="AB117" s="29"/>
      <c r="AC117" s="29"/>
      <c r="AD117" s="217"/>
      <c r="AE117" s="29"/>
      <c r="AF117" s="29"/>
      <c r="AG117" s="222"/>
      <c r="AH117" s="29"/>
      <c r="AI117" s="29"/>
      <c r="AJ117" s="222"/>
      <c r="AK117" s="29"/>
      <c r="AL117" s="29"/>
      <c r="AM117" s="222"/>
      <c r="AN117" s="29"/>
      <c r="AO117" s="29"/>
      <c r="AP117" s="222"/>
      <c r="AQ117" s="29"/>
      <c r="AR117" s="29"/>
      <c r="AS117" s="29"/>
      <c r="AT117" s="29"/>
      <c r="AU117" s="29"/>
      <c r="AV117" s="40"/>
      <c r="BA117" s="2"/>
    </row>
    <row r="118" spans="1:53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17"/>
      <c r="M118" s="29"/>
      <c r="N118" s="29"/>
      <c r="O118" s="217"/>
      <c r="P118" s="29"/>
      <c r="Q118" s="29"/>
      <c r="R118" s="217"/>
      <c r="S118" s="29"/>
      <c r="T118" s="29"/>
      <c r="U118" s="217"/>
      <c r="V118" s="29"/>
      <c r="W118" s="29"/>
      <c r="X118" s="217"/>
      <c r="Y118" s="29"/>
      <c r="Z118" s="29"/>
      <c r="AA118" s="217"/>
      <c r="AB118" s="29"/>
      <c r="AC118" s="29"/>
      <c r="AD118" s="217"/>
      <c r="AE118" s="29"/>
      <c r="AF118" s="29"/>
      <c r="AG118" s="222"/>
      <c r="AH118" s="29"/>
      <c r="AI118" s="29"/>
      <c r="AJ118" s="222"/>
      <c r="AK118" s="29"/>
      <c r="AL118" s="29"/>
      <c r="AM118" s="222"/>
      <c r="AN118" s="29"/>
      <c r="AO118" s="29"/>
      <c r="AP118" s="222"/>
      <c r="AQ118" s="29"/>
      <c r="AR118" s="29"/>
      <c r="AS118" s="29"/>
      <c r="AT118" s="29"/>
      <c r="AU118" s="29"/>
      <c r="AV118" s="40"/>
      <c r="BA118" s="2"/>
    </row>
    <row r="119" spans="1:53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17"/>
      <c r="M119" s="29"/>
      <c r="N119" s="29"/>
      <c r="O119" s="217"/>
      <c r="P119" s="29"/>
      <c r="Q119" s="29"/>
      <c r="R119" s="217"/>
      <c r="S119" s="29"/>
      <c r="T119" s="29"/>
      <c r="U119" s="217"/>
      <c r="V119" s="29"/>
      <c r="W119" s="29"/>
      <c r="X119" s="217"/>
      <c r="Y119" s="29"/>
      <c r="Z119" s="29"/>
      <c r="AA119" s="217"/>
      <c r="AB119" s="29"/>
      <c r="AC119" s="29"/>
      <c r="AD119" s="217"/>
      <c r="AE119" s="29"/>
      <c r="AF119" s="29"/>
      <c r="AG119" s="222"/>
      <c r="AH119" s="29"/>
      <c r="AI119" s="29"/>
      <c r="AJ119" s="222"/>
      <c r="AK119" s="29"/>
      <c r="AL119" s="29"/>
      <c r="AM119" s="222"/>
      <c r="AN119" s="29"/>
      <c r="AO119" s="29"/>
      <c r="AP119" s="222"/>
      <c r="AQ119" s="29"/>
      <c r="AR119" s="29"/>
      <c r="AS119" s="29"/>
      <c r="AT119" s="29"/>
      <c r="AU119" s="29"/>
      <c r="AV119" s="40"/>
      <c r="BA119" s="2"/>
    </row>
    <row r="120" spans="1:53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17"/>
      <c r="M120" s="29"/>
      <c r="N120" s="29"/>
      <c r="O120" s="217"/>
      <c r="P120" s="29"/>
      <c r="Q120" s="29"/>
      <c r="R120" s="217"/>
      <c r="S120" s="29"/>
      <c r="T120" s="29"/>
      <c r="U120" s="217"/>
      <c r="V120" s="29"/>
      <c r="W120" s="29"/>
      <c r="X120" s="217"/>
      <c r="Y120" s="29"/>
      <c r="Z120" s="29"/>
      <c r="AA120" s="217"/>
      <c r="AB120" s="29"/>
      <c r="AC120" s="29"/>
      <c r="AD120" s="217"/>
      <c r="AE120" s="29"/>
      <c r="AF120" s="29"/>
      <c r="AG120" s="222"/>
      <c r="AH120" s="29"/>
      <c r="AI120" s="29"/>
      <c r="AJ120" s="222"/>
      <c r="AK120" s="29"/>
      <c r="AL120" s="29"/>
      <c r="AM120" s="222"/>
      <c r="AN120" s="29"/>
      <c r="AO120" s="29"/>
      <c r="AP120" s="222"/>
      <c r="AQ120" s="29"/>
      <c r="AR120" s="29"/>
      <c r="AS120" s="29"/>
      <c r="AT120" s="29"/>
      <c r="AU120" s="29"/>
      <c r="AV120" s="40"/>
      <c r="BA120" s="2"/>
    </row>
    <row r="121" spans="1:53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17"/>
      <c r="M121" s="29"/>
      <c r="N121" s="29"/>
      <c r="O121" s="217"/>
      <c r="P121" s="29"/>
      <c r="Q121" s="29"/>
      <c r="R121" s="217"/>
      <c r="S121" s="29"/>
      <c r="T121" s="29"/>
      <c r="U121" s="217"/>
      <c r="V121" s="29"/>
      <c r="W121" s="29"/>
      <c r="X121" s="217"/>
      <c r="Y121" s="29"/>
      <c r="Z121" s="29"/>
      <c r="AA121" s="217"/>
      <c r="AB121" s="29"/>
      <c r="AC121" s="29"/>
      <c r="AD121" s="217"/>
      <c r="AE121" s="29"/>
      <c r="AF121" s="29"/>
      <c r="AG121" s="222"/>
      <c r="AH121" s="29"/>
      <c r="AI121" s="29"/>
      <c r="AJ121" s="222"/>
      <c r="AK121" s="29"/>
      <c r="AL121" s="29"/>
      <c r="AM121" s="222"/>
      <c r="AN121" s="29"/>
      <c r="AO121" s="29"/>
      <c r="AP121" s="222"/>
      <c r="AQ121" s="29"/>
      <c r="AR121" s="29"/>
      <c r="AS121" s="29"/>
      <c r="AT121" s="29"/>
      <c r="AU121" s="29"/>
      <c r="AV121" s="40"/>
      <c r="BA121" s="2"/>
    </row>
    <row r="122" spans="1:53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17"/>
      <c r="M122" s="29"/>
      <c r="N122" s="29"/>
      <c r="O122" s="217"/>
      <c r="P122" s="29"/>
      <c r="Q122" s="29"/>
      <c r="R122" s="217"/>
      <c r="S122" s="29"/>
      <c r="T122" s="29"/>
      <c r="U122" s="217"/>
      <c r="V122" s="29"/>
      <c r="W122" s="29"/>
      <c r="X122" s="217"/>
      <c r="Y122" s="29"/>
      <c r="Z122" s="29"/>
      <c r="AA122" s="217"/>
      <c r="AB122" s="29"/>
      <c r="AC122" s="29"/>
      <c r="AD122" s="217"/>
      <c r="AE122" s="29"/>
      <c r="AF122" s="29"/>
      <c r="AG122" s="222"/>
      <c r="AH122" s="29"/>
      <c r="AI122" s="29"/>
      <c r="AJ122" s="222"/>
      <c r="AK122" s="29"/>
      <c r="AL122" s="29"/>
      <c r="AM122" s="222"/>
      <c r="AN122" s="29"/>
      <c r="AO122" s="29"/>
      <c r="AP122" s="222"/>
      <c r="AQ122" s="29"/>
      <c r="AR122" s="29"/>
      <c r="AS122" s="29"/>
      <c r="AT122" s="29"/>
      <c r="AU122" s="29"/>
      <c r="AV122" s="40"/>
      <c r="BA122" s="2"/>
    </row>
    <row r="123" spans="1:53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17"/>
      <c r="M123" s="29"/>
      <c r="N123" s="29"/>
      <c r="O123" s="217"/>
      <c r="P123" s="29"/>
      <c r="Q123" s="29"/>
      <c r="R123" s="217"/>
      <c r="S123" s="29"/>
      <c r="T123" s="29"/>
      <c r="U123" s="217"/>
      <c r="V123" s="29"/>
      <c r="W123" s="29"/>
      <c r="X123" s="217"/>
      <c r="Y123" s="29"/>
      <c r="Z123" s="29"/>
      <c r="AA123" s="217"/>
      <c r="AB123" s="29"/>
      <c r="AC123" s="29"/>
      <c r="AD123" s="217"/>
      <c r="AE123" s="29"/>
      <c r="AF123" s="29"/>
      <c r="AG123" s="222"/>
      <c r="AH123" s="29"/>
      <c r="AI123" s="29"/>
      <c r="AJ123" s="222"/>
      <c r="AK123" s="29"/>
      <c r="AL123" s="29"/>
      <c r="AM123" s="222"/>
      <c r="AN123" s="29"/>
      <c r="AO123" s="29"/>
      <c r="AP123" s="222"/>
      <c r="AQ123" s="29"/>
      <c r="AR123" s="29"/>
      <c r="AS123" s="29"/>
      <c r="AT123" s="29"/>
      <c r="AU123" s="29"/>
      <c r="AV123" s="40"/>
      <c r="BA123" s="2"/>
    </row>
    <row r="124" spans="1:53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17"/>
      <c r="M124" s="29"/>
      <c r="N124" s="29"/>
      <c r="O124" s="217"/>
      <c r="P124" s="29"/>
      <c r="Q124" s="29"/>
      <c r="R124" s="217"/>
      <c r="S124" s="29"/>
      <c r="T124" s="29"/>
      <c r="U124" s="217"/>
      <c r="V124" s="29"/>
      <c r="W124" s="29"/>
      <c r="X124" s="217"/>
      <c r="Y124" s="29"/>
      <c r="Z124" s="29"/>
      <c r="AA124" s="217"/>
      <c r="AB124" s="29"/>
      <c r="AC124" s="29"/>
      <c r="AD124" s="217"/>
      <c r="AE124" s="29"/>
      <c r="AF124" s="29"/>
      <c r="AG124" s="222"/>
      <c r="AH124" s="29"/>
      <c r="AI124" s="29"/>
      <c r="AJ124" s="222"/>
      <c r="AK124" s="29"/>
      <c r="AL124" s="29"/>
      <c r="AM124" s="222"/>
      <c r="AN124" s="29"/>
      <c r="AO124" s="29"/>
      <c r="AP124" s="222"/>
      <c r="AQ124" s="29"/>
      <c r="AR124" s="29"/>
      <c r="AS124" s="29"/>
      <c r="AT124" s="29"/>
      <c r="AU124" s="29"/>
      <c r="AV124" s="40"/>
      <c r="BA124" s="2"/>
    </row>
    <row r="125" spans="1:53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17"/>
      <c r="M125" s="29"/>
      <c r="N125" s="29"/>
      <c r="O125" s="217"/>
      <c r="P125" s="29"/>
      <c r="Q125" s="29"/>
      <c r="R125" s="217"/>
      <c r="S125" s="29"/>
      <c r="T125" s="29"/>
      <c r="U125" s="217"/>
      <c r="V125" s="29"/>
      <c r="W125" s="29"/>
      <c r="X125" s="217"/>
      <c r="Y125" s="29"/>
      <c r="Z125" s="29"/>
      <c r="AA125" s="217"/>
      <c r="AB125" s="29"/>
      <c r="AC125" s="29"/>
      <c r="AD125" s="217"/>
      <c r="AE125" s="29"/>
      <c r="AF125" s="29"/>
      <c r="AG125" s="222"/>
      <c r="AH125" s="29"/>
      <c r="AI125" s="29"/>
      <c r="AJ125" s="222"/>
      <c r="AK125" s="29"/>
      <c r="AL125" s="29"/>
      <c r="AM125" s="222"/>
      <c r="AN125" s="29"/>
      <c r="AO125" s="29"/>
      <c r="AP125" s="222"/>
      <c r="AQ125" s="29"/>
      <c r="AR125" s="29"/>
      <c r="AS125" s="29"/>
      <c r="AT125" s="29"/>
      <c r="AU125" s="29"/>
      <c r="AV125" s="40"/>
      <c r="BA125" s="2"/>
    </row>
    <row r="126" spans="1:53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17"/>
      <c r="M126" s="29"/>
      <c r="N126" s="29"/>
      <c r="O126" s="217"/>
      <c r="P126" s="29"/>
      <c r="Q126" s="29"/>
      <c r="R126" s="217"/>
      <c r="S126" s="29"/>
      <c r="T126" s="29"/>
      <c r="U126" s="217"/>
      <c r="V126" s="29"/>
      <c r="W126" s="29"/>
      <c r="X126" s="217"/>
      <c r="Y126" s="29"/>
      <c r="Z126" s="29"/>
      <c r="AA126" s="217"/>
      <c r="AB126" s="29"/>
      <c r="AC126" s="29"/>
      <c r="AD126" s="217"/>
      <c r="AE126" s="29"/>
      <c r="AF126" s="29"/>
      <c r="AG126" s="222"/>
      <c r="AH126" s="29"/>
      <c r="AI126" s="29"/>
      <c r="AJ126" s="222"/>
      <c r="AK126" s="29"/>
      <c r="AL126" s="29"/>
      <c r="AM126" s="222"/>
      <c r="AN126" s="29"/>
      <c r="AO126" s="29"/>
      <c r="AP126" s="222"/>
      <c r="AQ126" s="29"/>
      <c r="AR126" s="29"/>
      <c r="AS126" s="29"/>
      <c r="AT126" s="29"/>
      <c r="AU126" s="29"/>
      <c r="AV126" s="40"/>
      <c r="BA126" s="2"/>
    </row>
    <row r="127" spans="1:53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17"/>
      <c r="M127" s="29"/>
      <c r="N127" s="29"/>
      <c r="O127" s="217"/>
      <c r="P127" s="29"/>
      <c r="Q127" s="29"/>
      <c r="R127" s="217"/>
      <c r="S127" s="29"/>
      <c r="T127" s="29"/>
      <c r="U127" s="217"/>
      <c r="V127" s="29"/>
      <c r="W127" s="29"/>
      <c r="X127" s="217"/>
      <c r="Y127" s="29"/>
      <c r="Z127" s="29"/>
      <c r="AA127" s="217"/>
      <c r="AB127" s="29"/>
      <c r="AC127" s="29"/>
      <c r="AD127" s="217"/>
      <c r="AE127" s="29"/>
      <c r="AF127" s="29"/>
      <c r="AG127" s="222"/>
      <c r="AH127" s="29"/>
      <c r="AI127" s="29"/>
      <c r="AJ127" s="222"/>
      <c r="AK127" s="29"/>
      <c r="AL127" s="29"/>
      <c r="AM127" s="222"/>
      <c r="AN127" s="29"/>
      <c r="AO127" s="29"/>
      <c r="AP127" s="222"/>
      <c r="AQ127" s="29"/>
      <c r="AR127" s="29"/>
      <c r="AS127" s="29"/>
      <c r="AT127" s="29"/>
      <c r="AU127" s="29"/>
      <c r="AV127" s="40"/>
      <c r="BA127" s="2"/>
    </row>
    <row r="128" spans="1:53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17"/>
      <c r="M128" s="29"/>
      <c r="N128" s="29"/>
      <c r="O128" s="217"/>
      <c r="P128" s="29"/>
      <c r="Q128" s="29"/>
      <c r="R128" s="217"/>
      <c r="S128" s="29"/>
      <c r="T128" s="29"/>
      <c r="U128" s="217"/>
      <c r="V128" s="29"/>
      <c r="W128" s="29"/>
      <c r="X128" s="217"/>
      <c r="Y128" s="29"/>
      <c r="Z128" s="29"/>
      <c r="AA128" s="217"/>
      <c r="AB128" s="29"/>
      <c r="AC128" s="29"/>
      <c r="AD128" s="217"/>
      <c r="AE128" s="29"/>
      <c r="AF128" s="29"/>
      <c r="AG128" s="222"/>
      <c r="AH128" s="29"/>
      <c r="AI128" s="29"/>
      <c r="AJ128" s="222"/>
      <c r="AK128" s="29"/>
      <c r="AL128" s="29"/>
      <c r="AM128" s="222"/>
      <c r="AN128" s="29"/>
      <c r="AO128" s="29"/>
      <c r="AP128" s="222"/>
      <c r="AQ128" s="29"/>
      <c r="AR128" s="29"/>
      <c r="AS128" s="29"/>
      <c r="AT128" s="29"/>
      <c r="AU128" s="29"/>
      <c r="AV128" s="40"/>
      <c r="BA128" s="2"/>
    </row>
    <row r="129" spans="1:53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17"/>
      <c r="M129" s="29"/>
      <c r="N129" s="29"/>
      <c r="O129" s="217"/>
      <c r="P129" s="29"/>
      <c r="Q129" s="29"/>
      <c r="R129" s="217"/>
      <c r="S129" s="29"/>
      <c r="T129" s="29"/>
      <c r="U129" s="217"/>
      <c r="V129" s="29"/>
      <c r="W129" s="29"/>
      <c r="X129" s="217"/>
      <c r="Y129" s="29"/>
      <c r="Z129" s="29"/>
      <c r="AA129" s="217"/>
      <c r="AB129" s="29"/>
      <c r="AC129" s="29"/>
      <c r="AD129" s="217"/>
      <c r="AE129" s="29"/>
      <c r="AF129" s="29"/>
      <c r="AG129" s="222"/>
      <c r="AH129" s="29"/>
      <c r="AI129" s="29"/>
      <c r="AJ129" s="222"/>
      <c r="AK129" s="29"/>
      <c r="AL129" s="29"/>
      <c r="AM129" s="222"/>
      <c r="AN129" s="29"/>
      <c r="AO129" s="29"/>
      <c r="AP129" s="222"/>
      <c r="AQ129" s="29"/>
      <c r="AR129" s="29"/>
      <c r="AS129" s="29"/>
      <c r="AT129" s="29"/>
      <c r="AU129" s="29"/>
      <c r="AV129" s="40"/>
      <c r="BA129" s="2"/>
    </row>
    <row r="130" spans="1:53" x14ac:dyDescent="0.2">
      <c r="A130" s="46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17"/>
      <c r="M130" s="29"/>
      <c r="N130" s="29"/>
      <c r="O130" s="217"/>
      <c r="P130" s="29"/>
      <c r="Q130" s="29"/>
      <c r="R130" s="217"/>
      <c r="S130" s="29"/>
      <c r="T130" s="29"/>
      <c r="U130" s="217"/>
      <c r="V130" s="29"/>
      <c r="W130" s="29"/>
      <c r="X130" s="217"/>
      <c r="Y130" s="29"/>
      <c r="Z130" s="29"/>
      <c r="AA130" s="217"/>
      <c r="AB130" s="29"/>
      <c r="AC130" s="29"/>
      <c r="AD130" s="217"/>
      <c r="AE130" s="29"/>
      <c r="AF130" s="29"/>
      <c r="AG130" s="222"/>
      <c r="AH130" s="29"/>
      <c r="AI130" s="29"/>
      <c r="AJ130" s="222"/>
      <c r="AK130" s="29"/>
      <c r="AL130" s="29"/>
      <c r="AM130" s="222"/>
      <c r="AN130" s="29"/>
      <c r="AO130" s="29"/>
      <c r="AP130" s="222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</row>
    <row r="131" spans="1:53" x14ac:dyDescent="0.2">
      <c r="A131" s="46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17"/>
      <c r="M131" s="29"/>
      <c r="N131" s="29"/>
      <c r="O131" s="217"/>
      <c r="P131" s="29"/>
      <c r="Q131" s="29"/>
      <c r="R131" s="217"/>
      <c r="S131" s="29"/>
      <c r="T131" s="29"/>
      <c r="U131" s="217"/>
      <c r="V131" s="29"/>
      <c r="W131" s="29"/>
      <c r="X131" s="217"/>
      <c r="Y131" s="29"/>
      <c r="Z131" s="29"/>
      <c r="AA131" s="217"/>
      <c r="AB131" s="29"/>
      <c r="AC131" s="29"/>
      <c r="AD131" s="217"/>
      <c r="AE131" s="29"/>
      <c r="AF131" s="29"/>
      <c r="AG131" s="222"/>
      <c r="AH131" s="29"/>
      <c r="AI131" s="29"/>
      <c r="AJ131" s="222"/>
      <c r="AK131" s="29"/>
      <c r="AL131" s="29"/>
      <c r="AM131" s="222"/>
      <c r="AN131" s="29"/>
      <c r="AO131" s="29"/>
      <c r="AP131" s="222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</row>
    <row r="132" spans="1:53" x14ac:dyDescent="0.2">
      <c r="A132" s="46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17"/>
      <c r="M132" s="29"/>
      <c r="N132" s="29"/>
      <c r="O132" s="217"/>
      <c r="P132" s="29"/>
      <c r="Q132" s="29"/>
      <c r="R132" s="217"/>
      <c r="S132" s="29"/>
      <c r="T132" s="29"/>
      <c r="U132" s="217"/>
      <c r="V132" s="29"/>
      <c r="W132" s="29"/>
      <c r="X132" s="217"/>
      <c r="Y132" s="29"/>
      <c r="Z132" s="29"/>
      <c r="AA132" s="217"/>
      <c r="AB132" s="29"/>
      <c r="AC132" s="29"/>
      <c r="AD132" s="217"/>
      <c r="AE132" s="29"/>
      <c r="AF132" s="29"/>
      <c r="AG132" s="222"/>
      <c r="AH132" s="29"/>
      <c r="AI132" s="29"/>
      <c r="AJ132" s="222"/>
      <c r="AK132" s="29"/>
      <c r="AL132" s="29"/>
      <c r="AM132" s="222"/>
      <c r="AN132" s="29"/>
      <c r="AO132" s="29"/>
      <c r="AP132" s="222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</row>
    <row r="133" spans="1:53" x14ac:dyDescent="0.2">
      <c r="A133" s="46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17"/>
      <c r="M133" s="29"/>
      <c r="N133" s="29"/>
      <c r="O133" s="217"/>
      <c r="P133" s="29"/>
      <c r="Q133" s="29"/>
      <c r="R133" s="217"/>
      <c r="S133" s="29"/>
      <c r="T133" s="29"/>
      <c r="U133" s="217"/>
      <c r="V133" s="29"/>
      <c r="W133" s="29"/>
      <c r="X133" s="217"/>
      <c r="Y133" s="29"/>
      <c r="Z133" s="29"/>
      <c r="AA133" s="217"/>
      <c r="AB133" s="29"/>
      <c r="AC133" s="29"/>
      <c r="AD133" s="217"/>
      <c r="AE133" s="29"/>
      <c r="AF133" s="29"/>
      <c r="AG133" s="222"/>
      <c r="AH133" s="29"/>
      <c r="AI133" s="29"/>
      <c r="AJ133" s="222"/>
      <c r="AK133" s="29"/>
      <c r="AL133" s="29"/>
      <c r="AM133" s="222"/>
      <c r="AN133" s="29"/>
      <c r="AO133" s="29"/>
      <c r="AP133" s="222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</row>
    <row r="134" spans="1:53" x14ac:dyDescent="0.2">
      <c r="A134" s="46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17"/>
      <c r="M134" s="29"/>
      <c r="N134" s="29"/>
      <c r="O134" s="217"/>
      <c r="P134" s="29"/>
      <c r="Q134" s="29"/>
      <c r="R134" s="217"/>
      <c r="S134" s="29"/>
      <c r="T134" s="29"/>
      <c r="U134" s="217"/>
      <c r="V134" s="29"/>
      <c r="W134" s="29"/>
      <c r="X134" s="217"/>
      <c r="Y134" s="29"/>
      <c r="Z134" s="29"/>
      <c r="AA134" s="217"/>
      <c r="AB134" s="29"/>
      <c r="AC134" s="29"/>
      <c r="AD134" s="217"/>
      <c r="AE134" s="29"/>
      <c r="AF134" s="29"/>
      <c r="AG134" s="222"/>
      <c r="AH134" s="29"/>
      <c r="AI134" s="29"/>
      <c r="AJ134" s="222"/>
      <c r="AK134" s="29"/>
      <c r="AL134" s="29"/>
      <c r="AM134" s="222"/>
      <c r="AN134" s="29"/>
      <c r="AO134" s="29"/>
      <c r="AP134" s="222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</row>
    <row r="135" spans="1:53" x14ac:dyDescent="0.2">
      <c r="A135" s="46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17"/>
      <c r="M135" s="29"/>
      <c r="N135" s="29"/>
      <c r="O135" s="217"/>
      <c r="P135" s="29"/>
      <c r="Q135" s="29"/>
      <c r="R135" s="217"/>
      <c r="S135" s="29"/>
      <c r="T135" s="29"/>
      <c r="U135" s="217"/>
      <c r="V135" s="29"/>
      <c r="W135" s="29"/>
      <c r="X135" s="217"/>
      <c r="Y135" s="29"/>
      <c r="Z135" s="29"/>
      <c r="AA135" s="217"/>
      <c r="AB135" s="29"/>
      <c r="AC135" s="29"/>
      <c r="AD135" s="217"/>
      <c r="AE135" s="29"/>
      <c r="AF135" s="29"/>
      <c r="AG135" s="222"/>
      <c r="AH135" s="29"/>
      <c r="AI135" s="29"/>
      <c r="AJ135" s="222"/>
      <c r="AK135" s="29"/>
      <c r="AL135" s="29"/>
      <c r="AM135" s="222"/>
      <c r="AN135" s="29"/>
      <c r="AO135" s="29"/>
      <c r="AP135" s="222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</row>
    <row r="136" spans="1:53" x14ac:dyDescent="0.2">
      <c r="A136" s="46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17"/>
      <c r="M136" s="29"/>
      <c r="N136" s="29"/>
      <c r="O136" s="217"/>
      <c r="P136" s="29"/>
      <c r="Q136" s="29"/>
      <c r="R136" s="217"/>
      <c r="S136" s="29"/>
      <c r="T136" s="29"/>
      <c r="U136" s="217"/>
      <c r="V136" s="29"/>
      <c r="W136" s="29"/>
      <c r="X136" s="217"/>
      <c r="Y136" s="29"/>
      <c r="Z136" s="29"/>
      <c r="AA136" s="217"/>
      <c r="AB136" s="29"/>
      <c r="AC136" s="29"/>
      <c r="AD136" s="217"/>
      <c r="AE136" s="29"/>
      <c r="AF136" s="29"/>
      <c r="AG136" s="222"/>
      <c r="AH136" s="29"/>
      <c r="AI136" s="29"/>
      <c r="AJ136" s="222"/>
      <c r="AK136" s="29"/>
      <c r="AL136" s="29"/>
      <c r="AM136" s="222"/>
      <c r="AN136" s="29"/>
      <c r="AO136" s="29"/>
      <c r="AP136" s="222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</row>
    <row r="137" spans="1:53" x14ac:dyDescent="0.2">
      <c r="A137" s="46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17"/>
      <c r="M137" s="29"/>
      <c r="N137" s="29"/>
      <c r="O137" s="217"/>
      <c r="P137" s="29"/>
      <c r="Q137" s="29"/>
      <c r="R137" s="217"/>
      <c r="S137" s="29"/>
      <c r="T137" s="29"/>
      <c r="U137" s="217"/>
      <c r="V137" s="29"/>
      <c r="W137" s="29"/>
      <c r="X137" s="217"/>
      <c r="Y137" s="29"/>
      <c r="Z137" s="29"/>
      <c r="AA137" s="217"/>
      <c r="AB137" s="29"/>
      <c r="AC137" s="29"/>
      <c r="AD137" s="217"/>
      <c r="AE137" s="29"/>
      <c r="AF137" s="29"/>
      <c r="AG137" s="222"/>
      <c r="AH137" s="29"/>
      <c r="AI137" s="29"/>
      <c r="AJ137" s="222"/>
      <c r="AK137" s="29"/>
      <c r="AL137" s="29"/>
      <c r="AM137" s="222"/>
      <c r="AN137" s="29"/>
      <c r="AO137" s="29"/>
      <c r="AP137" s="222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</row>
    <row r="138" spans="1:53" x14ac:dyDescent="0.2">
      <c r="A138" s="46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17"/>
      <c r="M138" s="29"/>
      <c r="N138" s="29"/>
      <c r="O138" s="217"/>
      <c r="P138" s="29"/>
      <c r="Q138" s="29"/>
      <c r="R138" s="217"/>
      <c r="S138" s="29"/>
      <c r="T138" s="29"/>
      <c r="U138" s="217"/>
      <c r="V138" s="29"/>
      <c r="W138" s="29"/>
      <c r="X138" s="217"/>
      <c r="Y138" s="29"/>
      <c r="Z138" s="29"/>
      <c r="AA138" s="217"/>
      <c r="AB138" s="29"/>
      <c r="AC138" s="29"/>
      <c r="AD138" s="217"/>
      <c r="AE138" s="29"/>
      <c r="AF138" s="29"/>
      <c r="AG138" s="222"/>
      <c r="AH138" s="29"/>
      <c r="AI138" s="29"/>
      <c r="AJ138" s="222"/>
      <c r="AK138" s="29"/>
      <c r="AL138" s="29"/>
      <c r="AM138" s="222"/>
      <c r="AN138" s="29"/>
      <c r="AO138" s="29"/>
      <c r="AP138" s="222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</row>
    <row r="139" spans="1:53" x14ac:dyDescent="0.2">
      <c r="A139" s="46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17"/>
      <c r="M139" s="29"/>
      <c r="N139" s="29"/>
      <c r="O139" s="217"/>
      <c r="P139" s="29"/>
      <c r="Q139" s="29"/>
      <c r="R139" s="217"/>
      <c r="S139" s="29"/>
      <c r="T139" s="29"/>
      <c r="U139" s="217"/>
      <c r="V139" s="29"/>
      <c r="W139" s="29"/>
      <c r="X139" s="217"/>
      <c r="Y139" s="29"/>
      <c r="Z139" s="29"/>
      <c r="AA139" s="217"/>
      <c r="AB139" s="29"/>
      <c r="AC139" s="29"/>
      <c r="AD139" s="217"/>
      <c r="AE139" s="29"/>
      <c r="AF139" s="29"/>
      <c r="AG139" s="222"/>
      <c r="AH139" s="29"/>
      <c r="AI139" s="29"/>
      <c r="AJ139" s="222"/>
      <c r="AK139" s="29"/>
      <c r="AL139" s="29"/>
      <c r="AM139" s="222"/>
      <c r="AN139" s="29"/>
      <c r="AO139" s="29"/>
      <c r="AP139" s="222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</row>
    <row r="140" spans="1:53" x14ac:dyDescent="0.2">
      <c r="A140" s="46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17"/>
      <c r="M140" s="29"/>
      <c r="N140" s="29"/>
      <c r="O140" s="217"/>
      <c r="P140" s="29"/>
      <c r="Q140" s="29"/>
      <c r="R140" s="217"/>
      <c r="S140" s="29"/>
      <c r="T140" s="29"/>
      <c r="U140" s="217"/>
      <c r="V140" s="29"/>
      <c r="W140" s="29"/>
      <c r="X140" s="217"/>
      <c r="Y140" s="29"/>
      <c r="Z140" s="29"/>
      <c r="AA140" s="217"/>
      <c r="AB140" s="29"/>
      <c r="AC140" s="29"/>
      <c r="AD140" s="217"/>
      <c r="AE140" s="29"/>
      <c r="AF140" s="29"/>
      <c r="AG140" s="222"/>
      <c r="AH140" s="29"/>
      <c r="AI140" s="29"/>
      <c r="AJ140" s="222"/>
      <c r="AK140" s="29"/>
      <c r="AL140" s="29"/>
      <c r="AM140" s="222"/>
      <c r="AN140" s="29"/>
      <c r="AO140" s="29"/>
      <c r="AP140" s="222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</row>
    <row r="141" spans="1:53" x14ac:dyDescent="0.2">
      <c r="A141" s="46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17"/>
      <c r="M141" s="29"/>
      <c r="N141" s="29"/>
      <c r="O141" s="217"/>
      <c r="P141" s="29"/>
      <c r="Q141" s="29"/>
      <c r="R141" s="217"/>
      <c r="S141" s="29"/>
      <c r="T141" s="29"/>
      <c r="U141" s="217"/>
      <c r="V141" s="29"/>
      <c r="W141" s="29"/>
      <c r="X141" s="217"/>
      <c r="Y141" s="29"/>
      <c r="Z141" s="29"/>
      <c r="AA141" s="217"/>
      <c r="AB141" s="29"/>
      <c r="AC141" s="29"/>
      <c r="AD141" s="217"/>
      <c r="AE141" s="29"/>
      <c r="AF141" s="29"/>
      <c r="AG141" s="222"/>
      <c r="AH141" s="29"/>
      <c r="AI141" s="29"/>
      <c r="AJ141" s="222"/>
      <c r="AK141" s="29"/>
      <c r="AL141" s="29"/>
      <c r="AM141" s="222"/>
      <c r="AN141" s="29"/>
      <c r="AO141" s="29"/>
      <c r="AP141" s="222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</row>
    <row r="142" spans="1:53" x14ac:dyDescent="0.2">
      <c r="A142" s="46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17"/>
      <c r="M142" s="29"/>
      <c r="N142" s="29"/>
      <c r="O142" s="217"/>
      <c r="P142" s="29"/>
      <c r="Q142" s="29"/>
      <c r="R142" s="217"/>
      <c r="S142" s="29"/>
      <c r="T142" s="29"/>
      <c r="U142" s="217"/>
      <c r="V142" s="29"/>
      <c r="W142" s="29"/>
      <c r="X142" s="217"/>
      <c r="Y142" s="29"/>
      <c r="Z142" s="29"/>
      <c r="AA142" s="217"/>
      <c r="AB142" s="29"/>
      <c r="AC142" s="29"/>
      <c r="AD142" s="217"/>
      <c r="AE142" s="29"/>
      <c r="AF142" s="29"/>
      <c r="AG142" s="222"/>
      <c r="AH142" s="29"/>
      <c r="AI142" s="29"/>
      <c r="AJ142" s="222"/>
      <c r="AK142" s="29"/>
      <c r="AL142" s="29"/>
      <c r="AM142" s="222"/>
      <c r="AN142" s="29"/>
      <c r="AO142" s="29"/>
      <c r="AP142" s="222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</row>
    <row r="143" spans="1:53" x14ac:dyDescent="0.2">
      <c r="A143" s="46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17"/>
      <c r="M143" s="29"/>
      <c r="N143" s="29"/>
      <c r="O143" s="217"/>
      <c r="P143" s="29"/>
      <c r="Q143" s="29"/>
      <c r="R143" s="217"/>
      <c r="S143" s="29"/>
      <c r="T143" s="29"/>
      <c r="U143" s="217"/>
      <c r="V143" s="29"/>
      <c r="W143" s="29"/>
      <c r="X143" s="217"/>
      <c r="Y143" s="29"/>
      <c r="Z143" s="29"/>
      <c r="AA143" s="217"/>
      <c r="AB143" s="29"/>
      <c r="AC143" s="29"/>
      <c r="AD143" s="217"/>
      <c r="AE143" s="29"/>
      <c r="AF143" s="29"/>
      <c r="AG143" s="222"/>
      <c r="AH143" s="29"/>
      <c r="AI143" s="29"/>
      <c r="AJ143" s="222"/>
      <c r="AK143" s="29"/>
      <c r="AL143" s="29"/>
      <c r="AM143" s="222"/>
      <c r="AN143" s="29"/>
      <c r="AO143" s="29"/>
      <c r="AP143" s="222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</row>
    <row r="144" spans="1:53" x14ac:dyDescent="0.2">
      <c r="A144" s="46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17"/>
      <c r="M144" s="29"/>
      <c r="N144" s="29"/>
      <c r="O144" s="217"/>
      <c r="P144" s="29"/>
      <c r="Q144" s="29"/>
      <c r="R144" s="217"/>
      <c r="S144" s="29"/>
      <c r="T144" s="29"/>
      <c r="U144" s="217"/>
      <c r="V144" s="29"/>
      <c r="W144" s="29"/>
      <c r="X144" s="217"/>
      <c r="Y144" s="29"/>
      <c r="Z144" s="29"/>
      <c r="AA144" s="217"/>
      <c r="AB144" s="29"/>
      <c r="AC144" s="29"/>
      <c r="AD144" s="217"/>
      <c r="AE144" s="29"/>
      <c r="AF144" s="29"/>
      <c r="AG144" s="222"/>
      <c r="AH144" s="29"/>
      <c r="AI144" s="29"/>
      <c r="AJ144" s="222"/>
      <c r="AK144" s="29"/>
      <c r="AL144" s="29"/>
      <c r="AM144" s="222"/>
      <c r="AN144" s="29"/>
      <c r="AO144" s="29"/>
      <c r="AP144" s="222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</row>
    <row r="145" spans="1:52" x14ac:dyDescent="0.2">
      <c r="A145" s="46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17"/>
      <c r="M145" s="29"/>
      <c r="N145" s="29"/>
      <c r="O145" s="217"/>
      <c r="P145" s="29"/>
      <c r="Q145" s="29"/>
      <c r="R145" s="217"/>
      <c r="S145" s="29"/>
      <c r="T145" s="29"/>
      <c r="U145" s="217"/>
      <c r="V145" s="29"/>
      <c r="W145" s="29"/>
      <c r="X145" s="217"/>
      <c r="Y145" s="29"/>
      <c r="Z145" s="29"/>
      <c r="AA145" s="217"/>
      <c r="AB145" s="29"/>
      <c r="AC145" s="29"/>
      <c r="AD145" s="217"/>
      <c r="AE145" s="29"/>
      <c r="AF145" s="29"/>
      <c r="AG145" s="222"/>
      <c r="AH145" s="29"/>
      <c r="AI145" s="29"/>
      <c r="AJ145" s="222"/>
      <c r="AK145" s="29"/>
      <c r="AL145" s="29"/>
      <c r="AM145" s="222"/>
      <c r="AN145" s="29"/>
      <c r="AO145" s="29"/>
      <c r="AP145" s="222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</row>
    <row r="146" spans="1:52" x14ac:dyDescent="0.2">
      <c r="A146" s="46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17"/>
      <c r="M146" s="29"/>
      <c r="N146" s="29"/>
      <c r="O146" s="217"/>
      <c r="P146" s="29"/>
      <c r="Q146" s="29"/>
      <c r="R146" s="217"/>
      <c r="S146" s="29"/>
      <c r="T146" s="29"/>
      <c r="U146" s="217"/>
      <c r="V146" s="29"/>
      <c r="W146" s="29"/>
      <c r="X146" s="217"/>
      <c r="Y146" s="29"/>
      <c r="Z146" s="29"/>
      <c r="AA146" s="217"/>
      <c r="AB146" s="29"/>
      <c r="AC146" s="29"/>
      <c r="AD146" s="217"/>
      <c r="AE146" s="29"/>
      <c r="AF146" s="29"/>
      <c r="AG146" s="222"/>
      <c r="AH146" s="29"/>
      <c r="AI146" s="29"/>
      <c r="AJ146" s="222"/>
      <c r="AK146" s="29"/>
      <c r="AL146" s="29"/>
      <c r="AM146" s="222"/>
      <c r="AN146" s="29"/>
      <c r="AO146" s="29"/>
      <c r="AP146" s="222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</row>
    <row r="147" spans="1:52" x14ac:dyDescent="0.2">
      <c r="A147" s="46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17"/>
      <c r="M147" s="29"/>
      <c r="N147" s="29"/>
      <c r="O147" s="217"/>
      <c r="P147" s="29"/>
      <c r="Q147" s="29"/>
      <c r="R147" s="217"/>
      <c r="S147" s="29"/>
      <c r="T147" s="29"/>
      <c r="U147" s="217"/>
      <c r="V147" s="29"/>
      <c r="W147" s="29"/>
      <c r="X147" s="217"/>
      <c r="Y147" s="29"/>
      <c r="Z147" s="29"/>
      <c r="AA147" s="217"/>
      <c r="AB147" s="29"/>
      <c r="AC147" s="29"/>
      <c r="AD147" s="217"/>
      <c r="AE147" s="29"/>
      <c r="AF147" s="29"/>
      <c r="AG147" s="222"/>
      <c r="AH147" s="29"/>
      <c r="AI147" s="29"/>
      <c r="AJ147" s="222"/>
      <c r="AK147" s="29"/>
      <c r="AL147" s="29"/>
      <c r="AM147" s="222"/>
      <c r="AN147" s="29"/>
      <c r="AO147" s="29"/>
      <c r="AP147" s="222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</row>
    <row r="148" spans="1:52" x14ac:dyDescent="0.2">
      <c r="A148" s="46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17"/>
      <c r="M148" s="29"/>
      <c r="N148" s="29"/>
      <c r="O148" s="217"/>
      <c r="P148" s="29"/>
      <c r="Q148" s="29"/>
      <c r="R148" s="217"/>
      <c r="S148" s="29"/>
      <c r="T148" s="29"/>
      <c r="U148" s="217"/>
      <c r="V148" s="29"/>
      <c r="W148" s="29"/>
      <c r="X148" s="217"/>
      <c r="Y148" s="29"/>
      <c r="Z148" s="29"/>
      <c r="AA148" s="217"/>
      <c r="AB148" s="29"/>
      <c r="AC148" s="29"/>
      <c r="AD148" s="217"/>
      <c r="AE148" s="29"/>
      <c r="AF148" s="29"/>
      <c r="AG148" s="222"/>
      <c r="AH148" s="29"/>
      <c r="AI148" s="29"/>
      <c r="AJ148" s="222"/>
      <c r="AK148" s="29"/>
      <c r="AL148" s="29"/>
      <c r="AM148" s="222"/>
      <c r="AN148" s="29"/>
      <c r="AO148" s="29"/>
      <c r="AP148" s="222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</row>
    <row r="149" spans="1:52" x14ac:dyDescent="0.2">
      <c r="A149" s="46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17"/>
      <c r="M149" s="29"/>
      <c r="N149" s="29"/>
      <c r="O149" s="217"/>
      <c r="P149" s="29"/>
      <c r="Q149" s="29"/>
      <c r="R149" s="217"/>
      <c r="S149" s="29"/>
      <c r="T149" s="29"/>
      <c r="U149" s="217"/>
      <c r="V149" s="29"/>
      <c r="W149" s="29"/>
      <c r="X149" s="217"/>
      <c r="Y149" s="29"/>
      <c r="Z149" s="29"/>
      <c r="AA149" s="217"/>
      <c r="AB149" s="29"/>
      <c r="AC149" s="29"/>
      <c r="AD149" s="217"/>
      <c r="AE149" s="29"/>
      <c r="AF149" s="29"/>
      <c r="AG149" s="222"/>
      <c r="AH149" s="29"/>
      <c r="AI149" s="29"/>
      <c r="AJ149" s="222"/>
      <c r="AK149" s="29"/>
      <c r="AL149" s="29"/>
      <c r="AM149" s="222"/>
      <c r="AN149" s="29"/>
      <c r="AO149" s="29"/>
      <c r="AP149" s="222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</row>
    <row r="150" spans="1:52" x14ac:dyDescent="0.2">
      <c r="A150" s="46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17"/>
      <c r="M150" s="29"/>
      <c r="N150" s="29"/>
      <c r="O150" s="217"/>
      <c r="P150" s="29"/>
      <c r="Q150" s="29"/>
      <c r="R150" s="217"/>
      <c r="S150" s="29"/>
      <c r="T150" s="29"/>
      <c r="U150" s="217"/>
      <c r="V150" s="29"/>
      <c r="W150" s="29"/>
      <c r="X150" s="217"/>
      <c r="Y150" s="29"/>
      <c r="Z150" s="29"/>
      <c r="AA150" s="217"/>
      <c r="AB150" s="29"/>
      <c r="AC150" s="29"/>
      <c r="AD150" s="217"/>
      <c r="AE150" s="29"/>
      <c r="AF150" s="29"/>
      <c r="AG150" s="222"/>
      <c r="AH150" s="29"/>
      <c r="AI150" s="29"/>
      <c r="AJ150" s="222"/>
      <c r="AK150" s="29"/>
      <c r="AL150" s="29"/>
      <c r="AM150" s="222"/>
      <c r="AN150" s="29"/>
      <c r="AO150" s="29"/>
      <c r="AP150" s="222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</row>
    <row r="151" spans="1:52" x14ac:dyDescent="0.2">
      <c r="A151" s="46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17"/>
      <c r="M151" s="29"/>
      <c r="N151" s="29"/>
      <c r="O151" s="217"/>
      <c r="P151" s="29"/>
      <c r="Q151" s="29"/>
      <c r="R151" s="217"/>
      <c r="S151" s="29"/>
      <c r="T151" s="29"/>
      <c r="U151" s="217"/>
      <c r="V151" s="29"/>
      <c r="W151" s="29"/>
      <c r="X151" s="217"/>
      <c r="Y151" s="29"/>
      <c r="Z151" s="29"/>
      <c r="AA151" s="217"/>
      <c r="AB151" s="29"/>
      <c r="AC151" s="29"/>
      <c r="AD151" s="217"/>
      <c r="AE151" s="29"/>
      <c r="AF151" s="29"/>
      <c r="AG151" s="222"/>
      <c r="AH151" s="29"/>
      <c r="AI151" s="29"/>
      <c r="AJ151" s="222"/>
      <c r="AK151" s="29"/>
      <c r="AL151" s="29"/>
      <c r="AM151" s="222"/>
      <c r="AN151" s="29"/>
      <c r="AO151" s="29"/>
      <c r="AP151" s="222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</row>
    <row r="152" spans="1:52" x14ac:dyDescent="0.2">
      <c r="A152" s="46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17"/>
      <c r="M152" s="29"/>
      <c r="N152" s="29"/>
      <c r="O152" s="217"/>
      <c r="P152" s="29"/>
      <c r="Q152" s="29"/>
      <c r="R152" s="217"/>
      <c r="S152" s="29"/>
      <c r="T152" s="29"/>
      <c r="U152" s="217"/>
      <c r="V152" s="29"/>
      <c r="W152" s="29"/>
      <c r="X152" s="217"/>
      <c r="Y152" s="29"/>
      <c r="Z152" s="29"/>
      <c r="AA152" s="217"/>
      <c r="AB152" s="29"/>
      <c r="AC152" s="29"/>
      <c r="AD152" s="217"/>
      <c r="AE152" s="29"/>
      <c r="AF152" s="29"/>
      <c r="AG152" s="222"/>
      <c r="AH152" s="29"/>
      <c r="AI152" s="29"/>
      <c r="AJ152" s="222"/>
      <c r="AK152" s="29"/>
      <c r="AL152" s="29"/>
      <c r="AM152" s="222"/>
      <c r="AN152" s="29"/>
      <c r="AO152" s="29"/>
      <c r="AP152" s="222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</row>
    <row r="153" spans="1:52" x14ac:dyDescent="0.2">
      <c r="A153" s="46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17"/>
      <c r="M153" s="29"/>
      <c r="N153" s="29"/>
      <c r="O153" s="217"/>
      <c r="P153" s="29"/>
      <c r="Q153" s="29"/>
      <c r="R153" s="217"/>
      <c r="S153" s="29"/>
      <c r="T153" s="29"/>
      <c r="U153" s="217"/>
      <c r="V153" s="29"/>
      <c r="W153" s="29"/>
      <c r="X153" s="217"/>
      <c r="Y153" s="29"/>
      <c r="Z153" s="29"/>
      <c r="AA153" s="217"/>
      <c r="AB153" s="29"/>
      <c r="AC153" s="29"/>
      <c r="AD153" s="217"/>
      <c r="AE153" s="29"/>
      <c r="AF153" s="29"/>
      <c r="AG153" s="222"/>
      <c r="AH153" s="29"/>
      <c r="AI153" s="29"/>
      <c r="AJ153" s="222"/>
      <c r="AK153" s="29"/>
      <c r="AL153" s="29"/>
      <c r="AM153" s="222"/>
      <c r="AN153" s="29"/>
      <c r="AO153" s="29"/>
      <c r="AP153" s="222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</row>
    <row r="154" spans="1:52" x14ac:dyDescent="0.2">
      <c r="A154" s="46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17"/>
      <c r="M154" s="29"/>
      <c r="N154" s="29"/>
      <c r="O154" s="217"/>
      <c r="P154" s="29"/>
      <c r="Q154" s="29"/>
      <c r="R154" s="217"/>
      <c r="S154" s="29"/>
      <c r="T154" s="29"/>
      <c r="U154" s="217"/>
      <c r="V154" s="29"/>
      <c r="W154" s="29"/>
      <c r="X154" s="217"/>
      <c r="Y154" s="29"/>
      <c r="Z154" s="29"/>
      <c r="AA154" s="217"/>
      <c r="AB154" s="29"/>
      <c r="AC154" s="29"/>
      <c r="AD154" s="217"/>
      <c r="AE154" s="29"/>
      <c r="AF154" s="29"/>
      <c r="AG154" s="222"/>
      <c r="AH154" s="29"/>
      <c r="AI154" s="29"/>
      <c r="AJ154" s="222"/>
      <c r="AK154" s="29"/>
      <c r="AL154" s="29"/>
      <c r="AM154" s="222"/>
      <c r="AN154" s="29"/>
      <c r="AO154" s="29"/>
      <c r="AP154" s="222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</row>
    <row r="155" spans="1:52" x14ac:dyDescent="0.2">
      <c r="A155" s="46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17"/>
      <c r="M155" s="29"/>
      <c r="N155" s="29"/>
      <c r="O155" s="217"/>
      <c r="P155" s="29"/>
      <c r="Q155" s="29"/>
      <c r="R155" s="217"/>
      <c r="S155" s="29"/>
      <c r="T155" s="29"/>
      <c r="U155" s="217"/>
      <c r="V155" s="29"/>
      <c r="W155" s="29"/>
      <c r="X155" s="217"/>
      <c r="Y155" s="29"/>
      <c r="Z155" s="29"/>
      <c r="AA155" s="217"/>
      <c r="AB155" s="29"/>
      <c r="AC155" s="29"/>
      <c r="AD155" s="217"/>
      <c r="AE155" s="29"/>
      <c r="AF155" s="29"/>
      <c r="AG155" s="222"/>
      <c r="AH155" s="29"/>
      <c r="AI155" s="29"/>
      <c r="AJ155" s="222"/>
      <c r="AK155" s="29"/>
      <c r="AL155" s="29"/>
      <c r="AM155" s="222"/>
      <c r="AN155" s="29"/>
      <c r="AO155" s="29"/>
      <c r="AP155" s="222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</row>
    <row r="156" spans="1:52" x14ac:dyDescent="0.2">
      <c r="A156" s="46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17"/>
      <c r="M156" s="29"/>
      <c r="N156" s="29"/>
      <c r="O156" s="217"/>
      <c r="P156" s="29"/>
      <c r="Q156" s="29"/>
      <c r="R156" s="217"/>
      <c r="S156" s="29"/>
      <c r="T156" s="29"/>
      <c r="U156" s="217"/>
      <c r="V156" s="29"/>
      <c r="W156" s="29"/>
      <c r="X156" s="217"/>
      <c r="Y156" s="29"/>
      <c r="Z156" s="29"/>
      <c r="AA156" s="217"/>
      <c r="AB156" s="29"/>
      <c r="AC156" s="29"/>
      <c r="AD156" s="217"/>
      <c r="AE156" s="29"/>
      <c r="AF156" s="29"/>
      <c r="AG156" s="222"/>
      <c r="AH156" s="29"/>
      <c r="AI156" s="29"/>
      <c r="AJ156" s="222"/>
      <c r="AK156" s="29"/>
      <c r="AL156" s="29"/>
      <c r="AM156" s="222"/>
      <c r="AN156" s="29"/>
      <c r="AO156" s="29"/>
      <c r="AP156" s="222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</row>
    <row r="157" spans="1:52" x14ac:dyDescent="0.2">
      <c r="A157" s="46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17"/>
      <c r="M157" s="29"/>
      <c r="N157" s="29"/>
      <c r="O157" s="217"/>
      <c r="P157" s="29"/>
      <c r="Q157" s="29"/>
      <c r="R157" s="217"/>
      <c r="S157" s="29"/>
      <c r="T157" s="29"/>
      <c r="U157" s="217"/>
      <c r="V157" s="29"/>
      <c r="W157" s="29"/>
      <c r="X157" s="217"/>
      <c r="Y157" s="29"/>
      <c r="Z157" s="29"/>
      <c r="AA157" s="217"/>
      <c r="AB157" s="29"/>
      <c r="AC157" s="29"/>
      <c r="AD157" s="217"/>
      <c r="AE157" s="29"/>
      <c r="AF157" s="29"/>
      <c r="AG157" s="222"/>
      <c r="AH157" s="29"/>
      <c r="AI157" s="29"/>
      <c r="AJ157" s="222"/>
      <c r="AK157" s="29"/>
      <c r="AL157" s="29"/>
      <c r="AM157" s="222"/>
      <c r="AN157" s="29"/>
      <c r="AO157" s="29"/>
      <c r="AP157" s="222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</row>
    <row r="158" spans="1:52" x14ac:dyDescent="0.2">
      <c r="A158" s="46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17"/>
      <c r="M158" s="29"/>
      <c r="N158" s="29"/>
      <c r="O158" s="217"/>
      <c r="P158" s="29"/>
      <c r="Q158" s="29"/>
      <c r="R158" s="217"/>
      <c r="S158" s="29"/>
      <c r="T158" s="29"/>
      <c r="U158" s="217"/>
      <c r="V158" s="29"/>
      <c r="W158" s="29"/>
      <c r="X158" s="217"/>
      <c r="Y158" s="29"/>
      <c r="Z158" s="29"/>
      <c r="AA158" s="217"/>
      <c r="AB158" s="29"/>
      <c r="AC158" s="29"/>
      <c r="AD158" s="217"/>
      <c r="AE158" s="29"/>
      <c r="AF158" s="29"/>
      <c r="AG158" s="222"/>
      <c r="AH158" s="29"/>
      <c r="AI158" s="29"/>
      <c r="AJ158" s="222"/>
      <c r="AK158" s="29"/>
      <c r="AL158" s="29"/>
      <c r="AM158" s="222"/>
      <c r="AN158" s="29"/>
      <c r="AO158" s="29"/>
      <c r="AP158" s="222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</row>
    <row r="159" spans="1:52" x14ac:dyDescent="0.2">
      <c r="A159" s="46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17"/>
      <c r="M159" s="29"/>
      <c r="N159" s="29"/>
      <c r="O159" s="217"/>
      <c r="P159" s="29"/>
      <c r="Q159" s="29"/>
      <c r="R159" s="217"/>
      <c r="S159" s="29"/>
      <c r="T159" s="29"/>
      <c r="U159" s="217"/>
      <c r="V159" s="29"/>
      <c r="W159" s="29"/>
      <c r="X159" s="217"/>
      <c r="Y159" s="29"/>
      <c r="Z159" s="29"/>
      <c r="AA159" s="217"/>
      <c r="AB159" s="29"/>
      <c r="AC159" s="29"/>
      <c r="AD159" s="217"/>
      <c r="AE159" s="29"/>
      <c r="AF159" s="29"/>
      <c r="AG159" s="222"/>
      <c r="AH159" s="29"/>
      <c r="AI159" s="29"/>
      <c r="AJ159" s="222"/>
      <c r="AK159" s="29"/>
      <c r="AL159" s="29"/>
      <c r="AM159" s="222"/>
      <c r="AN159" s="29"/>
      <c r="AO159" s="29"/>
      <c r="AP159" s="222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</row>
    <row r="160" spans="1:52" x14ac:dyDescent="0.2">
      <c r="A160" s="46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17"/>
      <c r="M160" s="29"/>
      <c r="N160" s="29"/>
      <c r="O160" s="217"/>
      <c r="P160" s="29"/>
      <c r="Q160" s="29"/>
      <c r="R160" s="217"/>
      <c r="S160" s="29"/>
      <c r="T160" s="29"/>
      <c r="U160" s="217"/>
      <c r="V160" s="29"/>
      <c r="W160" s="29"/>
      <c r="X160" s="217"/>
      <c r="Y160" s="29"/>
      <c r="Z160" s="29"/>
      <c r="AA160" s="217"/>
      <c r="AB160" s="29"/>
      <c r="AC160" s="29"/>
      <c r="AD160" s="217"/>
      <c r="AE160" s="29"/>
      <c r="AF160" s="29"/>
      <c r="AG160" s="222"/>
      <c r="AH160" s="29"/>
      <c r="AI160" s="29"/>
      <c r="AJ160" s="222"/>
      <c r="AK160" s="29"/>
      <c r="AL160" s="29"/>
      <c r="AM160" s="222"/>
      <c r="AN160" s="29"/>
      <c r="AO160" s="29"/>
      <c r="AP160" s="222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</row>
    <row r="161" spans="1:52" x14ac:dyDescent="0.2">
      <c r="A161" s="46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17"/>
      <c r="M161" s="29"/>
      <c r="N161" s="29"/>
      <c r="O161" s="217"/>
      <c r="P161" s="29"/>
      <c r="Q161" s="29"/>
      <c r="R161" s="217"/>
      <c r="S161" s="29"/>
      <c r="T161" s="29"/>
      <c r="U161" s="217"/>
      <c r="V161" s="29"/>
      <c r="W161" s="29"/>
      <c r="X161" s="217"/>
      <c r="Y161" s="29"/>
      <c r="Z161" s="29"/>
      <c r="AA161" s="217"/>
      <c r="AB161" s="29"/>
      <c r="AC161" s="29"/>
      <c r="AD161" s="217"/>
      <c r="AE161" s="29"/>
      <c r="AF161" s="29"/>
      <c r="AG161" s="222"/>
      <c r="AH161" s="29"/>
      <c r="AI161" s="29"/>
      <c r="AJ161" s="222"/>
      <c r="AK161" s="29"/>
      <c r="AL161" s="29"/>
      <c r="AM161" s="222"/>
      <c r="AN161" s="29"/>
      <c r="AO161" s="29"/>
      <c r="AP161" s="222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</row>
    <row r="162" spans="1:52" x14ac:dyDescent="0.2">
      <c r="A162" s="46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17"/>
      <c r="M162" s="29"/>
      <c r="N162" s="29"/>
      <c r="O162" s="217"/>
      <c r="P162" s="29"/>
      <c r="Q162" s="29"/>
      <c r="R162" s="217"/>
      <c r="S162" s="29"/>
      <c r="T162" s="29"/>
      <c r="U162" s="217"/>
      <c r="V162" s="29"/>
      <c r="W162" s="29"/>
      <c r="X162" s="217"/>
      <c r="Y162" s="29"/>
      <c r="Z162" s="29"/>
      <c r="AA162" s="217"/>
      <c r="AB162" s="29"/>
      <c r="AC162" s="29"/>
      <c r="AD162" s="217"/>
      <c r="AE162" s="29"/>
      <c r="AF162" s="29"/>
      <c r="AG162" s="222"/>
      <c r="AH162" s="29"/>
      <c r="AI162" s="29"/>
      <c r="AJ162" s="222"/>
      <c r="AK162" s="29"/>
      <c r="AL162" s="29"/>
      <c r="AM162" s="222"/>
      <c r="AN162" s="29"/>
      <c r="AO162" s="29"/>
      <c r="AP162" s="222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</row>
    <row r="163" spans="1:52" x14ac:dyDescent="0.2">
      <c r="A163" s="46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17"/>
      <c r="M163" s="29"/>
      <c r="N163" s="29"/>
      <c r="O163" s="217"/>
      <c r="P163" s="29"/>
      <c r="Q163" s="29"/>
      <c r="R163" s="217"/>
      <c r="S163" s="29"/>
      <c r="T163" s="29"/>
      <c r="U163" s="217"/>
      <c r="V163" s="29"/>
      <c r="W163" s="29"/>
      <c r="X163" s="217"/>
      <c r="Y163" s="29"/>
      <c r="Z163" s="29"/>
      <c r="AA163" s="217"/>
      <c r="AB163" s="29"/>
      <c r="AC163" s="29"/>
      <c r="AD163" s="217"/>
      <c r="AE163" s="29"/>
      <c r="AF163" s="29"/>
      <c r="AG163" s="222"/>
      <c r="AH163" s="29"/>
      <c r="AI163" s="29"/>
      <c r="AJ163" s="222"/>
      <c r="AK163" s="29"/>
      <c r="AL163" s="29"/>
      <c r="AM163" s="222"/>
      <c r="AN163" s="29"/>
      <c r="AO163" s="29"/>
      <c r="AP163" s="222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</row>
    <row r="164" spans="1:52" x14ac:dyDescent="0.2">
      <c r="A164" s="46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17"/>
      <c r="M164" s="29"/>
      <c r="N164" s="29"/>
      <c r="O164" s="217"/>
      <c r="P164" s="29"/>
      <c r="Q164" s="29"/>
      <c r="R164" s="217"/>
      <c r="S164" s="29"/>
      <c r="T164" s="29"/>
      <c r="U164" s="217"/>
      <c r="V164" s="29"/>
      <c r="W164" s="29"/>
      <c r="X164" s="217"/>
      <c r="Y164" s="29"/>
      <c r="Z164" s="29"/>
      <c r="AA164" s="217"/>
      <c r="AB164" s="29"/>
      <c r="AC164" s="29"/>
      <c r="AD164" s="217"/>
      <c r="AE164" s="29"/>
      <c r="AF164" s="29"/>
      <c r="AG164" s="222"/>
      <c r="AH164" s="29"/>
      <c r="AI164" s="29"/>
      <c r="AJ164" s="222"/>
      <c r="AK164" s="29"/>
      <c r="AL164" s="29"/>
      <c r="AM164" s="222"/>
      <c r="AN164" s="29"/>
      <c r="AO164" s="29"/>
      <c r="AP164" s="222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</row>
    <row r="165" spans="1:52" x14ac:dyDescent="0.2">
      <c r="A165" s="46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17"/>
      <c r="M165" s="29"/>
      <c r="N165" s="29"/>
      <c r="O165" s="217"/>
      <c r="P165" s="29"/>
      <c r="Q165" s="29"/>
      <c r="R165" s="217"/>
      <c r="S165" s="29"/>
      <c r="T165" s="29"/>
      <c r="U165" s="217"/>
      <c r="V165" s="29"/>
      <c r="W165" s="29"/>
      <c r="X165" s="217"/>
      <c r="Y165" s="29"/>
      <c r="Z165" s="29"/>
      <c r="AA165" s="217"/>
      <c r="AB165" s="29"/>
      <c r="AC165" s="29"/>
      <c r="AD165" s="217"/>
      <c r="AE165" s="29"/>
      <c r="AF165" s="29"/>
      <c r="AG165" s="222"/>
      <c r="AH165" s="29"/>
      <c r="AI165" s="29"/>
      <c r="AJ165" s="222"/>
      <c r="AK165" s="29"/>
      <c r="AL165" s="29"/>
      <c r="AM165" s="222"/>
      <c r="AN165" s="29"/>
      <c r="AO165" s="29"/>
      <c r="AP165" s="222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</row>
    <row r="166" spans="1:52" x14ac:dyDescent="0.2">
      <c r="A166" s="46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17"/>
      <c r="M166" s="29"/>
      <c r="N166" s="29"/>
      <c r="O166" s="217"/>
      <c r="P166" s="29"/>
      <c r="Q166" s="29"/>
      <c r="R166" s="217"/>
      <c r="S166" s="29"/>
      <c r="T166" s="29"/>
      <c r="U166" s="217"/>
      <c r="V166" s="29"/>
      <c r="W166" s="29"/>
      <c r="X166" s="217"/>
      <c r="Y166" s="29"/>
      <c r="Z166" s="29"/>
      <c r="AA166" s="217"/>
      <c r="AB166" s="29"/>
      <c r="AC166" s="29"/>
      <c r="AD166" s="217"/>
      <c r="AE166" s="29"/>
      <c r="AF166" s="29"/>
      <c r="AG166" s="222"/>
      <c r="AH166" s="29"/>
      <c r="AI166" s="29"/>
      <c r="AJ166" s="222"/>
      <c r="AK166" s="29"/>
      <c r="AL166" s="29"/>
      <c r="AM166" s="222"/>
      <c r="AN166" s="29"/>
      <c r="AO166" s="29"/>
      <c r="AP166" s="222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</row>
    <row r="167" spans="1:52" x14ac:dyDescent="0.2">
      <c r="A167" s="46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17"/>
      <c r="M167" s="29"/>
      <c r="N167" s="29"/>
      <c r="O167" s="217"/>
      <c r="P167" s="29"/>
      <c r="Q167" s="29"/>
      <c r="R167" s="217"/>
      <c r="S167" s="29"/>
      <c r="T167" s="29"/>
      <c r="U167" s="217"/>
      <c r="V167" s="29"/>
      <c r="W167" s="29"/>
      <c r="X167" s="217"/>
      <c r="Y167" s="29"/>
      <c r="Z167" s="29"/>
      <c r="AA167" s="217"/>
      <c r="AB167" s="29"/>
      <c r="AC167" s="29"/>
      <c r="AD167" s="217"/>
      <c r="AE167" s="29"/>
      <c r="AF167" s="29"/>
      <c r="AG167" s="222"/>
      <c r="AH167" s="29"/>
      <c r="AI167" s="29"/>
      <c r="AJ167" s="222"/>
      <c r="AK167" s="29"/>
      <c r="AL167" s="29"/>
      <c r="AM167" s="222"/>
      <c r="AN167" s="29"/>
      <c r="AO167" s="29"/>
      <c r="AP167" s="222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</row>
    <row r="168" spans="1:52" x14ac:dyDescent="0.2">
      <c r="A168" s="46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17"/>
      <c r="M168" s="29"/>
      <c r="N168" s="29"/>
      <c r="O168" s="217"/>
      <c r="P168" s="29"/>
      <c r="Q168" s="29"/>
      <c r="R168" s="217"/>
      <c r="S168" s="29"/>
      <c r="T168" s="29"/>
      <c r="U168" s="217"/>
      <c r="V168" s="29"/>
      <c r="W168" s="29"/>
      <c r="X168" s="217"/>
      <c r="Y168" s="29"/>
      <c r="Z168" s="29"/>
      <c r="AA168" s="217"/>
      <c r="AB168" s="29"/>
      <c r="AC168" s="29"/>
      <c r="AD168" s="217"/>
      <c r="AE168" s="29"/>
      <c r="AF168" s="29"/>
      <c r="AG168" s="222"/>
      <c r="AH168" s="29"/>
      <c r="AI168" s="29"/>
      <c r="AJ168" s="222"/>
      <c r="AK168" s="29"/>
      <c r="AL168" s="29"/>
      <c r="AM168" s="222"/>
      <c r="AN168" s="29"/>
      <c r="AO168" s="29"/>
      <c r="AP168" s="222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</row>
    <row r="169" spans="1:52" x14ac:dyDescent="0.2">
      <c r="A169" s="46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17"/>
      <c r="M169" s="29"/>
      <c r="N169" s="29"/>
      <c r="O169" s="217"/>
      <c r="P169" s="29"/>
      <c r="Q169" s="29"/>
      <c r="R169" s="217"/>
      <c r="S169" s="29"/>
      <c r="T169" s="29"/>
      <c r="U169" s="217"/>
      <c r="V169" s="29"/>
      <c r="W169" s="29"/>
      <c r="X169" s="217"/>
      <c r="Y169" s="29"/>
      <c r="Z169" s="29"/>
      <c r="AA169" s="217"/>
      <c r="AB169" s="29"/>
      <c r="AC169" s="29"/>
      <c r="AD169" s="217"/>
      <c r="AE169" s="29"/>
      <c r="AF169" s="29"/>
      <c r="AG169" s="222"/>
      <c r="AH169" s="29"/>
      <c r="AI169" s="29"/>
      <c r="AJ169" s="222"/>
      <c r="AK169" s="29"/>
      <c r="AL169" s="29"/>
      <c r="AM169" s="222"/>
      <c r="AN169" s="29"/>
      <c r="AO169" s="29"/>
      <c r="AP169" s="222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</row>
    <row r="170" spans="1:52" x14ac:dyDescent="0.2">
      <c r="A170" s="46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17"/>
      <c r="M170" s="29"/>
      <c r="N170" s="29"/>
      <c r="O170" s="217"/>
      <c r="P170" s="29"/>
      <c r="Q170" s="29"/>
      <c r="R170" s="217"/>
      <c r="S170" s="29"/>
      <c r="T170" s="29"/>
      <c r="U170" s="217"/>
      <c r="V170" s="29"/>
      <c r="W170" s="29"/>
      <c r="X170" s="217"/>
      <c r="Y170" s="29"/>
      <c r="Z170" s="29"/>
      <c r="AA170" s="217"/>
      <c r="AB170" s="29"/>
      <c r="AC170" s="29"/>
      <c r="AD170" s="217"/>
      <c r="AE170" s="29"/>
      <c r="AF170" s="29"/>
      <c r="AG170" s="222"/>
      <c r="AH170" s="29"/>
      <c r="AI170" s="29"/>
      <c r="AJ170" s="222"/>
      <c r="AK170" s="29"/>
      <c r="AL170" s="29"/>
      <c r="AM170" s="222"/>
      <c r="AN170" s="29"/>
      <c r="AO170" s="29"/>
      <c r="AP170" s="222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</row>
    <row r="171" spans="1:52" x14ac:dyDescent="0.2">
      <c r="A171" s="46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17"/>
      <c r="M171" s="29"/>
      <c r="N171" s="29"/>
      <c r="O171" s="217"/>
      <c r="P171" s="29"/>
      <c r="Q171" s="29"/>
      <c r="R171" s="217"/>
      <c r="S171" s="29"/>
      <c r="T171" s="29"/>
      <c r="U171" s="217"/>
      <c r="V171" s="29"/>
      <c r="W171" s="29"/>
      <c r="X171" s="217"/>
      <c r="Y171" s="29"/>
      <c r="Z171" s="29"/>
      <c r="AA171" s="217"/>
      <c r="AB171" s="29"/>
      <c r="AC171" s="29"/>
      <c r="AD171" s="217"/>
      <c r="AE171" s="29"/>
      <c r="AF171" s="29"/>
      <c r="AG171" s="222"/>
      <c r="AH171" s="29"/>
      <c r="AI171" s="29"/>
      <c r="AJ171" s="222"/>
      <c r="AK171" s="29"/>
      <c r="AL171" s="29"/>
      <c r="AM171" s="222"/>
      <c r="AN171" s="29"/>
      <c r="AO171" s="29"/>
      <c r="AP171" s="222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</row>
    <row r="172" spans="1:52" x14ac:dyDescent="0.2">
      <c r="A172" s="46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17"/>
      <c r="M172" s="29"/>
      <c r="N172" s="29"/>
      <c r="O172" s="217"/>
      <c r="P172" s="29"/>
      <c r="Q172" s="29"/>
      <c r="R172" s="217"/>
      <c r="S172" s="29"/>
      <c r="T172" s="29"/>
      <c r="U172" s="217"/>
      <c r="V172" s="29"/>
      <c r="W172" s="29"/>
      <c r="X172" s="217"/>
      <c r="Y172" s="29"/>
      <c r="Z172" s="29"/>
      <c r="AA172" s="217"/>
      <c r="AB172" s="29"/>
      <c r="AC172" s="29"/>
      <c r="AD172" s="217"/>
      <c r="AE172" s="29"/>
      <c r="AF172" s="29"/>
      <c r="AG172" s="222"/>
      <c r="AH172" s="29"/>
      <c r="AI172" s="29"/>
      <c r="AJ172" s="222"/>
      <c r="AK172" s="29"/>
      <c r="AL172" s="29"/>
      <c r="AM172" s="222"/>
      <c r="AN172" s="29"/>
      <c r="AO172" s="29"/>
      <c r="AP172" s="222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</row>
    <row r="173" spans="1:52" x14ac:dyDescent="0.2">
      <c r="A173" s="46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17"/>
      <c r="M173" s="29"/>
      <c r="N173" s="29"/>
      <c r="O173" s="217"/>
      <c r="P173" s="29"/>
      <c r="Q173" s="29"/>
      <c r="R173" s="217"/>
      <c r="S173" s="29"/>
      <c r="T173" s="29"/>
      <c r="U173" s="217"/>
      <c r="V173" s="29"/>
      <c r="W173" s="29"/>
      <c r="X173" s="217"/>
      <c r="Y173" s="29"/>
      <c r="Z173" s="29"/>
      <c r="AA173" s="217"/>
      <c r="AB173" s="29"/>
      <c r="AC173" s="29"/>
      <c r="AD173" s="217"/>
      <c r="AE173" s="29"/>
      <c r="AF173" s="29"/>
      <c r="AG173" s="222"/>
      <c r="AH173" s="29"/>
      <c r="AI173" s="29"/>
      <c r="AJ173" s="222"/>
      <c r="AK173" s="29"/>
      <c r="AL173" s="29"/>
      <c r="AM173" s="222"/>
      <c r="AN173" s="29"/>
      <c r="AO173" s="29"/>
      <c r="AP173" s="222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</row>
    <row r="174" spans="1:52" x14ac:dyDescent="0.2">
      <c r="A174" s="46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17"/>
      <c r="M174" s="29"/>
      <c r="N174" s="29"/>
      <c r="O174" s="217"/>
      <c r="P174" s="29"/>
      <c r="Q174" s="29"/>
      <c r="R174" s="217"/>
      <c r="S174" s="29"/>
      <c r="T174" s="29"/>
      <c r="U174" s="217"/>
      <c r="V174" s="29"/>
      <c r="W174" s="29"/>
      <c r="X174" s="217"/>
      <c r="Y174" s="29"/>
      <c r="Z174" s="29"/>
      <c r="AA174" s="217"/>
      <c r="AB174" s="29"/>
      <c r="AC174" s="29"/>
      <c r="AD174" s="217"/>
      <c r="AE174" s="29"/>
      <c r="AF174" s="29"/>
      <c r="AG174" s="222"/>
      <c r="AH174" s="29"/>
      <c r="AI174" s="29"/>
      <c r="AJ174" s="222"/>
      <c r="AK174" s="29"/>
      <c r="AL174" s="29"/>
      <c r="AM174" s="222"/>
      <c r="AN174" s="29"/>
      <c r="AO174" s="29"/>
      <c r="AP174" s="222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</row>
    <row r="175" spans="1:52" x14ac:dyDescent="0.2">
      <c r="A175" s="46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17"/>
      <c r="M175" s="29"/>
      <c r="N175" s="29"/>
      <c r="O175" s="217"/>
      <c r="P175" s="29"/>
      <c r="Q175" s="29"/>
      <c r="R175" s="217"/>
      <c r="S175" s="29"/>
      <c r="T175" s="29"/>
      <c r="U175" s="217"/>
      <c r="V175" s="29"/>
      <c r="W175" s="29"/>
      <c r="X175" s="217"/>
      <c r="Y175" s="29"/>
      <c r="Z175" s="29"/>
      <c r="AA175" s="217"/>
      <c r="AB175" s="29"/>
      <c r="AC175" s="29"/>
      <c r="AD175" s="217"/>
      <c r="AE175" s="29"/>
      <c r="AF175" s="29"/>
      <c r="AG175" s="222"/>
      <c r="AH175" s="29"/>
      <c r="AI175" s="29"/>
      <c r="AJ175" s="222"/>
      <c r="AK175" s="29"/>
      <c r="AL175" s="29"/>
      <c r="AM175" s="222"/>
      <c r="AN175" s="29"/>
      <c r="AO175" s="29"/>
      <c r="AP175" s="222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</row>
    <row r="176" spans="1:52" x14ac:dyDescent="0.2">
      <c r="A176" s="46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17"/>
      <c r="M176" s="29"/>
      <c r="N176" s="29"/>
      <c r="O176" s="217"/>
      <c r="P176" s="29"/>
      <c r="Q176" s="29"/>
      <c r="R176" s="217"/>
      <c r="S176" s="29"/>
      <c r="T176" s="29"/>
      <c r="U176" s="217"/>
      <c r="V176" s="29"/>
      <c r="W176" s="29"/>
      <c r="X176" s="217"/>
      <c r="Y176" s="29"/>
      <c r="Z176" s="29"/>
      <c r="AA176" s="217"/>
      <c r="AB176" s="29"/>
      <c r="AC176" s="29"/>
      <c r="AD176" s="217"/>
      <c r="AE176" s="29"/>
      <c r="AF176" s="29"/>
      <c r="AG176" s="222"/>
      <c r="AH176" s="29"/>
      <c r="AI176" s="29"/>
      <c r="AJ176" s="222"/>
      <c r="AK176" s="29"/>
      <c r="AL176" s="29"/>
      <c r="AM176" s="222"/>
      <c r="AN176" s="29"/>
      <c r="AO176" s="29"/>
      <c r="AP176" s="222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</row>
    <row r="177" spans="1:52" x14ac:dyDescent="0.2">
      <c r="A177" s="46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17"/>
      <c r="M177" s="29"/>
      <c r="N177" s="29"/>
      <c r="O177" s="217"/>
      <c r="P177" s="29"/>
      <c r="Q177" s="29"/>
      <c r="R177" s="217"/>
      <c r="S177" s="29"/>
      <c r="T177" s="29"/>
      <c r="U177" s="217"/>
      <c r="V177" s="29"/>
      <c r="W177" s="29"/>
      <c r="X177" s="217"/>
      <c r="Y177" s="29"/>
      <c r="Z177" s="29"/>
      <c r="AA177" s="217"/>
      <c r="AB177" s="29"/>
      <c r="AC177" s="29"/>
      <c r="AD177" s="217"/>
      <c r="AE177" s="29"/>
      <c r="AF177" s="29"/>
      <c r="AG177" s="222"/>
      <c r="AH177" s="29"/>
      <c r="AI177" s="29"/>
      <c r="AJ177" s="222"/>
      <c r="AK177" s="29"/>
      <c r="AL177" s="29"/>
      <c r="AM177" s="222"/>
      <c r="AN177" s="29"/>
      <c r="AO177" s="29"/>
      <c r="AP177" s="222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</row>
    <row r="178" spans="1:52" x14ac:dyDescent="0.2">
      <c r="A178" s="46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17"/>
      <c r="M178" s="29"/>
      <c r="N178" s="29"/>
      <c r="O178" s="217"/>
      <c r="P178" s="29"/>
      <c r="Q178" s="29"/>
      <c r="R178" s="217"/>
      <c r="S178" s="29"/>
      <c r="T178" s="29"/>
      <c r="U178" s="217"/>
      <c r="V178" s="29"/>
      <c r="W178" s="29"/>
      <c r="X178" s="217"/>
      <c r="Y178" s="29"/>
      <c r="Z178" s="29"/>
      <c r="AA178" s="217"/>
      <c r="AB178" s="29"/>
      <c r="AC178" s="29"/>
      <c r="AD178" s="217"/>
      <c r="AE178" s="29"/>
      <c r="AF178" s="29"/>
      <c r="AG178" s="222"/>
      <c r="AH178" s="29"/>
      <c r="AI178" s="29"/>
      <c r="AJ178" s="222"/>
      <c r="AK178" s="29"/>
      <c r="AL178" s="29"/>
      <c r="AM178" s="222"/>
      <c r="AN178" s="29"/>
      <c r="AO178" s="29"/>
      <c r="AP178" s="222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</row>
    <row r="179" spans="1:52" x14ac:dyDescent="0.2">
      <c r="A179" s="46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17"/>
      <c r="M179" s="29"/>
      <c r="N179" s="29"/>
      <c r="O179" s="217"/>
      <c r="P179" s="29"/>
      <c r="Q179" s="29"/>
      <c r="R179" s="217"/>
      <c r="S179" s="29"/>
      <c r="T179" s="29"/>
      <c r="U179" s="217"/>
      <c r="V179" s="29"/>
      <c r="W179" s="29"/>
      <c r="X179" s="217"/>
      <c r="Y179" s="29"/>
      <c r="Z179" s="29"/>
      <c r="AA179" s="217"/>
      <c r="AB179" s="29"/>
      <c r="AC179" s="29"/>
      <c r="AD179" s="217"/>
      <c r="AE179" s="29"/>
      <c r="AF179" s="29"/>
      <c r="AG179" s="222"/>
      <c r="AH179" s="29"/>
      <c r="AI179" s="29"/>
      <c r="AJ179" s="222"/>
      <c r="AK179" s="29"/>
      <c r="AL179" s="29"/>
      <c r="AM179" s="222"/>
      <c r="AN179" s="29"/>
      <c r="AO179" s="29"/>
      <c r="AP179" s="222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</row>
    <row r="180" spans="1:52" x14ac:dyDescent="0.2">
      <c r="A180" s="46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17"/>
      <c r="M180" s="29"/>
      <c r="N180" s="29"/>
      <c r="O180" s="217"/>
      <c r="P180" s="29"/>
      <c r="Q180" s="29"/>
      <c r="R180" s="217"/>
      <c r="S180" s="29"/>
      <c r="T180" s="29"/>
      <c r="U180" s="217"/>
      <c r="V180" s="29"/>
      <c r="W180" s="29"/>
      <c r="X180" s="217"/>
      <c r="Y180" s="29"/>
      <c r="Z180" s="29"/>
      <c r="AA180" s="217"/>
      <c r="AB180" s="29"/>
      <c r="AC180" s="29"/>
      <c r="AD180" s="217"/>
      <c r="AE180" s="29"/>
      <c r="AF180" s="29"/>
      <c r="AG180" s="222"/>
      <c r="AH180" s="29"/>
      <c r="AI180" s="29"/>
      <c r="AJ180" s="222"/>
      <c r="AK180" s="29"/>
      <c r="AL180" s="29"/>
      <c r="AM180" s="222"/>
      <c r="AN180" s="29"/>
      <c r="AO180" s="29"/>
      <c r="AP180" s="222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</row>
    <row r="181" spans="1:52" x14ac:dyDescent="0.2">
      <c r="A181" s="46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17"/>
      <c r="M181" s="29"/>
      <c r="N181" s="29"/>
      <c r="O181" s="217"/>
      <c r="P181" s="29"/>
      <c r="Q181" s="29"/>
      <c r="R181" s="217"/>
      <c r="S181" s="29"/>
      <c r="T181" s="29"/>
      <c r="U181" s="217"/>
      <c r="V181" s="29"/>
      <c r="W181" s="29"/>
      <c r="X181" s="217"/>
      <c r="Y181" s="29"/>
      <c r="Z181" s="29"/>
      <c r="AA181" s="217"/>
      <c r="AB181" s="29"/>
      <c r="AC181" s="29"/>
      <c r="AD181" s="217"/>
      <c r="AE181" s="29"/>
      <c r="AF181" s="29"/>
      <c r="AG181" s="222"/>
      <c r="AH181" s="29"/>
      <c r="AI181" s="29"/>
      <c r="AJ181" s="222"/>
      <c r="AK181" s="29"/>
      <c r="AL181" s="29"/>
      <c r="AM181" s="222"/>
      <c r="AN181" s="29"/>
      <c r="AO181" s="29"/>
      <c r="AP181" s="222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</row>
    <row r="182" spans="1:52" x14ac:dyDescent="0.2">
      <c r="A182" s="46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17"/>
      <c r="M182" s="29"/>
      <c r="N182" s="29"/>
      <c r="O182" s="217"/>
      <c r="P182" s="29"/>
      <c r="Q182" s="29"/>
      <c r="R182" s="217"/>
      <c r="S182" s="29"/>
      <c r="T182" s="29"/>
      <c r="U182" s="217"/>
      <c r="V182" s="29"/>
      <c r="W182" s="29"/>
      <c r="X182" s="217"/>
      <c r="Y182" s="29"/>
      <c r="Z182" s="29"/>
      <c r="AA182" s="217"/>
      <c r="AB182" s="29"/>
      <c r="AC182" s="29"/>
      <c r="AD182" s="217"/>
      <c r="AE182" s="29"/>
      <c r="AF182" s="29"/>
      <c r="AG182" s="222"/>
      <c r="AH182" s="29"/>
      <c r="AI182" s="29"/>
      <c r="AJ182" s="222"/>
      <c r="AK182" s="29"/>
      <c r="AL182" s="29"/>
      <c r="AM182" s="222"/>
      <c r="AN182" s="29"/>
      <c r="AO182" s="29"/>
      <c r="AP182" s="222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</row>
    <row r="183" spans="1:52" x14ac:dyDescent="0.2">
      <c r="A183" s="46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17"/>
      <c r="M183" s="29"/>
      <c r="N183" s="29"/>
      <c r="O183" s="217"/>
      <c r="P183" s="29"/>
      <c r="Q183" s="29"/>
      <c r="R183" s="217"/>
      <c r="S183" s="29"/>
      <c r="T183" s="29"/>
      <c r="U183" s="217"/>
      <c r="V183" s="29"/>
      <c r="W183" s="29"/>
      <c r="X183" s="217"/>
      <c r="Y183" s="29"/>
      <c r="Z183" s="29"/>
      <c r="AA183" s="217"/>
      <c r="AB183" s="29"/>
      <c r="AC183" s="29"/>
      <c r="AD183" s="217"/>
      <c r="AE183" s="29"/>
      <c r="AF183" s="29"/>
      <c r="AG183" s="222"/>
      <c r="AH183" s="29"/>
      <c r="AI183" s="29"/>
      <c r="AJ183" s="222"/>
      <c r="AK183" s="29"/>
      <c r="AL183" s="29"/>
      <c r="AM183" s="222"/>
      <c r="AN183" s="29"/>
      <c r="AO183" s="29"/>
      <c r="AP183" s="222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</row>
    <row r="184" spans="1:52" x14ac:dyDescent="0.2">
      <c r="A184" s="46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17"/>
      <c r="M184" s="29"/>
      <c r="N184" s="29"/>
      <c r="O184" s="217"/>
      <c r="P184" s="29"/>
      <c r="Q184" s="29"/>
      <c r="R184" s="217"/>
      <c r="S184" s="29"/>
      <c r="T184" s="29"/>
      <c r="U184" s="217"/>
      <c r="V184" s="29"/>
      <c r="W184" s="29"/>
      <c r="X184" s="217"/>
      <c r="Y184" s="29"/>
      <c r="Z184" s="29"/>
      <c r="AA184" s="217"/>
      <c r="AB184" s="29"/>
      <c r="AC184" s="29"/>
      <c r="AD184" s="217"/>
      <c r="AE184" s="29"/>
      <c r="AF184" s="29"/>
      <c r="AG184" s="222"/>
      <c r="AH184" s="29"/>
      <c r="AI184" s="29"/>
      <c r="AJ184" s="222"/>
      <c r="AK184" s="29"/>
      <c r="AL184" s="29"/>
      <c r="AM184" s="222"/>
      <c r="AN184" s="29"/>
      <c r="AO184" s="29"/>
      <c r="AP184" s="222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</row>
    <row r="185" spans="1:52" x14ac:dyDescent="0.2">
      <c r="A185" s="46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17"/>
      <c r="M185" s="29"/>
      <c r="N185" s="29"/>
      <c r="O185" s="217"/>
      <c r="P185" s="29"/>
      <c r="Q185" s="29"/>
      <c r="R185" s="217"/>
      <c r="S185" s="29"/>
      <c r="T185" s="29"/>
      <c r="U185" s="217"/>
      <c r="V185" s="29"/>
      <c r="W185" s="29"/>
      <c r="X185" s="217"/>
      <c r="Y185" s="29"/>
      <c r="Z185" s="29"/>
      <c r="AA185" s="217"/>
      <c r="AB185" s="29"/>
      <c r="AC185" s="29"/>
      <c r="AD185" s="217"/>
      <c r="AE185" s="29"/>
      <c r="AF185" s="29"/>
      <c r="AG185" s="222"/>
      <c r="AH185" s="29"/>
      <c r="AI185" s="29"/>
      <c r="AJ185" s="222"/>
      <c r="AK185" s="29"/>
      <c r="AL185" s="29"/>
      <c r="AM185" s="222"/>
      <c r="AN185" s="29"/>
      <c r="AO185" s="29"/>
      <c r="AP185" s="222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</row>
    <row r="186" spans="1:52" x14ac:dyDescent="0.2">
      <c r="A186" s="46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17"/>
      <c r="M186" s="29"/>
      <c r="N186" s="29"/>
      <c r="O186" s="217"/>
      <c r="P186" s="29"/>
      <c r="Q186" s="29"/>
      <c r="R186" s="217"/>
      <c r="S186" s="29"/>
      <c r="T186" s="29"/>
      <c r="U186" s="217"/>
      <c r="V186" s="29"/>
      <c r="W186" s="29"/>
      <c r="X186" s="217"/>
      <c r="Y186" s="29"/>
      <c r="Z186" s="29"/>
      <c r="AA186" s="217"/>
      <c r="AB186" s="29"/>
      <c r="AC186" s="29"/>
      <c r="AD186" s="217"/>
      <c r="AE186" s="29"/>
      <c r="AF186" s="29"/>
      <c r="AG186" s="222"/>
      <c r="AH186" s="29"/>
      <c r="AI186" s="29"/>
      <c r="AJ186" s="222"/>
      <c r="AK186" s="29"/>
      <c r="AL186" s="29"/>
      <c r="AM186" s="222"/>
      <c r="AN186" s="29"/>
      <c r="AO186" s="29"/>
      <c r="AP186" s="222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</row>
    <row r="187" spans="1:52" x14ac:dyDescent="0.2">
      <c r="A187" s="46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17"/>
      <c r="M187" s="29"/>
      <c r="N187" s="29"/>
      <c r="O187" s="217"/>
      <c r="P187" s="29"/>
      <c r="Q187" s="29"/>
      <c r="R187" s="217"/>
      <c r="S187" s="29"/>
      <c r="T187" s="29"/>
      <c r="U187" s="217"/>
      <c r="V187" s="29"/>
      <c r="W187" s="29"/>
      <c r="X187" s="217"/>
      <c r="Y187" s="29"/>
      <c r="Z187" s="29"/>
      <c r="AA187" s="217"/>
      <c r="AB187" s="29"/>
      <c r="AC187" s="29"/>
      <c r="AD187" s="217"/>
      <c r="AE187" s="29"/>
      <c r="AF187" s="29"/>
      <c r="AG187" s="222"/>
      <c r="AH187" s="29"/>
      <c r="AI187" s="29"/>
      <c r="AJ187" s="222"/>
      <c r="AK187" s="29"/>
      <c r="AL187" s="29"/>
      <c r="AM187" s="222"/>
      <c r="AN187" s="29"/>
      <c r="AO187" s="29"/>
      <c r="AP187" s="222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</row>
    <row r="188" spans="1:52" x14ac:dyDescent="0.2">
      <c r="A188" s="46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17"/>
      <c r="M188" s="29"/>
      <c r="N188" s="29"/>
      <c r="O188" s="217"/>
      <c r="P188" s="29"/>
      <c r="Q188" s="29"/>
      <c r="R188" s="217"/>
      <c r="S188" s="29"/>
      <c r="T188" s="29"/>
      <c r="U188" s="217"/>
      <c r="V188" s="29"/>
      <c r="W188" s="29"/>
      <c r="X188" s="217"/>
      <c r="Y188" s="29"/>
      <c r="Z188" s="29"/>
      <c r="AA188" s="217"/>
      <c r="AB188" s="29"/>
      <c r="AC188" s="29"/>
      <c r="AD188" s="217"/>
      <c r="AE188" s="29"/>
      <c r="AF188" s="29"/>
      <c r="AG188" s="222"/>
      <c r="AH188" s="29"/>
      <c r="AI188" s="29"/>
      <c r="AJ188" s="222"/>
      <c r="AK188" s="29"/>
      <c r="AL188" s="29"/>
      <c r="AM188" s="222"/>
      <c r="AN188" s="29"/>
      <c r="AO188" s="29"/>
      <c r="AP188" s="222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</row>
    <row r="189" spans="1:52" x14ac:dyDescent="0.2">
      <c r="A189" s="46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17"/>
      <c r="M189" s="29"/>
      <c r="N189" s="29"/>
      <c r="O189" s="217"/>
      <c r="P189" s="29"/>
      <c r="Q189" s="29"/>
      <c r="R189" s="217"/>
      <c r="S189" s="29"/>
      <c r="T189" s="29"/>
      <c r="U189" s="217"/>
      <c r="V189" s="29"/>
      <c r="W189" s="29"/>
      <c r="X189" s="217"/>
      <c r="Y189" s="29"/>
      <c r="Z189" s="29"/>
      <c r="AA189" s="217"/>
      <c r="AB189" s="29"/>
      <c r="AC189" s="29"/>
      <c r="AD189" s="217"/>
      <c r="AE189" s="29"/>
      <c r="AF189" s="29"/>
      <c r="AG189" s="222"/>
      <c r="AH189" s="29"/>
      <c r="AI189" s="29"/>
      <c r="AJ189" s="222"/>
      <c r="AK189" s="29"/>
      <c r="AL189" s="29"/>
      <c r="AM189" s="222"/>
      <c r="AN189" s="29"/>
      <c r="AO189" s="29"/>
      <c r="AP189" s="222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</row>
    <row r="190" spans="1:52" x14ac:dyDescent="0.2">
      <c r="A190" s="46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17"/>
      <c r="M190" s="29"/>
      <c r="N190" s="29"/>
      <c r="O190" s="217"/>
      <c r="P190" s="29"/>
      <c r="Q190" s="29"/>
      <c r="R190" s="217"/>
      <c r="S190" s="29"/>
      <c r="T190" s="29"/>
      <c r="U190" s="217"/>
      <c r="V190" s="29"/>
      <c r="W190" s="29"/>
      <c r="X190" s="217"/>
      <c r="Y190" s="29"/>
      <c r="Z190" s="29"/>
      <c r="AA190" s="217"/>
      <c r="AB190" s="29"/>
      <c r="AC190" s="29"/>
      <c r="AD190" s="217"/>
      <c r="AE190" s="29"/>
      <c r="AF190" s="29"/>
      <c r="AG190" s="222"/>
      <c r="AH190" s="29"/>
      <c r="AI190" s="29"/>
      <c r="AJ190" s="222"/>
      <c r="AK190" s="29"/>
      <c r="AL190" s="29"/>
      <c r="AM190" s="222"/>
      <c r="AN190" s="29"/>
      <c r="AO190" s="29"/>
      <c r="AP190" s="222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</row>
    <row r="191" spans="1:52" x14ac:dyDescent="0.2">
      <c r="A191" s="46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17"/>
      <c r="M191" s="29"/>
      <c r="N191" s="29"/>
      <c r="O191" s="217"/>
      <c r="P191" s="29"/>
      <c r="Q191" s="29"/>
      <c r="R191" s="217"/>
      <c r="S191" s="29"/>
      <c r="T191" s="29"/>
      <c r="U191" s="217"/>
      <c r="V191" s="29"/>
      <c r="W191" s="29"/>
      <c r="X191" s="217"/>
      <c r="Y191" s="29"/>
      <c r="Z191" s="29"/>
      <c r="AA191" s="217"/>
      <c r="AB191" s="29"/>
      <c r="AC191" s="29"/>
      <c r="AD191" s="217"/>
      <c r="AE191" s="29"/>
      <c r="AF191" s="29"/>
      <c r="AG191" s="222"/>
      <c r="AH191" s="29"/>
      <c r="AI191" s="29"/>
      <c r="AJ191" s="222"/>
      <c r="AK191" s="29"/>
      <c r="AL191" s="29"/>
      <c r="AM191" s="222"/>
      <c r="AN191" s="29"/>
      <c r="AO191" s="29"/>
      <c r="AP191" s="222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</row>
    <row r="192" spans="1:52" x14ac:dyDescent="0.2">
      <c r="A192" s="46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17"/>
      <c r="M192" s="29"/>
      <c r="N192" s="29"/>
      <c r="O192" s="217"/>
      <c r="P192" s="29"/>
      <c r="Q192" s="29"/>
      <c r="R192" s="217"/>
      <c r="S192" s="29"/>
      <c r="T192" s="29"/>
      <c r="U192" s="217"/>
      <c r="V192" s="29"/>
      <c r="W192" s="29"/>
      <c r="X192" s="217"/>
      <c r="Y192" s="29"/>
      <c r="Z192" s="29"/>
      <c r="AA192" s="217"/>
      <c r="AB192" s="29"/>
      <c r="AC192" s="29"/>
      <c r="AD192" s="217"/>
      <c r="AE192" s="29"/>
      <c r="AF192" s="29"/>
      <c r="AG192" s="222"/>
      <c r="AH192" s="29"/>
      <c r="AI192" s="29"/>
      <c r="AJ192" s="222"/>
      <c r="AK192" s="29"/>
      <c r="AL192" s="29"/>
      <c r="AM192" s="222"/>
      <c r="AN192" s="29"/>
      <c r="AO192" s="29"/>
      <c r="AP192" s="222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</row>
    <row r="193" spans="1:52" x14ac:dyDescent="0.2">
      <c r="A193" s="46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17"/>
      <c r="M193" s="29"/>
      <c r="N193" s="29"/>
      <c r="O193" s="217"/>
      <c r="P193" s="29"/>
      <c r="Q193" s="29"/>
      <c r="R193" s="217"/>
      <c r="S193" s="29"/>
      <c r="T193" s="29"/>
      <c r="U193" s="217"/>
      <c r="V193" s="29"/>
      <c r="W193" s="29"/>
      <c r="X193" s="217"/>
      <c r="Y193" s="29"/>
      <c r="Z193" s="29"/>
      <c r="AA193" s="217"/>
      <c r="AB193" s="29"/>
      <c r="AC193" s="29"/>
      <c r="AD193" s="217"/>
      <c r="AE193" s="29"/>
      <c r="AF193" s="29"/>
      <c r="AG193" s="222"/>
      <c r="AH193" s="29"/>
      <c r="AI193" s="29"/>
      <c r="AJ193" s="222"/>
      <c r="AK193" s="29"/>
      <c r="AL193" s="29"/>
      <c r="AM193" s="222"/>
      <c r="AN193" s="29"/>
      <c r="AO193" s="29"/>
      <c r="AP193" s="222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</row>
    <row r="194" spans="1:52" x14ac:dyDescent="0.2">
      <c r="A194" s="46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17"/>
      <c r="M194" s="29"/>
      <c r="N194" s="29"/>
      <c r="O194" s="217"/>
      <c r="P194" s="29"/>
      <c r="Q194" s="29"/>
      <c r="R194" s="217"/>
      <c r="S194" s="29"/>
      <c r="T194" s="29"/>
      <c r="U194" s="217"/>
      <c r="V194" s="29"/>
      <c r="W194" s="29"/>
      <c r="X194" s="217"/>
      <c r="Y194" s="29"/>
      <c r="Z194" s="29"/>
      <c r="AA194" s="217"/>
      <c r="AB194" s="29"/>
      <c r="AC194" s="29"/>
      <c r="AD194" s="217"/>
      <c r="AE194" s="29"/>
      <c r="AF194" s="29"/>
      <c r="AG194" s="222"/>
      <c r="AH194" s="29"/>
      <c r="AI194" s="29"/>
      <c r="AJ194" s="222"/>
      <c r="AK194" s="29"/>
      <c r="AL194" s="29"/>
      <c r="AM194" s="222"/>
      <c r="AN194" s="29"/>
      <c r="AO194" s="29"/>
      <c r="AP194" s="222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</row>
    <row r="195" spans="1:52" x14ac:dyDescent="0.2">
      <c r="A195" s="46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17"/>
      <c r="M195" s="29"/>
      <c r="N195" s="29"/>
      <c r="O195" s="217"/>
      <c r="P195" s="29"/>
      <c r="Q195" s="29"/>
      <c r="R195" s="217"/>
      <c r="S195" s="29"/>
      <c r="T195" s="29"/>
      <c r="U195" s="217"/>
      <c r="V195" s="29"/>
      <c r="W195" s="29"/>
      <c r="X195" s="217"/>
      <c r="Y195" s="29"/>
      <c r="Z195" s="29"/>
      <c r="AA195" s="217"/>
      <c r="AB195" s="29"/>
      <c r="AC195" s="29"/>
      <c r="AD195" s="217"/>
      <c r="AE195" s="29"/>
      <c r="AF195" s="29"/>
      <c r="AG195" s="222"/>
      <c r="AH195" s="29"/>
      <c r="AI195" s="29"/>
      <c r="AJ195" s="222"/>
      <c r="AK195" s="29"/>
      <c r="AL195" s="29"/>
      <c r="AM195" s="222"/>
      <c r="AN195" s="29"/>
      <c r="AO195" s="29"/>
      <c r="AP195" s="222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</row>
    <row r="196" spans="1:52" x14ac:dyDescent="0.2">
      <c r="A196" s="46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17"/>
      <c r="M196" s="29"/>
      <c r="N196" s="29"/>
      <c r="O196" s="217"/>
      <c r="P196" s="29"/>
      <c r="Q196" s="29"/>
      <c r="R196" s="217"/>
      <c r="S196" s="29"/>
      <c r="T196" s="29"/>
      <c r="U196" s="217"/>
      <c r="V196" s="29"/>
      <c r="W196" s="29"/>
      <c r="X196" s="217"/>
      <c r="Y196" s="29"/>
      <c r="Z196" s="29"/>
      <c r="AA196" s="217"/>
      <c r="AB196" s="29"/>
      <c r="AC196" s="29"/>
      <c r="AD196" s="217"/>
      <c r="AE196" s="29"/>
      <c r="AF196" s="29"/>
      <c r="AG196" s="222"/>
      <c r="AH196" s="29"/>
      <c r="AI196" s="29"/>
      <c r="AJ196" s="222"/>
      <c r="AK196" s="29"/>
      <c r="AL196" s="29"/>
      <c r="AM196" s="222"/>
      <c r="AN196" s="29"/>
      <c r="AO196" s="29"/>
      <c r="AP196" s="222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</row>
    <row r="197" spans="1:52" x14ac:dyDescent="0.2">
      <c r="A197" s="46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17"/>
      <c r="M197" s="29"/>
      <c r="N197" s="29"/>
      <c r="O197" s="217"/>
      <c r="P197" s="29"/>
      <c r="Q197" s="29"/>
      <c r="R197" s="217"/>
      <c r="S197" s="29"/>
      <c r="T197" s="29"/>
      <c r="U197" s="217"/>
      <c r="V197" s="29"/>
      <c r="W197" s="29"/>
      <c r="X197" s="217"/>
      <c r="Y197" s="29"/>
      <c r="Z197" s="29"/>
      <c r="AA197" s="217"/>
      <c r="AB197" s="29"/>
      <c r="AC197" s="29"/>
      <c r="AD197" s="217"/>
      <c r="AE197" s="29"/>
      <c r="AF197" s="29"/>
      <c r="AG197" s="222"/>
      <c r="AH197" s="29"/>
      <c r="AI197" s="29"/>
      <c r="AJ197" s="222"/>
      <c r="AK197" s="29"/>
      <c r="AL197" s="29"/>
      <c r="AM197" s="222"/>
      <c r="AN197" s="29"/>
      <c r="AO197" s="29"/>
      <c r="AP197" s="222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</row>
    <row r="198" spans="1:52" x14ac:dyDescent="0.2">
      <c r="A198" s="46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17"/>
      <c r="M198" s="29"/>
      <c r="N198" s="29"/>
      <c r="O198" s="217"/>
      <c r="P198" s="29"/>
      <c r="Q198" s="29"/>
      <c r="R198" s="217"/>
      <c r="S198" s="29"/>
      <c r="T198" s="29"/>
      <c r="U198" s="217"/>
      <c r="V198" s="29"/>
      <c r="W198" s="29"/>
      <c r="X198" s="217"/>
      <c r="Y198" s="29"/>
      <c r="Z198" s="29"/>
      <c r="AA198" s="217"/>
      <c r="AB198" s="29"/>
      <c r="AC198" s="29"/>
      <c r="AD198" s="217"/>
      <c r="AE198" s="29"/>
      <c r="AF198" s="29"/>
      <c r="AG198" s="222"/>
      <c r="AH198" s="29"/>
      <c r="AI198" s="29"/>
      <c r="AJ198" s="222"/>
      <c r="AK198" s="29"/>
      <c r="AL198" s="29"/>
      <c r="AM198" s="222"/>
      <c r="AN198" s="29"/>
      <c r="AO198" s="29"/>
      <c r="AP198" s="222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</row>
    <row r="199" spans="1:52" x14ac:dyDescent="0.2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17"/>
      <c r="M199" s="29"/>
      <c r="N199" s="29"/>
      <c r="O199" s="217"/>
      <c r="P199" s="29"/>
      <c r="Q199" s="29"/>
      <c r="R199" s="217"/>
      <c r="S199" s="29"/>
      <c r="T199" s="29"/>
      <c r="U199" s="217"/>
      <c r="V199" s="29"/>
      <c r="W199" s="29"/>
      <c r="X199" s="217"/>
      <c r="Y199" s="29"/>
      <c r="Z199" s="29"/>
      <c r="AA199" s="217"/>
      <c r="AB199" s="29"/>
      <c r="AC199" s="29"/>
      <c r="AD199" s="217"/>
      <c r="AE199" s="29"/>
      <c r="AF199" s="29"/>
      <c r="AG199" s="222"/>
      <c r="AH199" s="29"/>
      <c r="AI199" s="29"/>
      <c r="AJ199" s="222"/>
      <c r="AK199" s="29"/>
      <c r="AL199" s="29"/>
      <c r="AM199" s="222"/>
      <c r="AN199" s="29"/>
      <c r="AO199" s="29"/>
      <c r="AP199" s="222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</row>
    <row r="200" spans="1:52" x14ac:dyDescent="0.2">
      <c r="A200" s="46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17"/>
      <c r="M200" s="29"/>
      <c r="N200" s="29"/>
      <c r="O200" s="217"/>
      <c r="P200" s="29"/>
      <c r="Q200" s="29"/>
      <c r="R200" s="217"/>
      <c r="S200" s="29"/>
      <c r="T200" s="29"/>
      <c r="U200" s="217"/>
      <c r="V200" s="29"/>
      <c r="W200" s="29"/>
      <c r="X200" s="217"/>
      <c r="Y200" s="29"/>
      <c r="Z200" s="29"/>
      <c r="AA200" s="217"/>
      <c r="AB200" s="29"/>
      <c r="AC200" s="29"/>
      <c r="AD200" s="217"/>
      <c r="AE200" s="29"/>
      <c r="AF200" s="29"/>
      <c r="AG200" s="222"/>
      <c r="AH200" s="29"/>
      <c r="AI200" s="29"/>
      <c r="AJ200" s="222"/>
      <c r="AK200" s="29"/>
      <c r="AL200" s="29"/>
      <c r="AM200" s="222"/>
      <c r="AN200" s="29"/>
      <c r="AO200" s="29"/>
      <c r="AP200" s="222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</row>
    <row r="201" spans="1:52" x14ac:dyDescent="0.2">
      <c r="A201" s="46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17"/>
      <c r="M201" s="29"/>
      <c r="N201" s="29"/>
      <c r="O201" s="217"/>
      <c r="P201" s="29"/>
      <c r="Q201" s="29"/>
      <c r="R201" s="217"/>
      <c r="S201" s="29"/>
      <c r="T201" s="29"/>
      <c r="U201" s="217"/>
      <c r="V201" s="29"/>
      <c r="W201" s="29"/>
      <c r="X201" s="217"/>
      <c r="Y201" s="29"/>
      <c r="Z201" s="29"/>
      <c r="AA201" s="217"/>
      <c r="AB201" s="29"/>
      <c r="AC201" s="29"/>
      <c r="AD201" s="217"/>
      <c r="AE201" s="29"/>
      <c r="AF201" s="29"/>
      <c r="AG201" s="222"/>
      <c r="AH201" s="29"/>
      <c r="AI201" s="29"/>
      <c r="AJ201" s="222"/>
      <c r="AK201" s="29"/>
      <c r="AL201" s="29"/>
      <c r="AM201" s="222"/>
      <c r="AN201" s="29"/>
      <c r="AO201" s="29"/>
      <c r="AP201" s="222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</row>
    <row r="202" spans="1:52" x14ac:dyDescent="0.2">
      <c r="A202" s="46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17"/>
      <c r="M202" s="29"/>
      <c r="N202" s="29"/>
      <c r="O202" s="217"/>
      <c r="P202" s="29"/>
      <c r="Q202" s="29"/>
      <c r="R202" s="217"/>
      <c r="S202" s="29"/>
      <c r="T202" s="29"/>
      <c r="U202" s="217"/>
      <c r="V202" s="29"/>
      <c r="W202" s="29"/>
      <c r="X202" s="217"/>
      <c r="Y202" s="29"/>
      <c r="Z202" s="29"/>
      <c r="AA202" s="217"/>
      <c r="AB202" s="29"/>
      <c r="AC202" s="29"/>
      <c r="AD202" s="217"/>
      <c r="AE202" s="29"/>
      <c r="AF202" s="29"/>
      <c r="AG202" s="222"/>
      <c r="AH202" s="29"/>
      <c r="AI202" s="29"/>
      <c r="AJ202" s="222"/>
      <c r="AK202" s="29"/>
      <c r="AL202" s="29"/>
      <c r="AM202" s="222"/>
      <c r="AN202" s="29"/>
      <c r="AO202" s="29"/>
      <c r="AP202" s="222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</row>
    <row r="203" spans="1:52" x14ac:dyDescent="0.2">
      <c r="A203" s="46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17"/>
      <c r="M203" s="29"/>
      <c r="N203" s="29"/>
      <c r="O203" s="217"/>
      <c r="P203" s="29"/>
      <c r="Q203" s="29"/>
      <c r="R203" s="217"/>
      <c r="S203" s="29"/>
      <c r="T203" s="29"/>
      <c r="U203" s="217"/>
      <c r="V203" s="29"/>
      <c r="W203" s="29"/>
      <c r="X203" s="217"/>
      <c r="Y203" s="29"/>
      <c r="Z203" s="29"/>
      <c r="AA203" s="217"/>
      <c r="AB203" s="29"/>
      <c r="AC203" s="29"/>
      <c r="AD203" s="217"/>
      <c r="AE203" s="29"/>
      <c r="AF203" s="29"/>
      <c r="AG203" s="222"/>
      <c r="AH203" s="29"/>
      <c r="AI203" s="29"/>
      <c r="AJ203" s="222"/>
      <c r="AK203" s="29"/>
      <c r="AL203" s="29"/>
      <c r="AM203" s="222"/>
      <c r="AN203" s="29"/>
      <c r="AO203" s="29"/>
      <c r="AP203" s="222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</row>
    <row r="204" spans="1:52" x14ac:dyDescent="0.2">
      <c r="A204" s="46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17"/>
      <c r="M204" s="29"/>
      <c r="N204" s="29"/>
      <c r="O204" s="217"/>
      <c r="P204" s="29"/>
      <c r="Q204" s="29"/>
      <c r="R204" s="217"/>
      <c r="S204" s="29"/>
      <c r="T204" s="29"/>
      <c r="U204" s="217"/>
      <c r="V204" s="29"/>
      <c r="W204" s="29"/>
      <c r="X204" s="217"/>
      <c r="Y204" s="29"/>
      <c r="Z204" s="29"/>
      <c r="AA204" s="217"/>
      <c r="AB204" s="29"/>
      <c r="AC204" s="29"/>
      <c r="AD204" s="217"/>
      <c r="AE204" s="29"/>
      <c r="AF204" s="29"/>
      <c r="AG204" s="222"/>
      <c r="AH204" s="29"/>
      <c r="AI204" s="29"/>
      <c r="AJ204" s="222"/>
      <c r="AK204" s="29"/>
      <c r="AL204" s="29"/>
      <c r="AM204" s="222"/>
      <c r="AN204" s="29"/>
      <c r="AO204" s="29"/>
      <c r="AP204" s="222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</row>
    <row r="205" spans="1:52" x14ac:dyDescent="0.2">
      <c r="A205" s="46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17"/>
      <c r="M205" s="29"/>
      <c r="N205" s="29"/>
      <c r="O205" s="217"/>
      <c r="P205" s="29"/>
      <c r="Q205" s="29"/>
      <c r="R205" s="217"/>
      <c r="S205" s="29"/>
      <c r="T205" s="29"/>
      <c r="U205" s="217"/>
      <c r="V205" s="29"/>
      <c r="W205" s="29"/>
      <c r="X205" s="217"/>
      <c r="Y205" s="29"/>
      <c r="Z205" s="29"/>
      <c r="AA205" s="217"/>
      <c r="AB205" s="29"/>
      <c r="AC205" s="29"/>
      <c r="AD205" s="217"/>
      <c r="AE205" s="29"/>
      <c r="AF205" s="29"/>
      <c r="AG205" s="222"/>
      <c r="AH205" s="29"/>
      <c r="AI205" s="29"/>
      <c r="AJ205" s="222"/>
      <c r="AK205" s="29"/>
      <c r="AL205" s="29"/>
      <c r="AM205" s="222"/>
      <c r="AN205" s="29"/>
      <c r="AO205" s="29"/>
      <c r="AP205" s="222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</row>
    <row r="206" spans="1:52" x14ac:dyDescent="0.2">
      <c r="A206" s="46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17"/>
      <c r="M206" s="29"/>
      <c r="N206" s="29"/>
      <c r="O206" s="217"/>
      <c r="P206" s="29"/>
      <c r="Q206" s="29"/>
      <c r="R206" s="217"/>
      <c r="S206" s="29"/>
      <c r="T206" s="29"/>
      <c r="U206" s="217"/>
      <c r="V206" s="29"/>
      <c r="W206" s="29"/>
      <c r="X206" s="217"/>
      <c r="Y206" s="29"/>
      <c r="Z206" s="29"/>
      <c r="AA206" s="217"/>
      <c r="AB206" s="29"/>
      <c r="AC206" s="29"/>
      <c r="AD206" s="217"/>
      <c r="AE206" s="29"/>
      <c r="AF206" s="29"/>
      <c r="AG206" s="222"/>
      <c r="AH206" s="29"/>
      <c r="AI206" s="29"/>
      <c r="AJ206" s="222"/>
      <c r="AK206" s="29"/>
      <c r="AL206" s="29"/>
      <c r="AM206" s="222"/>
      <c r="AN206" s="29"/>
      <c r="AO206" s="29"/>
      <c r="AP206" s="222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</row>
    <row r="207" spans="1:52" x14ac:dyDescent="0.2">
      <c r="A207" s="46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17"/>
      <c r="M207" s="29"/>
      <c r="N207" s="29"/>
      <c r="O207" s="217"/>
      <c r="P207" s="29"/>
      <c r="Q207" s="29"/>
      <c r="R207" s="217"/>
      <c r="S207" s="29"/>
      <c r="T207" s="29"/>
      <c r="U207" s="217"/>
      <c r="V207" s="29"/>
      <c r="W207" s="29"/>
      <c r="X207" s="217"/>
      <c r="Y207" s="29"/>
      <c r="Z207" s="29"/>
      <c r="AA207" s="217"/>
      <c r="AB207" s="29"/>
      <c r="AC207" s="29"/>
      <c r="AD207" s="217"/>
      <c r="AE207" s="29"/>
      <c r="AF207" s="29"/>
      <c r="AG207" s="222"/>
      <c r="AH207" s="29"/>
      <c r="AI207" s="29"/>
      <c r="AJ207" s="222"/>
      <c r="AK207" s="29"/>
      <c r="AL207" s="29"/>
      <c r="AM207" s="222"/>
      <c r="AN207" s="29"/>
      <c r="AO207" s="29"/>
      <c r="AP207" s="222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</row>
    <row r="208" spans="1:52" x14ac:dyDescent="0.2">
      <c r="A208" s="46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17"/>
      <c r="M208" s="29"/>
      <c r="N208" s="29"/>
      <c r="O208" s="217"/>
      <c r="P208" s="29"/>
      <c r="Q208" s="29"/>
      <c r="R208" s="217"/>
      <c r="S208" s="29"/>
      <c r="T208" s="29"/>
      <c r="U208" s="217"/>
      <c r="V208" s="29"/>
      <c r="W208" s="29"/>
      <c r="X208" s="217"/>
      <c r="Y208" s="29"/>
      <c r="Z208" s="29"/>
      <c r="AA208" s="217"/>
      <c r="AB208" s="29"/>
      <c r="AC208" s="29"/>
      <c r="AD208" s="217"/>
      <c r="AE208" s="29"/>
      <c r="AF208" s="29"/>
      <c r="AG208" s="222"/>
      <c r="AH208" s="29"/>
      <c r="AI208" s="29"/>
      <c r="AJ208" s="222"/>
      <c r="AK208" s="29"/>
      <c r="AL208" s="29"/>
      <c r="AM208" s="222"/>
      <c r="AN208" s="29"/>
      <c r="AO208" s="29"/>
      <c r="AP208" s="222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</row>
    <row r="209" spans="1:52" x14ac:dyDescent="0.2">
      <c r="A209" s="46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17"/>
      <c r="M209" s="29"/>
      <c r="N209" s="29"/>
      <c r="O209" s="217"/>
      <c r="P209" s="29"/>
      <c r="Q209" s="29"/>
      <c r="R209" s="217"/>
      <c r="S209" s="29"/>
      <c r="T209" s="29"/>
      <c r="U209" s="217"/>
      <c r="V209" s="29"/>
      <c r="W209" s="29"/>
      <c r="X209" s="217"/>
      <c r="Y209" s="29"/>
      <c r="Z209" s="29"/>
      <c r="AA209" s="217"/>
      <c r="AB209" s="29"/>
      <c r="AC209" s="29"/>
      <c r="AD209" s="217"/>
      <c r="AE209" s="29"/>
      <c r="AF209" s="29"/>
      <c r="AG209" s="222"/>
      <c r="AH209" s="29"/>
      <c r="AI209" s="29"/>
      <c r="AJ209" s="222"/>
      <c r="AK209" s="29"/>
      <c r="AL209" s="29"/>
      <c r="AM209" s="222"/>
      <c r="AN209" s="29"/>
      <c r="AO209" s="29"/>
      <c r="AP209" s="222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</row>
    <row r="210" spans="1:52" x14ac:dyDescent="0.2">
      <c r="A210" s="46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17"/>
      <c r="M210" s="29"/>
      <c r="N210" s="29"/>
      <c r="O210" s="217"/>
      <c r="P210" s="29"/>
      <c r="Q210" s="29"/>
      <c r="R210" s="217"/>
      <c r="S210" s="29"/>
      <c r="T210" s="29"/>
      <c r="U210" s="217"/>
      <c r="V210" s="29"/>
      <c r="W210" s="29"/>
      <c r="X210" s="217"/>
      <c r="Y210" s="29"/>
      <c r="Z210" s="29"/>
      <c r="AA210" s="217"/>
      <c r="AB210" s="29"/>
      <c r="AC210" s="29"/>
      <c r="AD210" s="217"/>
      <c r="AE210" s="29"/>
      <c r="AF210" s="29"/>
      <c r="AG210" s="222"/>
      <c r="AH210" s="29"/>
      <c r="AI210" s="29"/>
      <c r="AJ210" s="222"/>
      <c r="AK210" s="29"/>
      <c r="AL210" s="29"/>
      <c r="AM210" s="222"/>
      <c r="AN210" s="29"/>
      <c r="AO210" s="29"/>
      <c r="AP210" s="222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</row>
    <row r="211" spans="1:52" x14ac:dyDescent="0.2">
      <c r="A211" s="46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17"/>
      <c r="M211" s="29"/>
      <c r="N211" s="29"/>
      <c r="O211" s="217"/>
      <c r="P211" s="29"/>
      <c r="Q211" s="29"/>
      <c r="R211" s="217"/>
      <c r="S211" s="29"/>
      <c r="T211" s="29"/>
      <c r="U211" s="217"/>
      <c r="V211" s="29"/>
      <c r="W211" s="29"/>
      <c r="X211" s="217"/>
      <c r="Y211" s="29"/>
      <c r="Z211" s="29"/>
      <c r="AA211" s="217"/>
      <c r="AB211" s="29"/>
      <c r="AC211" s="29"/>
      <c r="AD211" s="217"/>
      <c r="AE211" s="29"/>
      <c r="AF211" s="29"/>
      <c r="AG211" s="222"/>
      <c r="AH211" s="29"/>
      <c r="AI211" s="29"/>
      <c r="AJ211" s="222"/>
      <c r="AK211" s="29"/>
      <c r="AL211" s="29"/>
      <c r="AM211" s="222"/>
      <c r="AN211" s="29"/>
      <c r="AO211" s="29"/>
      <c r="AP211" s="222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</row>
    <row r="212" spans="1:52" x14ac:dyDescent="0.2">
      <c r="A212" s="46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17"/>
      <c r="M212" s="29"/>
      <c r="N212" s="29"/>
      <c r="O212" s="217"/>
      <c r="P212" s="29"/>
      <c r="Q212" s="29"/>
      <c r="R212" s="217"/>
      <c r="S212" s="29"/>
      <c r="T212" s="29"/>
      <c r="U212" s="217"/>
      <c r="V212" s="29"/>
      <c r="W212" s="29"/>
      <c r="X212" s="217"/>
      <c r="Y212" s="29"/>
      <c r="Z212" s="29"/>
      <c r="AA212" s="217"/>
      <c r="AB212" s="29"/>
      <c r="AC212" s="29"/>
      <c r="AD212" s="217"/>
      <c r="AE212" s="29"/>
      <c r="AF212" s="29"/>
      <c r="AG212" s="222"/>
      <c r="AH212" s="29"/>
      <c r="AI212" s="29"/>
      <c r="AJ212" s="222"/>
      <c r="AK212" s="29"/>
      <c r="AL212" s="29"/>
      <c r="AM212" s="222"/>
      <c r="AN212" s="29"/>
      <c r="AO212" s="29"/>
      <c r="AP212" s="222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</row>
    <row r="213" spans="1:52" x14ac:dyDescent="0.2">
      <c r="A213" s="46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17"/>
      <c r="M213" s="29"/>
      <c r="N213" s="29"/>
      <c r="O213" s="217"/>
      <c r="P213" s="29"/>
      <c r="Q213" s="29"/>
      <c r="R213" s="217"/>
      <c r="S213" s="29"/>
      <c r="T213" s="29"/>
      <c r="U213" s="217"/>
      <c r="V213" s="29"/>
      <c r="W213" s="29"/>
      <c r="X213" s="217"/>
      <c r="Y213" s="29"/>
      <c r="Z213" s="29"/>
      <c r="AA213" s="217"/>
      <c r="AB213" s="29"/>
      <c r="AC213" s="29"/>
      <c r="AD213" s="217"/>
      <c r="AE213" s="29"/>
      <c r="AF213" s="29"/>
      <c r="AG213" s="222"/>
      <c r="AH213" s="29"/>
      <c r="AI213" s="29"/>
      <c r="AJ213" s="222"/>
      <c r="AK213" s="29"/>
      <c r="AL213" s="29"/>
      <c r="AM213" s="222"/>
      <c r="AN213" s="29"/>
      <c r="AO213" s="29"/>
      <c r="AP213" s="222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</row>
    <row r="214" spans="1:52" x14ac:dyDescent="0.2">
      <c r="A214" s="46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17"/>
      <c r="M214" s="29"/>
      <c r="N214" s="29"/>
      <c r="O214" s="217"/>
      <c r="P214" s="29"/>
      <c r="Q214" s="29"/>
      <c r="R214" s="217"/>
      <c r="S214" s="29"/>
      <c r="T214" s="29"/>
      <c r="U214" s="217"/>
      <c r="V214" s="29"/>
      <c r="W214" s="29"/>
      <c r="X214" s="217"/>
      <c r="Y214" s="29"/>
      <c r="Z214" s="29"/>
      <c r="AA214" s="217"/>
      <c r="AB214" s="29"/>
      <c r="AC214" s="29"/>
      <c r="AD214" s="217"/>
      <c r="AE214" s="29"/>
      <c r="AF214" s="29"/>
      <c r="AG214" s="222"/>
      <c r="AH214" s="29"/>
      <c r="AI214" s="29"/>
      <c r="AJ214" s="222"/>
      <c r="AK214" s="29"/>
      <c r="AL214" s="29"/>
      <c r="AM214" s="222"/>
      <c r="AN214" s="29"/>
      <c r="AO214" s="29"/>
      <c r="AP214" s="222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</row>
    <row r="215" spans="1:52" x14ac:dyDescent="0.2">
      <c r="A215" s="46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17"/>
      <c r="M215" s="29"/>
      <c r="N215" s="29"/>
      <c r="O215" s="217"/>
      <c r="P215" s="29"/>
      <c r="Q215" s="29"/>
      <c r="R215" s="217"/>
      <c r="S215" s="29"/>
      <c r="T215" s="29"/>
      <c r="U215" s="217"/>
      <c r="V215" s="29"/>
      <c r="W215" s="29"/>
      <c r="X215" s="217"/>
      <c r="Y215" s="29"/>
      <c r="Z215" s="29"/>
      <c r="AA215" s="217"/>
      <c r="AB215" s="29"/>
      <c r="AC215" s="29"/>
      <c r="AD215" s="217"/>
      <c r="AE215" s="29"/>
      <c r="AF215" s="29"/>
      <c r="AG215" s="222"/>
      <c r="AH215" s="29"/>
      <c r="AI215" s="29"/>
      <c r="AJ215" s="222"/>
      <c r="AK215" s="29"/>
      <c r="AL215" s="29"/>
      <c r="AM215" s="222"/>
      <c r="AN215" s="29"/>
      <c r="AO215" s="29"/>
      <c r="AP215" s="222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</row>
    <row r="216" spans="1:52" x14ac:dyDescent="0.2">
      <c r="A216" s="46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17"/>
      <c r="M216" s="29"/>
      <c r="N216" s="29"/>
      <c r="O216" s="217"/>
      <c r="P216" s="29"/>
      <c r="Q216" s="29"/>
      <c r="R216" s="217"/>
      <c r="S216" s="29"/>
      <c r="T216" s="29"/>
      <c r="U216" s="217"/>
      <c r="V216" s="29"/>
      <c r="W216" s="29"/>
      <c r="X216" s="217"/>
      <c r="Y216" s="29"/>
      <c r="Z216" s="29"/>
      <c r="AA216" s="217"/>
      <c r="AB216" s="29"/>
      <c r="AC216" s="29"/>
      <c r="AD216" s="217"/>
      <c r="AE216" s="29"/>
      <c r="AF216" s="29"/>
      <c r="AG216" s="222"/>
      <c r="AH216" s="29"/>
      <c r="AI216" s="29"/>
      <c r="AJ216" s="222"/>
      <c r="AK216" s="29"/>
      <c r="AL216" s="29"/>
      <c r="AM216" s="222"/>
      <c r="AN216" s="29"/>
      <c r="AO216" s="29"/>
      <c r="AP216" s="222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</row>
    <row r="217" spans="1:52" x14ac:dyDescent="0.2">
      <c r="A217" s="46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17"/>
      <c r="M217" s="29"/>
      <c r="N217" s="29"/>
      <c r="O217" s="217"/>
      <c r="P217" s="29"/>
      <c r="Q217" s="29"/>
      <c r="R217" s="217"/>
      <c r="S217" s="29"/>
      <c r="T217" s="29"/>
      <c r="U217" s="217"/>
      <c r="V217" s="29"/>
      <c r="W217" s="29"/>
      <c r="X217" s="217"/>
      <c r="Y217" s="29"/>
      <c r="Z217" s="29"/>
      <c r="AA217" s="217"/>
      <c r="AB217" s="29"/>
      <c r="AC217" s="29"/>
      <c r="AD217" s="217"/>
      <c r="AE217" s="29"/>
      <c r="AF217" s="29"/>
      <c r="AG217" s="222"/>
      <c r="AH217" s="29"/>
      <c r="AI217" s="29"/>
      <c r="AJ217" s="222"/>
      <c r="AK217" s="29"/>
      <c r="AL217" s="29"/>
      <c r="AM217" s="222"/>
      <c r="AN217" s="29"/>
      <c r="AO217" s="29"/>
      <c r="AP217" s="222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</row>
    <row r="218" spans="1:52" x14ac:dyDescent="0.2">
      <c r="A218" s="46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17"/>
      <c r="M218" s="29"/>
      <c r="N218" s="29"/>
      <c r="O218" s="217"/>
      <c r="P218" s="29"/>
      <c r="Q218" s="29"/>
      <c r="R218" s="217"/>
      <c r="S218" s="29"/>
      <c r="T218" s="29"/>
      <c r="U218" s="217"/>
      <c r="V218" s="29"/>
      <c r="W218" s="29"/>
      <c r="X218" s="217"/>
      <c r="Y218" s="29"/>
      <c r="Z218" s="29"/>
      <c r="AA218" s="217"/>
      <c r="AB218" s="29"/>
      <c r="AC218" s="29"/>
      <c r="AD218" s="217"/>
      <c r="AE218" s="29"/>
      <c r="AF218" s="29"/>
      <c r="AG218" s="222"/>
      <c r="AH218" s="29"/>
      <c r="AI218" s="29"/>
      <c r="AJ218" s="222"/>
      <c r="AK218" s="29"/>
      <c r="AL218" s="29"/>
      <c r="AM218" s="222"/>
      <c r="AN218" s="29"/>
      <c r="AO218" s="29"/>
      <c r="AP218" s="222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</row>
    <row r="219" spans="1:52" x14ac:dyDescent="0.2">
      <c r="A219" s="46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17"/>
      <c r="M219" s="29"/>
      <c r="N219" s="29"/>
      <c r="O219" s="217"/>
      <c r="P219" s="29"/>
      <c r="Q219" s="29"/>
      <c r="R219" s="217"/>
      <c r="S219" s="29"/>
      <c r="T219" s="29"/>
      <c r="U219" s="217"/>
      <c r="V219" s="29"/>
      <c r="W219" s="29"/>
      <c r="X219" s="217"/>
      <c r="Y219" s="29"/>
      <c r="Z219" s="29"/>
      <c r="AA219" s="217"/>
      <c r="AB219" s="29"/>
      <c r="AC219" s="29"/>
      <c r="AD219" s="217"/>
      <c r="AE219" s="29"/>
      <c r="AF219" s="29"/>
      <c r="AG219" s="222"/>
      <c r="AH219" s="29"/>
      <c r="AI219" s="29"/>
      <c r="AJ219" s="222"/>
      <c r="AK219" s="29"/>
      <c r="AL219" s="29"/>
      <c r="AM219" s="222"/>
      <c r="AN219" s="29"/>
      <c r="AO219" s="29"/>
      <c r="AP219" s="222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</row>
    <row r="220" spans="1:52" x14ac:dyDescent="0.2">
      <c r="A220" s="46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17"/>
      <c r="M220" s="29"/>
      <c r="N220" s="29"/>
      <c r="O220" s="217"/>
      <c r="P220" s="29"/>
      <c r="Q220" s="29"/>
      <c r="R220" s="217"/>
      <c r="S220" s="29"/>
      <c r="T220" s="29"/>
      <c r="U220" s="217"/>
      <c r="V220" s="29"/>
      <c r="W220" s="29"/>
      <c r="X220" s="217"/>
      <c r="Y220" s="29"/>
      <c r="Z220" s="29"/>
      <c r="AA220" s="217"/>
      <c r="AB220" s="29"/>
      <c r="AC220" s="29"/>
      <c r="AD220" s="217"/>
      <c r="AE220" s="29"/>
      <c r="AF220" s="29"/>
      <c r="AG220" s="222"/>
      <c r="AH220" s="29"/>
      <c r="AI220" s="29"/>
      <c r="AJ220" s="222"/>
      <c r="AK220" s="29"/>
      <c r="AL220" s="29"/>
      <c r="AM220" s="222"/>
      <c r="AN220" s="29"/>
      <c r="AO220" s="29"/>
      <c r="AP220" s="222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</row>
    <row r="221" spans="1:52" x14ac:dyDescent="0.2">
      <c r="A221" s="46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17"/>
      <c r="M221" s="29"/>
      <c r="N221" s="29"/>
      <c r="O221" s="217"/>
      <c r="P221" s="29"/>
      <c r="Q221" s="29"/>
      <c r="R221" s="217"/>
      <c r="S221" s="29"/>
      <c r="T221" s="29"/>
      <c r="U221" s="217"/>
      <c r="V221" s="29"/>
      <c r="W221" s="29"/>
      <c r="X221" s="217"/>
      <c r="Y221" s="29"/>
      <c r="Z221" s="29"/>
      <c r="AA221" s="217"/>
      <c r="AB221" s="29"/>
      <c r="AC221" s="29"/>
      <c r="AD221" s="217"/>
      <c r="AE221" s="29"/>
      <c r="AF221" s="29"/>
      <c r="AG221" s="222"/>
      <c r="AH221" s="29"/>
      <c r="AI221" s="29"/>
      <c r="AJ221" s="222"/>
      <c r="AK221" s="29"/>
      <c r="AL221" s="29"/>
      <c r="AM221" s="222"/>
      <c r="AN221" s="29"/>
      <c r="AO221" s="29"/>
      <c r="AP221" s="222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</row>
    <row r="222" spans="1:52" x14ac:dyDescent="0.2">
      <c r="A222" s="46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17"/>
      <c r="M222" s="29"/>
      <c r="N222" s="29"/>
      <c r="O222" s="217"/>
      <c r="P222" s="29"/>
      <c r="Q222" s="29"/>
      <c r="R222" s="217"/>
      <c r="S222" s="29"/>
      <c r="T222" s="29"/>
      <c r="U222" s="217"/>
      <c r="V222" s="29"/>
      <c r="W222" s="29"/>
      <c r="X222" s="217"/>
      <c r="Y222" s="29"/>
      <c r="Z222" s="29"/>
      <c r="AA222" s="217"/>
      <c r="AB222" s="29"/>
      <c r="AC222" s="29"/>
      <c r="AD222" s="217"/>
      <c r="AE222" s="29"/>
      <c r="AF222" s="29"/>
      <c r="AG222" s="222"/>
      <c r="AH222" s="29"/>
      <c r="AI222" s="29"/>
      <c r="AJ222" s="222"/>
      <c r="AK222" s="29"/>
      <c r="AL222" s="29"/>
      <c r="AM222" s="222"/>
      <c r="AN222" s="29"/>
      <c r="AO222" s="29"/>
      <c r="AP222" s="222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</row>
    <row r="223" spans="1:52" x14ac:dyDescent="0.2">
      <c r="A223" s="46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17"/>
      <c r="M223" s="29"/>
      <c r="N223" s="29"/>
      <c r="O223" s="217"/>
      <c r="P223" s="29"/>
      <c r="Q223" s="29"/>
      <c r="R223" s="217"/>
      <c r="S223" s="29"/>
      <c r="T223" s="29"/>
      <c r="U223" s="217"/>
      <c r="V223" s="29"/>
      <c r="W223" s="29"/>
      <c r="X223" s="217"/>
      <c r="Y223" s="29"/>
      <c r="Z223" s="29"/>
      <c r="AA223" s="217"/>
      <c r="AB223" s="29"/>
      <c r="AC223" s="29"/>
      <c r="AD223" s="217"/>
      <c r="AE223" s="29"/>
      <c r="AF223" s="29"/>
      <c r="AG223" s="222"/>
      <c r="AH223" s="29"/>
      <c r="AI223" s="29"/>
      <c r="AJ223" s="222"/>
      <c r="AK223" s="29"/>
      <c r="AL223" s="29"/>
      <c r="AM223" s="222"/>
      <c r="AN223" s="29"/>
      <c r="AO223" s="29"/>
      <c r="AP223" s="222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</row>
    <row r="224" spans="1:52" x14ac:dyDescent="0.2">
      <c r="A224" s="46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17"/>
      <c r="M224" s="29"/>
      <c r="N224" s="29"/>
      <c r="O224" s="217"/>
      <c r="P224" s="29"/>
      <c r="Q224" s="29"/>
      <c r="R224" s="217"/>
      <c r="S224" s="29"/>
      <c r="T224" s="29"/>
      <c r="U224" s="217"/>
      <c r="V224" s="29"/>
      <c r="W224" s="29"/>
      <c r="X224" s="217"/>
      <c r="Y224" s="29"/>
      <c r="Z224" s="29"/>
      <c r="AA224" s="217"/>
      <c r="AB224" s="29"/>
      <c r="AC224" s="29"/>
      <c r="AD224" s="217"/>
      <c r="AE224" s="29"/>
      <c r="AF224" s="29"/>
      <c r="AG224" s="222"/>
      <c r="AH224" s="29"/>
      <c r="AI224" s="29"/>
      <c r="AJ224" s="222"/>
      <c r="AK224" s="29"/>
      <c r="AL224" s="29"/>
      <c r="AM224" s="222"/>
      <c r="AN224" s="29"/>
      <c r="AO224" s="29"/>
      <c r="AP224" s="222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</row>
    <row r="225" spans="1:52" x14ac:dyDescent="0.2">
      <c r="A225" s="46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17"/>
      <c r="M225" s="29"/>
      <c r="N225" s="29"/>
      <c r="O225" s="217"/>
      <c r="P225" s="29"/>
      <c r="Q225" s="29"/>
      <c r="R225" s="217"/>
      <c r="S225" s="29"/>
      <c r="T225" s="29"/>
      <c r="U225" s="217"/>
      <c r="V225" s="29"/>
      <c r="W225" s="29"/>
      <c r="X225" s="217"/>
      <c r="Y225" s="29"/>
      <c r="Z225" s="29"/>
      <c r="AA225" s="217"/>
      <c r="AB225" s="29"/>
      <c r="AC225" s="29"/>
      <c r="AD225" s="217"/>
      <c r="AE225" s="29"/>
      <c r="AF225" s="29"/>
      <c r="AG225" s="222"/>
      <c r="AH225" s="29"/>
      <c r="AI225" s="29"/>
      <c r="AJ225" s="222"/>
      <c r="AK225" s="29"/>
      <c r="AL225" s="29"/>
      <c r="AM225" s="222"/>
      <c r="AN225" s="29"/>
      <c r="AO225" s="29"/>
      <c r="AP225" s="222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</row>
    <row r="226" spans="1:52" x14ac:dyDescent="0.2">
      <c r="A226" s="46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17"/>
      <c r="M226" s="29"/>
      <c r="N226" s="29"/>
      <c r="O226" s="217"/>
      <c r="P226" s="29"/>
      <c r="Q226" s="29"/>
      <c r="R226" s="217"/>
      <c r="S226" s="29"/>
      <c r="T226" s="29"/>
      <c r="U226" s="217"/>
      <c r="V226" s="29"/>
      <c r="W226" s="29"/>
      <c r="X226" s="217"/>
      <c r="Y226" s="29"/>
      <c r="Z226" s="29"/>
      <c r="AA226" s="217"/>
      <c r="AB226" s="29"/>
      <c r="AC226" s="29"/>
      <c r="AD226" s="217"/>
      <c r="AE226" s="29"/>
      <c r="AF226" s="29"/>
      <c r="AG226" s="222"/>
      <c r="AH226" s="29"/>
      <c r="AI226" s="29"/>
      <c r="AJ226" s="222"/>
      <c r="AK226" s="29"/>
      <c r="AL226" s="29"/>
      <c r="AM226" s="222"/>
      <c r="AN226" s="29"/>
      <c r="AO226" s="29"/>
      <c r="AP226" s="222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</row>
    <row r="227" spans="1:52" x14ac:dyDescent="0.2">
      <c r="A227" s="46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17"/>
      <c r="M227" s="29"/>
      <c r="N227" s="29"/>
      <c r="O227" s="217"/>
      <c r="P227" s="29"/>
      <c r="Q227" s="29"/>
      <c r="R227" s="217"/>
      <c r="S227" s="29"/>
      <c r="T227" s="29"/>
      <c r="U227" s="217"/>
      <c r="V227" s="29"/>
      <c r="W227" s="29"/>
      <c r="X227" s="217"/>
      <c r="Y227" s="29"/>
      <c r="Z227" s="29"/>
      <c r="AA227" s="217"/>
      <c r="AB227" s="29"/>
      <c r="AC227" s="29"/>
      <c r="AD227" s="217"/>
      <c r="AE227" s="29"/>
      <c r="AF227" s="29"/>
      <c r="AG227" s="222"/>
      <c r="AH227" s="29"/>
      <c r="AI227" s="29"/>
      <c r="AJ227" s="222"/>
      <c r="AK227" s="29"/>
      <c r="AL227" s="29"/>
      <c r="AM227" s="222"/>
      <c r="AN227" s="29"/>
      <c r="AO227" s="29"/>
      <c r="AP227" s="222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</row>
    <row r="228" spans="1:52" x14ac:dyDescent="0.2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17"/>
      <c r="M228" s="29"/>
      <c r="N228" s="29"/>
      <c r="O228" s="217"/>
      <c r="P228" s="29"/>
      <c r="Q228" s="29"/>
      <c r="R228" s="217"/>
      <c r="S228" s="29"/>
      <c r="T228" s="29"/>
      <c r="U228" s="217"/>
      <c r="V228" s="29"/>
      <c r="W228" s="29"/>
      <c r="X228" s="217"/>
      <c r="Y228" s="29"/>
      <c r="Z228" s="29"/>
      <c r="AA228" s="217"/>
      <c r="AB228" s="29"/>
      <c r="AC228" s="29"/>
      <c r="AD228" s="217"/>
      <c r="AE228" s="29"/>
      <c r="AF228" s="29"/>
      <c r="AG228" s="222"/>
      <c r="AH228" s="29"/>
      <c r="AI228" s="29"/>
      <c r="AJ228" s="222"/>
      <c r="AK228" s="29"/>
      <c r="AL228" s="29"/>
      <c r="AM228" s="222"/>
      <c r="AN228" s="29"/>
      <c r="AO228" s="29"/>
      <c r="AP228" s="222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</row>
    <row r="229" spans="1:52" x14ac:dyDescent="0.2">
      <c r="A229" s="46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17"/>
      <c r="M229" s="29"/>
      <c r="N229" s="29"/>
      <c r="O229" s="217"/>
      <c r="P229" s="29"/>
      <c r="Q229" s="29"/>
      <c r="R229" s="217"/>
      <c r="S229" s="29"/>
      <c r="T229" s="29"/>
      <c r="U229" s="217"/>
      <c r="V229" s="29"/>
      <c r="W229" s="29"/>
      <c r="X229" s="217"/>
      <c r="Y229" s="29"/>
      <c r="Z229" s="29"/>
      <c r="AA229" s="217"/>
      <c r="AB229" s="29"/>
      <c r="AC229" s="29"/>
      <c r="AD229" s="217"/>
      <c r="AE229" s="29"/>
      <c r="AF229" s="29"/>
      <c r="AG229" s="222"/>
      <c r="AH229" s="29"/>
      <c r="AI229" s="29"/>
      <c r="AJ229" s="222"/>
      <c r="AK229" s="29"/>
      <c r="AL229" s="29"/>
      <c r="AM229" s="222"/>
      <c r="AN229" s="29"/>
      <c r="AO229" s="29"/>
      <c r="AP229" s="222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</row>
    <row r="230" spans="1:52" x14ac:dyDescent="0.2">
      <c r="A230" s="46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17"/>
      <c r="M230" s="29"/>
      <c r="N230" s="29"/>
      <c r="O230" s="217"/>
      <c r="P230" s="29"/>
      <c r="Q230" s="29"/>
      <c r="R230" s="217"/>
      <c r="S230" s="29"/>
      <c r="T230" s="29"/>
      <c r="U230" s="217"/>
      <c r="V230" s="29"/>
      <c r="W230" s="29"/>
      <c r="X230" s="217"/>
      <c r="Y230" s="29"/>
      <c r="Z230" s="29"/>
      <c r="AA230" s="217"/>
      <c r="AB230" s="29"/>
      <c r="AC230" s="29"/>
      <c r="AD230" s="217"/>
      <c r="AE230" s="29"/>
      <c r="AF230" s="29"/>
      <c r="AG230" s="222"/>
      <c r="AH230" s="29"/>
      <c r="AI230" s="29"/>
      <c r="AJ230" s="222"/>
      <c r="AK230" s="29"/>
      <c r="AL230" s="29"/>
      <c r="AM230" s="222"/>
      <c r="AN230" s="29"/>
      <c r="AO230" s="29"/>
      <c r="AP230" s="222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</row>
    <row r="231" spans="1:52" x14ac:dyDescent="0.2">
      <c r="A231" s="46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17"/>
      <c r="M231" s="29"/>
      <c r="N231" s="29"/>
      <c r="O231" s="217"/>
      <c r="P231" s="29"/>
      <c r="Q231" s="29"/>
      <c r="R231" s="217"/>
      <c r="S231" s="29"/>
      <c r="T231" s="29"/>
      <c r="U231" s="217"/>
      <c r="V231" s="29"/>
      <c r="W231" s="29"/>
      <c r="X231" s="217"/>
      <c r="Y231" s="29"/>
      <c r="Z231" s="29"/>
      <c r="AA231" s="217"/>
      <c r="AB231" s="29"/>
      <c r="AC231" s="29"/>
      <c r="AD231" s="217"/>
      <c r="AE231" s="29"/>
      <c r="AF231" s="29"/>
      <c r="AG231" s="222"/>
      <c r="AH231" s="29"/>
      <c r="AI231" s="29"/>
      <c r="AJ231" s="222"/>
      <c r="AK231" s="29"/>
      <c r="AL231" s="29"/>
      <c r="AM231" s="222"/>
      <c r="AN231" s="29"/>
      <c r="AO231" s="29"/>
      <c r="AP231" s="222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</row>
    <row r="232" spans="1:52" x14ac:dyDescent="0.2">
      <c r="A232" s="46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17"/>
      <c r="M232" s="29"/>
      <c r="N232" s="29"/>
      <c r="O232" s="217"/>
      <c r="P232" s="29"/>
      <c r="Q232" s="29"/>
      <c r="R232" s="217"/>
      <c r="S232" s="29"/>
      <c r="T232" s="29"/>
      <c r="U232" s="217"/>
      <c r="V232" s="29"/>
      <c r="W232" s="29"/>
      <c r="X232" s="217"/>
      <c r="Y232" s="29"/>
      <c r="Z232" s="29"/>
      <c r="AA232" s="217"/>
      <c r="AB232" s="29"/>
      <c r="AC232" s="29"/>
      <c r="AD232" s="217"/>
      <c r="AE232" s="29"/>
      <c r="AF232" s="29"/>
      <c r="AG232" s="222"/>
      <c r="AH232" s="29"/>
      <c r="AI232" s="29"/>
      <c r="AJ232" s="222"/>
      <c r="AK232" s="29"/>
      <c r="AL232" s="29"/>
      <c r="AM232" s="222"/>
      <c r="AN232" s="29"/>
      <c r="AO232" s="29"/>
      <c r="AP232" s="222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</row>
    <row r="233" spans="1:52" x14ac:dyDescent="0.2">
      <c r="A233" s="46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17"/>
      <c r="M233" s="29"/>
      <c r="N233" s="29"/>
      <c r="O233" s="217"/>
      <c r="P233" s="29"/>
      <c r="Q233" s="29"/>
      <c r="R233" s="217"/>
      <c r="S233" s="29"/>
      <c r="T233" s="29"/>
      <c r="U233" s="217"/>
      <c r="V233" s="29"/>
      <c r="W233" s="29"/>
      <c r="X233" s="217"/>
      <c r="Y233" s="29"/>
      <c r="Z233" s="29"/>
      <c r="AA233" s="217"/>
      <c r="AB233" s="29"/>
      <c r="AC233" s="29"/>
      <c r="AD233" s="217"/>
      <c r="AE233" s="29"/>
      <c r="AF233" s="29"/>
      <c r="AG233" s="222"/>
      <c r="AH233" s="29"/>
      <c r="AI233" s="29"/>
      <c r="AJ233" s="222"/>
      <c r="AK233" s="29"/>
      <c r="AL233" s="29"/>
      <c r="AM233" s="222"/>
      <c r="AN233" s="29"/>
      <c r="AO233" s="29"/>
      <c r="AP233" s="222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</row>
    <row r="234" spans="1:52" x14ac:dyDescent="0.2">
      <c r="A234" s="46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17"/>
      <c r="M234" s="29"/>
      <c r="N234" s="29"/>
      <c r="O234" s="217"/>
      <c r="P234" s="29"/>
      <c r="Q234" s="29"/>
      <c r="R234" s="217"/>
      <c r="S234" s="29"/>
      <c r="T234" s="29"/>
      <c r="U234" s="217"/>
      <c r="V234" s="29"/>
      <c r="W234" s="29"/>
      <c r="X234" s="217"/>
      <c r="Y234" s="29"/>
      <c r="Z234" s="29"/>
      <c r="AA234" s="217"/>
      <c r="AB234" s="29"/>
      <c r="AC234" s="29"/>
      <c r="AD234" s="217"/>
      <c r="AE234" s="29"/>
      <c r="AF234" s="29"/>
      <c r="AG234" s="222"/>
      <c r="AH234" s="29"/>
      <c r="AI234" s="29"/>
      <c r="AJ234" s="222"/>
      <c r="AK234" s="29"/>
      <c r="AL234" s="29"/>
      <c r="AM234" s="222"/>
      <c r="AN234" s="29"/>
      <c r="AO234" s="29"/>
      <c r="AP234" s="222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</row>
    <row r="235" spans="1:52" x14ac:dyDescent="0.2">
      <c r="A235" s="46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17"/>
      <c r="M235" s="29"/>
      <c r="N235" s="29"/>
      <c r="O235" s="217"/>
      <c r="P235" s="29"/>
      <c r="Q235" s="29"/>
      <c r="R235" s="217"/>
      <c r="S235" s="29"/>
      <c r="T235" s="29"/>
      <c r="U235" s="217"/>
      <c r="V235" s="29"/>
      <c r="W235" s="29"/>
      <c r="X235" s="217"/>
      <c r="Y235" s="29"/>
      <c r="Z235" s="29"/>
      <c r="AA235" s="217"/>
      <c r="AB235" s="29"/>
      <c r="AC235" s="29"/>
      <c r="AD235" s="217"/>
      <c r="AE235" s="29"/>
      <c r="AF235" s="29"/>
      <c r="AG235" s="222"/>
      <c r="AH235" s="29"/>
      <c r="AI235" s="29"/>
      <c r="AJ235" s="222"/>
      <c r="AK235" s="29"/>
      <c r="AL235" s="29"/>
      <c r="AM235" s="222"/>
      <c r="AN235" s="29"/>
      <c r="AO235" s="29"/>
      <c r="AP235" s="222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</row>
    <row r="236" spans="1:52" x14ac:dyDescent="0.2">
      <c r="A236" s="46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17"/>
      <c r="M236" s="29"/>
      <c r="N236" s="29"/>
      <c r="O236" s="217"/>
      <c r="P236" s="29"/>
      <c r="Q236" s="29"/>
      <c r="R236" s="217"/>
      <c r="S236" s="29"/>
      <c r="T236" s="29"/>
      <c r="U236" s="217"/>
      <c r="V236" s="29"/>
      <c r="W236" s="29"/>
      <c r="X236" s="217"/>
      <c r="Y236" s="29"/>
      <c r="Z236" s="29"/>
      <c r="AA236" s="217"/>
      <c r="AB236" s="29"/>
      <c r="AC236" s="29"/>
      <c r="AD236" s="217"/>
      <c r="AE236" s="29"/>
      <c r="AF236" s="29"/>
      <c r="AG236" s="222"/>
      <c r="AH236" s="29"/>
      <c r="AI236" s="29"/>
      <c r="AJ236" s="222"/>
      <c r="AK236" s="29"/>
      <c r="AL236" s="29"/>
      <c r="AM236" s="222"/>
      <c r="AN236" s="29"/>
      <c r="AO236" s="29"/>
      <c r="AP236" s="222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</row>
    <row r="237" spans="1:52" x14ac:dyDescent="0.2">
      <c r="A237" s="46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17"/>
      <c r="M237" s="29"/>
      <c r="N237" s="29"/>
      <c r="O237" s="217"/>
      <c r="P237" s="29"/>
      <c r="Q237" s="29"/>
      <c r="R237" s="217"/>
      <c r="S237" s="29"/>
      <c r="T237" s="29"/>
      <c r="U237" s="217"/>
      <c r="V237" s="29"/>
      <c r="W237" s="29"/>
      <c r="X237" s="217"/>
      <c r="Y237" s="29"/>
      <c r="Z237" s="29"/>
      <c r="AA237" s="217"/>
      <c r="AB237" s="29"/>
      <c r="AC237" s="29"/>
      <c r="AD237" s="217"/>
      <c r="AE237" s="29"/>
      <c r="AF237" s="29"/>
      <c r="AG237" s="222"/>
      <c r="AH237" s="29"/>
      <c r="AI237" s="29"/>
      <c r="AJ237" s="222"/>
      <c r="AK237" s="29"/>
      <c r="AL237" s="29"/>
      <c r="AM237" s="222"/>
      <c r="AN237" s="29"/>
      <c r="AO237" s="29"/>
      <c r="AP237" s="222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</row>
    <row r="238" spans="1:52" x14ac:dyDescent="0.2">
      <c r="A238" s="46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17"/>
      <c r="M238" s="29"/>
      <c r="N238" s="29"/>
      <c r="O238" s="217"/>
      <c r="P238" s="29"/>
      <c r="Q238" s="29"/>
      <c r="R238" s="217"/>
      <c r="S238" s="29"/>
      <c r="T238" s="29"/>
      <c r="U238" s="217"/>
      <c r="V238" s="29"/>
      <c r="W238" s="29"/>
      <c r="X238" s="217"/>
      <c r="Y238" s="29"/>
      <c r="Z238" s="29"/>
      <c r="AA238" s="217"/>
      <c r="AB238" s="29"/>
      <c r="AC238" s="29"/>
      <c r="AD238" s="217"/>
      <c r="AE238" s="29"/>
      <c r="AF238" s="29"/>
      <c r="AG238" s="222"/>
      <c r="AH238" s="29"/>
      <c r="AI238" s="29"/>
      <c r="AJ238" s="222"/>
      <c r="AK238" s="29"/>
      <c r="AL238" s="29"/>
      <c r="AM238" s="222"/>
      <c r="AN238" s="29"/>
      <c r="AO238" s="29"/>
      <c r="AP238" s="222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</row>
    <row r="239" spans="1:52" x14ac:dyDescent="0.2">
      <c r="A239" s="46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17"/>
      <c r="M239" s="29"/>
      <c r="N239" s="29"/>
      <c r="O239" s="217"/>
      <c r="P239" s="29"/>
      <c r="Q239" s="29"/>
      <c r="R239" s="217"/>
      <c r="S239" s="29"/>
      <c r="T239" s="29"/>
      <c r="U239" s="217"/>
      <c r="V239" s="29"/>
      <c r="W239" s="29"/>
      <c r="X239" s="217"/>
      <c r="Y239" s="29"/>
      <c r="Z239" s="29"/>
      <c r="AA239" s="217"/>
      <c r="AB239" s="29"/>
      <c r="AC239" s="29"/>
      <c r="AD239" s="217"/>
      <c r="AE239" s="29"/>
      <c r="AF239" s="29"/>
      <c r="AG239" s="222"/>
      <c r="AH239" s="29"/>
      <c r="AI239" s="29"/>
      <c r="AJ239" s="222"/>
      <c r="AK239" s="29"/>
      <c r="AL239" s="29"/>
      <c r="AM239" s="222"/>
      <c r="AN239" s="29"/>
      <c r="AO239" s="29"/>
      <c r="AP239" s="222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</row>
    <row r="240" spans="1:52" x14ac:dyDescent="0.2">
      <c r="A240" s="46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17"/>
      <c r="M240" s="29"/>
      <c r="N240" s="29"/>
      <c r="O240" s="217"/>
      <c r="P240" s="29"/>
      <c r="Q240" s="29"/>
      <c r="R240" s="217"/>
      <c r="S240" s="29"/>
      <c r="T240" s="29"/>
      <c r="U240" s="217"/>
      <c r="V240" s="29"/>
      <c r="W240" s="29"/>
      <c r="X240" s="217"/>
      <c r="Y240" s="29"/>
      <c r="Z240" s="29"/>
      <c r="AA240" s="217"/>
      <c r="AB240" s="29"/>
      <c r="AC240" s="29"/>
      <c r="AD240" s="217"/>
      <c r="AE240" s="29"/>
      <c r="AF240" s="29"/>
      <c r="AG240" s="222"/>
      <c r="AH240" s="29"/>
      <c r="AI240" s="29"/>
      <c r="AJ240" s="222"/>
      <c r="AK240" s="29"/>
      <c r="AL240" s="29"/>
      <c r="AM240" s="222"/>
      <c r="AN240" s="29"/>
      <c r="AO240" s="29"/>
      <c r="AP240" s="222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</row>
    <row r="241" spans="1:52" x14ac:dyDescent="0.2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17"/>
      <c r="M241" s="29"/>
      <c r="N241" s="29"/>
      <c r="O241" s="217"/>
      <c r="P241" s="29"/>
      <c r="Q241" s="29"/>
      <c r="R241" s="217"/>
      <c r="S241" s="29"/>
      <c r="T241" s="29"/>
      <c r="U241" s="217"/>
      <c r="V241" s="29"/>
      <c r="W241" s="29"/>
      <c r="X241" s="217"/>
      <c r="Y241" s="29"/>
      <c r="Z241" s="29"/>
      <c r="AA241" s="217"/>
      <c r="AB241" s="29"/>
      <c r="AC241" s="29"/>
      <c r="AD241" s="217"/>
      <c r="AE241" s="29"/>
      <c r="AF241" s="29"/>
      <c r="AG241" s="222"/>
      <c r="AH241" s="29"/>
      <c r="AI241" s="29"/>
      <c r="AJ241" s="222"/>
      <c r="AK241" s="29"/>
      <c r="AL241" s="29"/>
      <c r="AM241" s="222"/>
      <c r="AN241" s="29"/>
      <c r="AO241" s="29"/>
      <c r="AP241" s="222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</row>
    <row r="242" spans="1:52" x14ac:dyDescent="0.2">
      <c r="A242" s="46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17"/>
      <c r="M242" s="29"/>
      <c r="N242" s="29"/>
      <c r="O242" s="217"/>
      <c r="P242" s="29"/>
      <c r="Q242" s="29"/>
      <c r="R242" s="217"/>
      <c r="S242" s="29"/>
      <c r="T242" s="29"/>
      <c r="U242" s="217"/>
      <c r="V242" s="29"/>
      <c r="W242" s="29"/>
      <c r="X242" s="217"/>
      <c r="Y242" s="29"/>
      <c r="Z242" s="29"/>
      <c r="AA242" s="217"/>
      <c r="AB242" s="29"/>
      <c r="AC242" s="29"/>
      <c r="AD242" s="217"/>
      <c r="AE242" s="29"/>
      <c r="AF242" s="29"/>
      <c r="AG242" s="222"/>
      <c r="AH242" s="29"/>
      <c r="AI242" s="29"/>
      <c r="AJ242" s="222"/>
      <c r="AK242" s="29"/>
      <c r="AL242" s="29"/>
      <c r="AM242" s="222"/>
      <c r="AN242" s="29"/>
      <c r="AO242" s="29"/>
      <c r="AP242" s="222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</row>
    <row r="243" spans="1:52" x14ac:dyDescent="0.2">
      <c r="A243" s="46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17"/>
      <c r="M243" s="29"/>
      <c r="N243" s="29"/>
      <c r="O243" s="217"/>
      <c r="P243" s="29"/>
      <c r="Q243" s="29"/>
      <c r="R243" s="217"/>
      <c r="S243" s="29"/>
      <c r="T243" s="29"/>
      <c r="U243" s="217"/>
      <c r="V243" s="29"/>
      <c r="W243" s="29"/>
      <c r="X243" s="217"/>
      <c r="Y243" s="29"/>
      <c r="Z243" s="29"/>
      <c r="AA243" s="217"/>
      <c r="AB243" s="29"/>
      <c r="AC243" s="29"/>
      <c r="AD243" s="217"/>
      <c r="AE243" s="29"/>
      <c r="AF243" s="29"/>
      <c r="AG243" s="222"/>
      <c r="AH243" s="29"/>
      <c r="AI243" s="29"/>
      <c r="AJ243" s="222"/>
      <c r="AK243" s="29"/>
      <c r="AL243" s="29"/>
      <c r="AM243" s="222"/>
      <c r="AN243" s="29"/>
      <c r="AO243" s="29"/>
      <c r="AP243" s="222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</row>
    <row r="244" spans="1:52" x14ac:dyDescent="0.2">
      <c r="A244" s="46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17"/>
      <c r="M244" s="29"/>
      <c r="N244" s="29"/>
      <c r="O244" s="217"/>
      <c r="P244" s="29"/>
      <c r="Q244" s="29"/>
      <c r="R244" s="217"/>
      <c r="S244" s="29"/>
      <c r="T244" s="29"/>
      <c r="U244" s="217"/>
      <c r="V244" s="29"/>
      <c r="W244" s="29"/>
      <c r="X244" s="217"/>
      <c r="Y244" s="29"/>
      <c r="Z244" s="29"/>
      <c r="AA244" s="217"/>
      <c r="AB244" s="29"/>
      <c r="AC244" s="29"/>
      <c r="AD244" s="217"/>
      <c r="AE244" s="29"/>
      <c r="AF244" s="29"/>
      <c r="AG244" s="222"/>
      <c r="AH244" s="29"/>
      <c r="AI244" s="29"/>
      <c r="AJ244" s="222"/>
      <c r="AK244" s="29"/>
      <c r="AL244" s="29"/>
      <c r="AM244" s="222"/>
      <c r="AN244" s="29"/>
      <c r="AO244" s="29"/>
      <c r="AP244" s="222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</row>
    <row r="245" spans="1:52" x14ac:dyDescent="0.2">
      <c r="A245" s="46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17"/>
      <c r="M245" s="29"/>
      <c r="N245" s="29"/>
      <c r="O245" s="217"/>
      <c r="P245" s="29"/>
      <c r="Q245" s="29"/>
      <c r="R245" s="217"/>
      <c r="S245" s="29"/>
      <c r="T245" s="29"/>
      <c r="U245" s="217"/>
      <c r="V245" s="29"/>
      <c r="W245" s="29"/>
      <c r="X245" s="217"/>
      <c r="Y245" s="29"/>
      <c r="Z245" s="29"/>
      <c r="AA245" s="217"/>
      <c r="AB245" s="29"/>
      <c r="AC245" s="29"/>
      <c r="AD245" s="217"/>
      <c r="AE245" s="29"/>
      <c r="AF245" s="29"/>
      <c r="AG245" s="222"/>
      <c r="AH245" s="29"/>
      <c r="AI245" s="29"/>
      <c r="AJ245" s="222"/>
      <c r="AK245" s="29"/>
      <c r="AL245" s="29"/>
      <c r="AM245" s="222"/>
      <c r="AN245" s="29"/>
      <c r="AO245" s="29"/>
      <c r="AP245" s="222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</row>
    <row r="246" spans="1:52" x14ac:dyDescent="0.2">
      <c r="A246" s="46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17"/>
      <c r="M246" s="29"/>
      <c r="N246" s="29"/>
      <c r="O246" s="217"/>
      <c r="P246" s="29"/>
      <c r="Q246" s="29"/>
      <c r="R246" s="217"/>
      <c r="S246" s="29"/>
      <c r="T246" s="29"/>
      <c r="U246" s="217"/>
      <c r="V246" s="29"/>
      <c r="W246" s="29"/>
      <c r="X246" s="217"/>
      <c r="Y246" s="29"/>
      <c r="Z246" s="29"/>
      <c r="AA246" s="217"/>
      <c r="AB246" s="29"/>
      <c r="AC246" s="29"/>
      <c r="AD246" s="217"/>
      <c r="AE246" s="29"/>
      <c r="AF246" s="29"/>
      <c r="AG246" s="222"/>
      <c r="AH246" s="29"/>
      <c r="AI246" s="29"/>
      <c r="AJ246" s="222"/>
      <c r="AK246" s="29"/>
      <c r="AL246" s="29"/>
      <c r="AM246" s="222"/>
      <c r="AN246" s="29"/>
      <c r="AO246" s="29"/>
      <c r="AP246" s="222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</row>
    <row r="247" spans="1:52" x14ac:dyDescent="0.2">
      <c r="A247" s="46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17"/>
      <c r="M247" s="29"/>
      <c r="N247" s="29"/>
      <c r="O247" s="217"/>
      <c r="P247" s="29"/>
      <c r="Q247" s="29"/>
      <c r="R247" s="217"/>
      <c r="S247" s="29"/>
      <c r="T247" s="29"/>
      <c r="U247" s="217"/>
      <c r="V247" s="29"/>
      <c r="W247" s="29"/>
      <c r="X247" s="217"/>
      <c r="Y247" s="29"/>
      <c r="Z247" s="29"/>
      <c r="AA247" s="217"/>
      <c r="AB247" s="29"/>
      <c r="AC247" s="29"/>
      <c r="AD247" s="217"/>
      <c r="AE247" s="29"/>
      <c r="AF247" s="29"/>
      <c r="AG247" s="222"/>
      <c r="AH247" s="29"/>
      <c r="AI247" s="29"/>
      <c r="AJ247" s="222"/>
      <c r="AK247" s="29"/>
      <c r="AL247" s="29"/>
      <c r="AM247" s="222"/>
      <c r="AN247" s="29"/>
      <c r="AO247" s="29"/>
      <c r="AP247" s="222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</row>
    <row r="248" spans="1:52" x14ac:dyDescent="0.2">
      <c r="A248" s="46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17"/>
      <c r="M248" s="29"/>
      <c r="N248" s="29"/>
      <c r="O248" s="217"/>
      <c r="P248" s="29"/>
      <c r="Q248" s="29"/>
      <c r="R248" s="217"/>
      <c r="S248" s="29"/>
      <c r="T248" s="29"/>
      <c r="U248" s="217"/>
      <c r="V248" s="29"/>
      <c r="W248" s="29"/>
      <c r="X248" s="217"/>
      <c r="Y248" s="29"/>
      <c r="Z248" s="29"/>
      <c r="AA248" s="217"/>
      <c r="AB248" s="29"/>
      <c r="AC248" s="29"/>
      <c r="AD248" s="217"/>
      <c r="AE248" s="29"/>
      <c r="AF248" s="29"/>
      <c r="AG248" s="222"/>
      <c r="AH248" s="29"/>
      <c r="AI248" s="29"/>
      <c r="AJ248" s="222"/>
      <c r="AK248" s="29"/>
      <c r="AL248" s="29"/>
      <c r="AM248" s="222"/>
      <c r="AN248" s="29"/>
      <c r="AO248" s="29"/>
      <c r="AP248" s="222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</row>
    <row r="249" spans="1:52" x14ac:dyDescent="0.2">
      <c r="A249" s="46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17"/>
      <c r="M249" s="29"/>
      <c r="N249" s="29"/>
      <c r="O249" s="217"/>
      <c r="P249" s="29"/>
      <c r="Q249" s="29"/>
      <c r="R249" s="217"/>
      <c r="S249" s="29"/>
      <c r="T249" s="29"/>
      <c r="U249" s="217"/>
      <c r="V249" s="29"/>
      <c r="W249" s="29"/>
      <c r="X249" s="217"/>
      <c r="Y249" s="29"/>
      <c r="Z249" s="29"/>
      <c r="AA249" s="217"/>
      <c r="AB249" s="29"/>
      <c r="AC249" s="29"/>
      <c r="AD249" s="217"/>
      <c r="AE249" s="29"/>
      <c r="AF249" s="29"/>
      <c r="AG249" s="222"/>
      <c r="AH249" s="29"/>
      <c r="AI249" s="29"/>
      <c r="AJ249" s="222"/>
      <c r="AK249" s="29"/>
      <c r="AL249" s="29"/>
      <c r="AM249" s="222"/>
      <c r="AN249" s="29"/>
      <c r="AO249" s="29"/>
      <c r="AP249" s="222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</row>
    <row r="250" spans="1:52" x14ac:dyDescent="0.2">
      <c r="A250" s="46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17"/>
      <c r="M250" s="29"/>
      <c r="N250" s="29"/>
      <c r="O250" s="217"/>
      <c r="P250" s="29"/>
      <c r="Q250" s="29"/>
      <c r="R250" s="217"/>
      <c r="S250" s="29"/>
      <c r="T250" s="29"/>
      <c r="U250" s="217"/>
      <c r="V250" s="29"/>
      <c r="W250" s="29"/>
      <c r="X250" s="217"/>
      <c r="Y250" s="29"/>
      <c r="Z250" s="29"/>
      <c r="AA250" s="217"/>
      <c r="AB250" s="29"/>
      <c r="AC250" s="29"/>
      <c r="AD250" s="217"/>
      <c r="AE250" s="29"/>
      <c r="AF250" s="29"/>
      <c r="AG250" s="222"/>
      <c r="AH250" s="29"/>
      <c r="AI250" s="29"/>
      <c r="AJ250" s="222"/>
      <c r="AK250" s="29"/>
      <c r="AL250" s="29"/>
      <c r="AM250" s="222"/>
      <c r="AN250" s="29"/>
      <c r="AO250" s="29"/>
      <c r="AP250" s="222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</row>
    <row r="251" spans="1:52" x14ac:dyDescent="0.2">
      <c r="A251" s="46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17"/>
      <c r="M251" s="29"/>
      <c r="N251" s="29"/>
      <c r="O251" s="217"/>
      <c r="P251" s="29"/>
      <c r="Q251" s="29"/>
      <c r="R251" s="217"/>
      <c r="S251" s="29"/>
      <c r="T251" s="29"/>
      <c r="U251" s="217"/>
      <c r="V251" s="29"/>
      <c r="W251" s="29"/>
      <c r="X251" s="217"/>
      <c r="Y251" s="29"/>
      <c r="Z251" s="29"/>
      <c r="AA251" s="217"/>
      <c r="AB251" s="29"/>
      <c r="AC251" s="29"/>
      <c r="AD251" s="217"/>
      <c r="AE251" s="29"/>
      <c r="AF251" s="29"/>
      <c r="AG251" s="222"/>
      <c r="AH251" s="29"/>
      <c r="AI251" s="29"/>
      <c r="AJ251" s="222"/>
      <c r="AK251" s="29"/>
      <c r="AL251" s="29"/>
      <c r="AM251" s="222"/>
      <c r="AN251" s="29"/>
      <c r="AO251" s="29"/>
      <c r="AP251" s="222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</row>
    <row r="252" spans="1:52" x14ac:dyDescent="0.2">
      <c r="A252" s="46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17"/>
      <c r="M252" s="29"/>
      <c r="N252" s="29"/>
      <c r="O252" s="217"/>
      <c r="P252" s="29"/>
      <c r="Q252" s="29"/>
      <c r="R252" s="217"/>
      <c r="S252" s="29"/>
      <c r="T252" s="29"/>
      <c r="U252" s="217"/>
      <c r="V252" s="29"/>
      <c r="W252" s="29"/>
      <c r="X252" s="217"/>
      <c r="Y252" s="29"/>
      <c r="Z252" s="29"/>
      <c r="AA252" s="217"/>
      <c r="AB252" s="29"/>
      <c r="AC252" s="29"/>
      <c r="AD252" s="217"/>
      <c r="AE252" s="29"/>
      <c r="AF252" s="29"/>
      <c r="AG252" s="222"/>
      <c r="AH252" s="29"/>
      <c r="AI252" s="29"/>
      <c r="AJ252" s="222"/>
      <c r="AK252" s="29"/>
      <c r="AL252" s="29"/>
      <c r="AM252" s="222"/>
      <c r="AN252" s="29"/>
      <c r="AO252" s="29"/>
      <c r="AP252" s="222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</row>
    <row r="253" spans="1:52" x14ac:dyDescent="0.2">
      <c r="A253" s="46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17"/>
      <c r="M253" s="29"/>
      <c r="N253" s="29"/>
      <c r="O253" s="217"/>
      <c r="P253" s="29"/>
      <c r="Q253" s="29"/>
      <c r="R253" s="217"/>
      <c r="S253" s="29"/>
      <c r="T253" s="29"/>
      <c r="U253" s="217"/>
      <c r="V253" s="29"/>
      <c r="W253" s="29"/>
      <c r="X253" s="217"/>
      <c r="Y253" s="29"/>
      <c r="Z253" s="29"/>
      <c r="AA253" s="217"/>
      <c r="AB253" s="29"/>
      <c r="AC253" s="29"/>
      <c r="AD253" s="217"/>
      <c r="AE253" s="29"/>
      <c r="AF253" s="29"/>
      <c r="AG253" s="222"/>
      <c r="AH253" s="29"/>
      <c r="AI253" s="29"/>
      <c r="AJ253" s="222"/>
      <c r="AK253" s="29"/>
      <c r="AL253" s="29"/>
      <c r="AM253" s="222"/>
      <c r="AN253" s="29"/>
      <c r="AO253" s="29"/>
      <c r="AP253" s="222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</row>
    <row r="254" spans="1:52" x14ac:dyDescent="0.2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17"/>
      <c r="M254" s="29"/>
      <c r="N254" s="29"/>
      <c r="O254" s="217"/>
      <c r="P254" s="29"/>
      <c r="Q254" s="29"/>
      <c r="R254" s="217"/>
      <c r="S254" s="29"/>
      <c r="T254" s="29"/>
      <c r="U254" s="217"/>
      <c r="V254" s="29"/>
      <c r="W254" s="29"/>
      <c r="X254" s="217"/>
      <c r="Y254" s="29"/>
      <c r="Z254" s="29"/>
      <c r="AA254" s="217"/>
      <c r="AB254" s="29"/>
      <c r="AC254" s="29"/>
      <c r="AD254" s="217"/>
      <c r="AE254" s="29"/>
      <c r="AF254" s="29"/>
      <c r="AG254" s="222"/>
      <c r="AH254" s="29"/>
      <c r="AI254" s="29"/>
      <c r="AJ254" s="222"/>
      <c r="AK254" s="29"/>
      <c r="AL254" s="29"/>
      <c r="AM254" s="222"/>
      <c r="AN254" s="29"/>
      <c r="AO254" s="29"/>
      <c r="AP254" s="222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</row>
    <row r="255" spans="1:52" x14ac:dyDescent="0.2">
      <c r="A255" s="46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17"/>
      <c r="M255" s="29"/>
      <c r="N255" s="29"/>
      <c r="O255" s="217"/>
      <c r="P255" s="29"/>
      <c r="Q255" s="29"/>
      <c r="R255" s="217"/>
      <c r="S255" s="29"/>
      <c r="T255" s="29"/>
      <c r="U255" s="217"/>
      <c r="V255" s="29"/>
      <c r="W255" s="29"/>
      <c r="X255" s="217"/>
      <c r="Y255" s="29"/>
      <c r="Z255" s="29"/>
      <c r="AA255" s="217"/>
      <c r="AB255" s="29"/>
      <c r="AC255" s="29"/>
      <c r="AD255" s="217"/>
      <c r="AE255" s="29"/>
      <c r="AF255" s="29"/>
      <c r="AG255" s="222"/>
      <c r="AH255" s="29"/>
      <c r="AI255" s="29"/>
      <c r="AJ255" s="222"/>
      <c r="AK255" s="29"/>
      <c r="AL255" s="29"/>
      <c r="AM255" s="222"/>
      <c r="AN255" s="29"/>
      <c r="AO255" s="29"/>
      <c r="AP255" s="222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</row>
    <row r="256" spans="1:52" x14ac:dyDescent="0.2">
      <c r="A256" s="46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17"/>
      <c r="M256" s="29"/>
      <c r="N256" s="29"/>
      <c r="O256" s="217"/>
      <c r="P256" s="29"/>
      <c r="Q256" s="29"/>
      <c r="R256" s="217"/>
      <c r="S256" s="29"/>
      <c r="T256" s="29"/>
      <c r="U256" s="217"/>
      <c r="V256" s="29"/>
      <c r="W256" s="29"/>
      <c r="X256" s="217"/>
      <c r="Y256" s="29"/>
      <c r="Z256" s="29"/>
      <c r="AA256" s="217"/>
      <c r="AB256" s="29"/>
      <c r="AC256" s="29"/>
      <c r="AD256" s="217"/>
      <c r="AE256" s="29"/>
      <c r="AF256" s="29"/>
      <c r="AG256" s="222"/>
      <c r="AH256" s="29"/>
      <c r="AI256" s="29"/>
      <c r="AJ256" s="222"/>
      <c r="AK256" s="29"/>
      <c r="AL256" s="29"/>
      <c r="AM256" s="222"/>
      <c r="AN256" s="29"/>
      <c r="AO256" s="29"/>
      <c r="AP256" s="222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</row>
    <row r="257" spans="1:52" x14ac:dyDescent="0.2">
      <c r="A257" s="46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17"/>
      <c r="M257" s="29"/>
      <c r="N257" s="29"/>
      <c r="O257" s="217"/>
      <c r="P257" s="29"/>
      <c r="Q257" s="29"/>
      <c r="R257" s="217"/>
      <c r="S257" s="29"/>
      <c r="T257" s="29"/>
      <c r="U257" s="217"/>
      <c r="V257" s="29"/>
      <c r="W257" s="29"/>
      <c r="X257" s="217"/>
      <c r="Y257" s="29"/>
      <c r="Z257" s="29"/>
      <c r="AA257" s="217"/>
      <c r="AB257" s="29"/>
      <c r="AC257" s="29"/>
      <c r="AD257" s="217"/>
      <c r="AE257" s="29"/>
      <c r="AF257" s="29"/>
      <c r="AG257" s="222"/>
      <c r="AH257" s="29"/>
      <c r="AI257" s="29"/>
      <c r="AJ257" s="222"/>
      <c r="AK257" s="29"/>
      <c r="AL257" s="29"/>
      <c r="AM257" s="222"/>
      <c r="AN257" s="29"/>
      <c r="AO257" s="29"/>
      <c r="AP257" s="222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</row>
    <row r="258" spans="1:52" x14ac:dyDescent="0.2">
      <c r="A258" s="46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17"/>
      <c r="M258" s="29"/>
      <c r="N258" s="29"/>
      <c r="O258" s="217"/>
      <c r="P258" s="29"/>
      <c r="Q258" s="29"/>
      <c r="R258" s="217"/>
      <c r="S258" s="29"/>
      <c r="T258" s="29"/>
      <c r="U258" s="217"/>
      <c r="V258" s="29"/>
      <c r="W258" s="29"/>
      <c r="X258" s="217"/>
      <c r="Y258" s="29"/>
      <c r="Z258" s="29"/>
      <c r="AA258" s="217"/>
      <c r="AB258" s="29"/>
      <c r="AC258" s="29"/>
      <c r="AD258" s="217"/>
      <c r="AE258" s="29"/>
      <c r="AF258" s="29"/>
      <c r="AG258" s="222"/>
      <c r="AH258" s="29"/>
      <c r="AI258" s="29"/>
      <c r="AJ258" s="222"/>
      <c r="AK258" s="29"/>
      <c r="AL258" s="29"/>
      <c r="AM258" s="222"/>
      <c r="AN258" s="29"/>
      <c r="AO258" s="29"/>
      <c r="AP258" s="222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</row>
    <row r="259" spans="1:52" x14ac:dyDescent="0.2">
      <c r="A259" s="46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17"/>
      <c r="M259" s="29"/>
      <c r="N259" s="29"/>
      <c r="O259" s="217"/>
      <c r="P259" s="29"/>
      <c r="Q259" s="29"/>
      <c r="R259" s="217"/>
      <c r="S259" s="29"/>
      <c r="T259" s="29"/>
      <c r="U259" s="217"/>
      <c r="V259" s="29"/>
      <c r="W259" s="29"/>
      <c r="X259" s="217"/>
      <c r="Y259" s="29"/>
      <c r="Z259" s="29"/>
      <c r="AA259" s="217"/>
      <c r="AB259" s="29"/>
      <c r="AC259" s="29"/>
      <c r="AD259" s="217"/>
      <c r="AE259" s="29"/>
      <c r="AF259" s="29"/>
      <c r="AG259" s="222"/>
      <c r="AH259" s="29"/>
      <c r="AI259" s="29"/>
      <c r="AJ259" s="222"/>
      <c r="AK259" s="29"/>
      <c r="AL259" s="29"/>
      <c r="AM259" s="222"/>
      <c r="AN259" s="29"/>
      <c r="AO259" s="29"/>
      <c r="AP259" s="222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</row>
    <row r="260" spans="1:52" x14ac:dyDescent="0.2">
      <c r="A260" s="46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17"/>
      <c r="M260" s="29"/>
      <c r="N260" s="29"/>
      <c r="O260" s="217"/>
      <c r="P260" s="29"/>
      <c r="Q260" s="29"/>
      <c r="R260" s="217"/>
      <c r="S260" s="29"/>
      <c r="T260" s="29"/>
      <c r="U260" s="217"/>
      <c r="V260" s="29"/>
      <c r="W260" s="29"/>
      <c r="X260" s="217"/>
      <c r="Y260" s="29"/>
      <c r="Z260" s="29"/>
      <c r="AA260" s="217"/>
      <c r="AB260" s="29"/>
      <c r="AC260" s="29"/>
      <c r="AD260" s="217"/>
      <c r="AE260" s="29"/>
      <c r="AF260" s="29"/>
      <c r="AG260" s="222"/>
      <c r="AH260" s="29"/>
      <c r="AI260" s="29"/>
      <c r="AJ260" s="222"/>
      <c r="AK260" s="29"/>
      <c r="AL260" s="29"/>
      <c r="AM260" s="222"/>
      <c r="AN260" s="29"/>
      <c r="AO260" s="29"/>
      <c r="AP260" s="222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</row>
    <row r="261" spans="1:52" x14ac:dyDescent="0.2">
      <c r="A261" s="46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17"/>
      <c r="M261" s="29"/>
      <c r="N261" s="29"/>
      <c r="O261" s="217"/>
      <c r="P261" s="29"/>
      <c r="Q261" s="29"/>
      <c r="R261" s="217"/>
      <c r="S261" s="29"/>
      <c r="T261" s="29"/>
      <c r="U261" s="217"/>
      <c r="V261" s="29"/>
      <c r="W261" s="29"/>
      <c r="X261" s="217"/>
      <c r="Y261" s="29"/>
      <c r="Z261" s="29"/>
      <c r="AA261" s="217"/>
      <c r="AB261" s="29"/>
      <c r="AC261" s="29"/>
      <c r="AD261" s="217"/>
      <c r="AE261" s="29"/>
      <c r="AF261" s="29"/>
      <c r="AG261" s="222"/>
      <c r="AH261" s="29"/>
      <c r="AI261" s="29"/>
      <c r="AJ261" s="222"/>
      <c r="AK261" s="29"/>
      <c r="AL261" s="29"/>
      <c r="AM261" s="222"/>
      <c r="AN261" s="29"/>
      <c r="AO261" s="29"/>
      <c r="AP261" s="222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</row>
    <row r="262" spans="1:52" x14ac:dyDescent="0.2">
      <c r="A262" s="46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17"/>
      <c r="M262" s="29"/>
      <c r="N262" s="29"/>
      <c r="O262" s="217"/>
      <c r="P262" s="29"/>
      <c r="Q262" s="29"/>
      <c r="R262" s="217"/>
      <c r="S262" s="29"/>
      <c r="T262" s="29"/>
      <c r="U262" s="217"/>
      <c r="V262" s="29"/>
      <c r="W262" s="29"/>
      <c r="X262" s="217"/>
      <c r="Y262" s="29"/>
      <c r="Z262" s="29"/>
      <c r="AA262" s="217"/>
      <c r="AB262" s="29"/>
      <c r="AC262" s="29"/>
      <c r="AD262" s="217"/>
      <c r="AE262" s="29"/>
      <c r="AF262" s="29"/>
      <c r="AG262" s="222"/>
      <c r="AH262" s="29"/>
      <c r="AI262" s="29"/>
      <c r="AJ262" s="222"/>
      <c r="AK262" s="29"/>
      <c r="AL262" s="29"/>
      <c r="AM262" s="222"/>
      <c r="AN262" s="29"/>
      <c r="AO262" s="29"/>
      <c r="AP262" s="222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</row>
    <row r="263" spans="1:52" x14ac:dyDescent="0.2">
      <c r="A263" s="46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17"/>
      <c r="M263" s="29"/>
      <c r="N263" s="29"/>
      <c r="O263" s="217"/>
      <c r="P263" s="29"/>
      <c r="Q263" s="29"/>
      <c r="R263" s="217"/>
      <c r="S263" s="29"/>
      <c r="T263" s="29"/>
      <c r="U263" s="217"/>
      <c r="V263" s="29"/>
      <c r="W263" s="29"/>
      <c r="X263" s="217"/>
      <c r="Y263" s="29"/>
      <c r="Z263" s="29"/>
      <c r="AA263" s="217"/>
      <c r="AB263" s="29"/>
      <c r="AC263" s="29"/>
      <c r="AD263" s="217"/>
      <c r="AE263" s="29"/>
      <c r="AF263" s="29"/>
      <c r="AG263" s="222"/>
      <c r="AH263" s="29"/>
      <c r="AI263" s="29"/>
      <c r="AJ263" s="222"/>
      <c r="AK263" s="29"/>
      <c r="AL263" s="29"/>
      <c r="AM263" s="222"/>
      <c r="AN263" s="29"/>
      <c r="AO263" s="29"/>
      <c r="AP263" s="222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</row>
    <row r="264" spans="1:52" x14ac:dyDescent="0.2">
      <c r="A264" s="46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17"/>
      <c r="M264" s="29"/>
      <c r="N264" s="29"/>
      <c r="O264" s="217"/>
      <c r="P264" s="29"/>
      <c r="Q264" s="29"/>
      <c r="R264" s="217"/>
      <c r="S264" s="29"/>
      <c r="T264" s="29"/>
      <c r="U264" s="217"/>
      <c r="V264" s="29"/>
      <c r="W264" s="29"/>
      <c r="X264" s="217"/>
      <c r="Y264" s="29"/>
      <c r="Z264" s="29"/>
      <c r="AA264" s="217"/>
      <c r="AB264" s="29"/>
      <c r="AC264" s="29"/>
      <c r="AD264" s="217"/>
      <c r="AE264" s="29"/>
      <c r="AF264" s="29"/>
      <c r="AG264" s="222"/>
      <c r="AH264" s="29"/>
      <c r="AI264" s="29"/>
      <c r="AJ264" s="222"/>
      <c r="AK264" s="29"/>
      <c r="AL264" s="29"/>
      <c r="AM264" s="222"/>
      <c r="AN264" s="29"/>
      <c r="AO264" s="29"/>
      <c r="AP264" s="222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</row>
    <row r="265" spans="1:52" x14ac:dyDescent="0.2">
      <c r="A265" s="46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17"/>
      <c r="M265" s="29"/>
      <c r="N265" s="29"/>
      <c r="O265" s="217"/>
      <c r="P265" s="29"/>
      <c r="Q265" s="29"/>
      <c r="R265" s="217"/>
      <c r="S265" s="29"/>
      <c r="T265" s="29"/>
      <c r="U265" s="217"/>
      <c r="V265" s="29"/>
      <c r="W265" s="29"/>
      <c r="X265" s="217"/>
      <c r="Y265" s="29"/>
      <c r="Z265" s="29"/>
      <c r="AA265" s="217"/>
      <c r="AB265" s="29"/>
      <c r="AC265" s="29"/>
      <c r="AD265" s="217"/>
      <c r="AE265" s="29"/>
      <c r="AF265" s="29"/>
      <c r="AG265" s="222"/>
      <c r="AH265" s="29"/>
      <c r="AI265" s="29"/>
      <c r="AJ265" s="222"/>
      <c r="AK265" s="29"/>
      <c r="AL265" s="29"/>
      <c r="AM265" s="222"/>
      <c r="AN265" s="29"/>
      <c r="AO265" s="29"/>
      <c r="AP265" s="222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</row>
    <row r="266" spans="1:52" x14ac:dyDescent="0.2">
      <c r="A266" s="46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17"/>
      <c r="M266" s="29"/>
      <c r="N266" s="29"/>
      <c r="O266" s="217"/>
      <c r="P266" s="29"/>
      <c r="Q266" s="29"/>
      <c r="R266" s="217"/>
      <c r="S266" s="29"/>
      <c r="T266" s="29"/>
      <c r="U266" s="217"/>
      <c r="V266" s="29"/>
      <c r="W266" s="29"/>
      <c r="X266" s="217"/>
      <c r="Y266" s="29"/>
      <c r="Z266" s="29"/>
      <c r="AA266" s="217"/>
      <c r="AB266" s="29"/>
      <c r="AC266" s="29"/>
      <c r="AD266" s="217"/>
      <c r="AE266" s="29"/>
      <c r="AF266" s="29"/>
      <c r="AG266" s="222"/>
      <c r="AH266" s="29"/>
      <c r="AI266" s="29"/>
      <c r="AJ266" s="222"/>
      <c r="AK266" s="29"/>
      <c r="AL266" s="29"/>
      <c r="AM266" s="222"/>
      <c r="AN266" s="29"/>
      <c r="AO266" s="29"/>
      <c r="AP266" s="222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</row>
    <row r="267" spans="1:52" x14ac:dyDescent="0.2">
      <c r="A267" s="46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17"/>
      <c r="M267" s="29"/>
      <c r="N267" s="29"/>
      <c r="O267" s="217"/>
      <c r="P267" s="29"/>
      <c r="Q267" s="29"/>
      <c r="R267" s="217"/>
      <c r="S267" s="29"/>
      <c r="T267" s="29"/>
      <c r="U267" s="217"/>
      <c r="V267" s="29"/>
      <c r="W267" s="29"/>
      <c r="X267" s="217"/>
      <c r="Y267" s="29"/>
      <c r="Z267" s="29"/>
      <c r="AA267" s="217"/>
      <c r="AB267" s="29"/>
      <c r="AC267" s="29"/>
      <c r="AD267" s="217"/>
      <c r="AE267" s="29"/>
      <c r="AF267" s="29"/>
      <c r="AG267" s="222"/>
      <c r="AH267" s="29"/>
      <c r="AI267" s="29"/>
      <c r="AJ267" s="222"/>
      <c r="AK267" s="29"/>
      <c r="AL267" s="29"/>
      <c r="AM267" s="222"/>
      <c r="AN267" s="29"/>
      <c r="AO267" s="29"/>
      <c r="AP267" s="222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</row>
    <row r="268" spans="1:52" x14ac:dyDescent="0.2">
      <c r="A268" s="46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17"/>
      <c r="M268" s="29"/>
      <c r="N268" s="29"/>
      <c r="O268" s="217"/>
      <c r="P268" s="29"/>
      <c r="Q268" s="29"/>
      <c r="R268" s="217"/>
      <c r="S268" s="29"/>
      <c r="T268" s="29"/>
      <c r="U268" s="217"/>
      <c r="V268" s="29"/>
      <c r="W268" s="29"/>
      <c r="X268" s="217"/>
      <c r="Y268" s="29"/>
      <c r="Z268" s="29"/>
      <c r="AA268" s="217"/>
      <c r="AB268" s="29"/>
      <c r="AC268" s="29"/>
      <c r="AD268" s="217"/>
      <c r="AE268" s="29"/>
      <c r="AF268" s="29"/>
      <c r="AG268" s="222"/>
      <c r="AH268" s="29"/>
      <c r="AI268" s="29"/>
      <c r="AJ268" s="222"/>
      <c r="AK268" s="29"/>
      <c r="AL268" s="29"/>
      <c r="AM268" s="222"/>
      <c r="AN268" s="29"/>
      <c r="AO268" s="29"/>
      <c r="AP268" s="222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</row>
    <row r="269" spans="1:52" x14ac:dyDescent="0.2">
      <c r="A269" s="46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17"/>
      <c r="M269" s="29"/>
      <c r="N269" s="29"/>
      <c r="O269" s="217"/>
      <c r="P269" s="29"/>
      <c r="Q269" s="29"/>
      <c r="R269" s="217"/>
      <c r="S269" s="29"/>
      <c r="T269" s="29"/>
      <c r="U269" s="217"/>
      <c r="V269" s="29"/>
      <c r="W269" s="29"/>
      <c r="X269" s="217"/>
      <c r="Y269" s="29"/>
      <c r="Z269" s="29"/>
      <c r="AA269" s="217"/>
      <c r="AB269" s="29"/>
      <c r="AC269" s="29"/>
      <c r="AD269" s="217"/>
      <c r="AE269" s="29"/>
      <c r="AF269" s="29"/>
      <c r="AG269" s="222"/>
      <c r="AH269" s="29"/>
      <c r="AI269" s="29"/>
      <c r="AJ269" s="222"/>
      <c r="AK269" s="29"/>
      <c r="AL269" s="29"/>
      <c r="AM269" s="222"/>
      <c r="AN269" s="29"/>
      <c r="AO269" s="29"/>
      <c r="AP269" s="222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</row>
    <row r="270" spans="1:52" x14ac:dyDescent="0.2">
      <c r="A270" s="46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17"/>
      <c r="M270" s="29"/>
      <c r="N270" s="29"/>
      <c r="O270" s="217"/>
      <c r="P270" s="29"/>
      <c r="Q270" s="29"/>
      <c r="R270" s="217"/>
      <c r="S270" s="29"/>
      <c r="T270" s="29"/>
      <c r="U270" s="217"/>
      <c r="V270" s="29"/>
      <c r="W270" s="29"/>
      <c r="X270" s="217"/>
      <c r="Y270" s="29"/>
      <c r="Z270" s="29"/>
      <c r="AA270" s="217"/>
      <c r="AB270" s="29"/>
      <c r="AC270" s="29"/>
      <c r="AD270" s="217"/>
      <c r="AE270" s="29"/>
      <c r="AF270" s="29"/>
      <c r="AG270" s="222"/>
      <c r="AH270" s="29"/>
      <c r="AI270" s="29"/>
      <c r="AJ270" s="222"/>
      <c r="AK270" s="29"/>
      <c r="AL270" s="29"/>
      <c r="AM270" s="222"/>
      <c r="AN270" s="29"/>
      <c r="AO270" s="29"/>
      <c r="AP270" s="222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</row>
    <row r="271" spans="1:52" x14ac:dyDescent="0.2">
      <c r="A271" s="46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17"/>
      <c r="M271" s="29"/>
      <c r="N271" s="29"/>
      <c r="O271" s="217"/>
      <c r="P271" s="29"/>
      <c r="Q271" s="29"/>
      <c r="R271" s="217"/>
      <c r="S271" s="29"/>
      <c r="T271" s="29"/>
      <c r="U271" s="217"/>
      <c r="V271" s="29"/>
      <c r="W271" s="29"/>
      <c r="X271" s="217"/>
      <c r="Y271" s="29"/>
      <c r="Z271" s="29"/>
      <c r="AA271" s="217"/>
      <c r="AB271" s="29"/>
      <c r="AC271" s="29"/>
      <c r="AD271" s="217"/>
      <c r="AE271" s="29"/>
      <c r="AF271" s="29"/>
      <c r="AG271" s="222"/>
      <c r="AH271" s="29"/>
      <c r="AI271" s="29"/>
      <c r="AJ271" s="222"/>
      <c r="AK271" s="29"/>
      <c r="AL271" s="29"/>
      <c r="AM271" s="222"/>
      <c r="AN271" s="29"/>
      <c r="AO271" s="29"/>
      <c r="AP271" s="222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</row>
    <row r="272" spans="1:52" x14ac:dyDescent="0.2">
      <c r="A272" s="46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17"/>
      <c r="M272" s="29"/>
      <c r="N272" s="29"/>
      <c r="O272" s="217"/>
      <c r="P272" s="29"/>
      <c r="Q272" s="29"/>
      <c r="R272" s="217"/>
      <c r="S272" s="29"/>
      <c r="T272" s="29"/>
      <c r="U272" s="217"/>
      <c r="V272" s="29"/>
      <c r="W272" s="29"/>
      <c r="X272" s="217"/>
      <c r="Y272" s="29"/>
      <c r="Z272" s="29"/>
      <c r="AA272" s="217"/>
      <c r="AB272" s="29"/>
      <c r="AC272" s="29"/>
      <c r="AD272" s="217"/>
      <c r="AE272" s="29"/>
      <c r="AF272" s="29"/>
      <c r="AG272" s="222"/>
      <c r="AH272" s="29"/>
      <c r="AI272" s="29"/>
      <c r="AJ272" s="222"/>
      <c r="AK272" s="29"/>
      <c r="AL272" s="29"/>
      <c r="AM272" s="222"/>
      <c r="AN272" s="29"/>
      <c r="AO272" s="29"/>
      <c r="AP272" s="222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</row>
    <row r="273" spans="1:52" x14ac:dyDescent="0.2">
      <c r="A273" s="46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17"/>
      <c r="M273" s="29"/>
      <c r="N273" s="29"/>
      <c r="O273" s="217"/>
      <c r="P273" s="29"/>
      <c r="Q273" s="29"/>
      <c r="R273" s="217"/>
      <c r="S273" s="29"/>
      <c r="T273" s="29"/>
      <c r="U273" s="217"/>
      <c r="V273" s="29"/>
      <c r="W273" s="29"/>
      <c r="X273" s="217"/>
      <c r="Y273" s="29"/>
      <c r="Z273" s="29"/>
      <c r="AA273" s="217"/>
      <c r="AB273" s="29"/>
      <c r="AC273" s="29"/>
      <c r="AD273" s="217"/>
      <c r="AE273" s="29"/>
      <c r="AF273" s="29"/>
      <c r="AG273" s="222"/>
      <c r="AH273" s="29"/>
      <c r="AI273" s="29"/>
      <c r="AJ273" s="222"/>
      <c r="AK273" s="29"/>
      <c r="AL273" s="29"/>
      <c r="AM273" s="222"/>
      <c r="AN273" s="29"/>
      <c r="AO273" s="29"/>
      <c r="AP273" s="222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</row>
    <row r="274" spans="1:52" x14ac:dyDescent="0.2">
      <c r="A274" s="46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17"/>
      <c r="M274" s="29"/>
      <c r="N274" s="29"/>
      <c r="O274" s="217"/>
      <c r="P274" s="29"/>
      <c r="Q274" s="29"/>
      <c r="R274" s="217"/>
      <c r="S274" s="29"/>
      <c r="T274" s="29"/>
      <c r="U274" s="217"/>
      <c r="V274" s="29"/>
      <c r="W274" s="29"/>
      <c r="X274" s="217"/>
      <c r="Y274" s="29"/>
      <c r="Z274" s="29"/>
      <c r="AA274" s="217"/>
      <c r="AB274" s="29"/>
      <c r="AC274" s="29"/>
      <c r="AD274" s="217"/>
      <c r="AE274" s="29"/>
      <c r="AF274" s="29"/>
      <c r="AG274" s="222"/>
      <c r="AH274" s="29"/>
      <c r="AI274" s="29"/>
      <c r="AJ274" s="222"/>
      <c r="AK274" s="29"/>
      <c r="AL274" s="29"/>
      <c r="AM274" s="222"/>
      <c r="AN274" s="29"/>
      <c r="AO274" s="29"/>
      <c r="AP274" s="222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</row>
    <row r="275" spans="1:52" x14ac:dyDescent="0.2">
      <c r="A275" s="46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17"/>
      <c r="M275" s="29"/>
      <c r="N275" s="29"/>
      <c r="O275" s="217"/>
      <c r="P275" s="29"/>
      <c r="Q275" s="29"/>
      <c r="R275" s="217"/>
      <c r="S275" s="29"/>
      <c r="T275" s="29"/>
      <c r="U275" s="217"/>
      <c r="V275" s="29"/>
      <c r="W275" s="29"/>
      <c r="X275" s="217"/>
      <c r="Y275" s="29"/>
      <c r="Z275" s="29"/>
      <c r="AA275" s="217"/>
      <c r="AB275" s="29"/>
      <c r="AC275" s="29"/>
      <c r="AD275" s="217"/>
      <c r="AE275" s="29"/>
      <c r="AF275" s="29"/>
      <c r="AG275" s="222"/>
      <c r="AH275" s="29"/>
      <c r="AI275" s="29"/>
      <c r="AJ275" s="222"/>
      <c r="AK275" s="29"/>
      <c r="AL275" s="29"/>
      <c r="AM275" s="222"/>
      <c r="AN275" s="29"/>
      <c r="AO275" s="29"/>
      <c r="AP275" s="222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</row>
    <row r="276" spans="1:52" x14ac:dyDescent="0.2">
      <c r="A276" s="46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17"/>
      <c r="M276" s="29"/>
      <c r="N276" s="29"/>
      <c r="O276" s="217"/>
      <c r="P276" s="29"/>
      <c r="Q276" s="29"/>
      <c r="R276" s="217"/>
      <c r="S276" s="29"/>
      <c r="T276" s="29"/>
      <c r="U276" s="217"/>
      <c r="V276" s="29"/>
      <c r="W276" s="29"/>
      <c r="X276" s="217"/>
      <c r="Y276" s="29"/>
      <c r="Z276" s="29"/>
      <c r="AA276" s="217"/>
      <c r="AB276" s="29"/>
      <c r="AC276" s="29"/>
      <c r="AD276" s="217"/>
      <c r="AE276" s="29"/>
      <c r="AF276" s="29"/>
      <c r="AG276" s="222"/>
      <c r="AH276" s="29"/>
      <c r="AI276" s="29"/>
      <c r="AJ276" s="222"/>
      <c r="AK276" s="29"/>
      <c r="AL276" s="29"/>
      <c r="AM276" s="222"/>
      <c r="AN276" s="29"/>
      <c r="AO276" s="29"/>
      <c r="AP276" s="222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</row>
    <row r="277" spans="1:52" x14ac:dyDescent="0.2">
      <c r="A277" s="46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17"/>
      <c r="M277" s="29"/>
      <c r="N277" s="29"/>
      <c r="O277" s="217"/>
      <c r="P277" s="29"/>
      <c r="Q277" s="29"/>
      <c r="R277" s="217"/>
      <c r="S277" s="29"/>
      <c r="T277" s="29"/>
      <c r="U277" s="217"/>
      <c r="V277" s="29"/>
      <c r="W277" s="29"/>
      <c r="X277" s="217"/>
      <c r="Y277" s="29"/>
      <c r="Z277" s="29"/>
      <c r="AA277" s="217"/>
      <c r="AB277" s="29"/>
      <c r="AC277" s="29"/>
      <c r="AD277" s="217"/>
      <c r="AE277" s="29"/>
      <c r="AF277" s="29"/>
      <c r="AG277" s="222"/>
      <c r="AH277" s="29"/>
      <c r="AI277" s="29"/>
      <c r="AJ277" s="222"/>
      <c r="AK277" s="29"/>
      <c r="AL277" s="29"/>
      <c r="AM277" s="222"/>
      <c r="AN277" s="29"/>
      <c r="AO277" s="29"/>
      <c r="AP277" s="222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</row>
    <row r="278" spans="1:52" x14ac:dyDescent="0.2">
      <c r="A278" s="46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17"/>
      <c r="M278" s="29"/>
      <c r="N278" s="29"/>
      <c r="O278" s="217"/>
      <c r="P278" s="29"/>
      <c r="Q278" s="29"/>
      <c r="R278" s="217"/>
      <c r="S278" s="29"/>
      <c r="T278" s="29"/>
      <c r="U278" s="217"/>
      <c r="V278" s="29"/>
      <c r="W278" s="29"/>
      <c r="X278" s="217"/>
      <c r="Y278" s="29"/>
      <c r="Z278" s="29"/>
      <c r="AA278" s="217"/>
      <c r="AB278" s="29"/>
      <c r="AC278" s="29"/>
      <c r="AD278" s="217"/>
      <c r="AE278" s="29"/>
      <c r="AF278" s="29"/>
      <c r="AG278" s="222"/>
      <c r="AH278" s="29"/>
      <c r="AI278" s="29"/>
      <c r="AJ278" s="222"/>
      <c r="AK278" s="29"/>
      <c r="AL278" s="29"/>
      <c r="AM278" s="222"/>
      <c r="AN278" s="29"/>
      <c r="AO278" s="29"/>
      <c r="AP278" s="222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</row>
    <row r="279" spans="1:52" x14ac:dyDescent="0.2">
      <c r="A279" s="46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17"/>
      <c r="M279" s="29"/>
      <c r="N279" s="29"/>
      <c r="O279" s="217"/>
      <c r="P279" s="29"/>
      <c r="Q279" s="29"/>
      <c r="R279" s="217"/>
      <c r="S279" s="29"/>
      <c r="T279" s="29"/>
      <c r="U279" s="217"/>
      <c r="V279" s="29"/>
      <c r="W279" s="29"/>
      <c r="X279" s="217"/>
      <c r="Y279" s="29"/>
      <c r="Z279" s="29"/>
      <c r="AA279" s="217"/>
      <c r="AB279" s="29"/>
      <c r="AC279" s="29"/>
      <c r="AD279" s="217"/>
      <c r="AE279" s="29"/>
      <c r="AF279" s="29"/>
      <c r="AG279" s="222"/>
      <c r="AH279" s="29"/>
      <c r="AI279" s="29"/>
      <c r="AJ279" s="222"/>
      <c r="AK279" s="29"/>
      <c r="AL279" s="29"/>
      <c r="AM279" s="222"/>
      <c r="AN279" s="29"/>
      <c r="AO279" s="29"/>
      <c r="AP279" s="222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</row>
    <row r="280" spans="1:52" x14ac:dyDescent="0.2">
      <c r="A280" s="46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17"/>
      <c r="M280" s="29"/>
      <c r="N280" s="29"/>
      <c r="O280" s="217"/>
      <c r="P280" s="29"/>
      <c r="Q280" s="29"/>
      <c r="R280" s="217"/>
      <c r="S280" s="29"/>
      <c r="T280" s="29"/>
      <c r="U280" s="217"/>
      <c r="V280" s="29"/>
      <c r="W280" s="29"/>
      <c r="X280" s="217"/>
      <c r="Y280" s="29"/>
      <c r="Z280" s="29"/>
      <c r="AA280" s="217"/>
      <c r="AB280" s="29"/>
      <c r="AC280" s="29"/>
      <c r="AD280" s="217"/>
      <c r="AE280" s="29"/>
      <c r="AF280" s="29"/>
      <c r="AG280" s="222"/>
      <c r="AH280" s="29"/>
      <c r="AI280" s="29"/>
      <c r="AJ280" s="222"/>
      <c r="AK280" s="29"/>
      <c r="AL280" s="29"/>
      <c r="AM280" s="222"/>
      <c r="AN280" s="29"/>
      <c r="AO280" s="29"/>
      <c r="AP280" s="222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</row>
    <row r="281" spans="1:52" x14ac:dyDescent="0.2">
      <c r="A281" s="46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17"/>
      <c r="M281" s="29"/>
      <c r="N281" s="29"/>
      <c r="O281" s="217"/>
      <c r="P281" s="29"/>
      <c r="Q281" s="29"/>
      <c r="R281" s="217"/>
      <c r="S281" s="29"/>
      <c r="T281" s="29"/>
      <c r="U281" s="217"/>
      <c r="V281" s="29"/>
      <c r="W281" s="29"/>
      <c r="X281" s="217"/>
      <c r="Y281" s="29"/>
      <c r="Z281" s="29"/>
      <c r="AA281" s="217"/>
      <c r="AB281" s="29"/>
      <c r="AC281" s="29"/>
      <c r="AD281" s="217"/>
      <c r="AE281" s="29"/>
      <c r="AF281" s="29"/>
      <c r="AG281" s="222"/>
      <c r="AH281" s="29"/>
      <c r="AI281" s="29"/>
      <c r="AJ281" s="222"/>
      <c r="AK281" s="29"/>
      <c r="AL281" s="29"/>
      <c r="AM281" s="222"/>
      <c r="AN281" s="29"/>
      <c r="AO281" s="29"/>
      <c r="AP281" s="222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</row>
    <row r="282" spans="1:52" x14ac:dyDescent="0.2">
      <c r="A282" s="46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17"/>
      <c r="M282" s="29"/>
      <c r="N282" s="29"/>
      <c r="O282" s="217"/>
      <c r="P282" s="29"/>
      <c r="Q282" s="29"/>
      <c r="R282" s="217"/>
      <c r="S282" s="29"/>
      <c r="T282" s="29"/>
      <c r="U282" s="217"/>
      <c r="V282" s="29"/>
      <c r="W282" s="29"/>
      <c r="X282" s="217"/>
      <c r="Y282" s="29"/>
      <c r="Z282" s="29"/>
      <c r="AA282" s="217"/>
      <c r="AB282" s="29"/>
      <c r="AC282" s="29"/>
      <c r="AD282" s="217"/>
      <c r="AE282" s="29"/>
      <c r="AF282" s="29"/>
      <c r="AG282" s="222"/>
      <c r="AH282" s="29"/>
      <c r="AI282" s="29"/>
      <c r="AJ282" s="222"/>
      <c r="AK282" s="29"/>
      <c r="AL282" s="29"/>
      <c r="AM282" s="222"/>
      <c r="AN282" s="29"/>
      <c r="AO282" s="29"/>
      <c r="AP282" s="222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</row>
    <row r="283" spans="1:52" x14ac:dyDescent="0.2">
      <c r="A283" s="46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17"/>
      <c r="M283" s="29"/>
      <c r="N283" s="29"/>
      <c r="O283" s="217"/>
      <c r="P283" s="29"/>
      <c r="Q283" s="29"/>
      <c r="R283" s="217"/>
      <c r="S283" s="29"/>
      <c r="T283" s="29"/>
      <c r="U283" s="217"/>
      <c r="V283" s="29"/>
      <c r="W283" s="29"/>
      <c r="X283" s="217"/>
      <c r="Y283" s="29"/>
      <c r="Z283" s="29"/>
      <c r="AA283" s="217"/>
      <c r="AB283" s="29"/>
      <c r="AC283" s="29"/>
      <c r="AD283" s="217"/>
      <c r="AE283" s="29"/>
      <c r="AF283" s="29"/>
      <c r="AG283" s="222"/>
      <c r="AH283" s="29"/>
      <c r="AI283" s="29"/>
      <c r="AJ283" s="222"/>
      <c r="AK283" s="29"/>
      <c r="AL283" s="29"/>
      <c r="AM283" s="222"/>
      <c r="AN283" s="29"/>
      <c r="AO283" s="29"/>
      <c r="AP283" s="222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</row>
    <row r="284" spans="1:52" x14ac:dyDescent="0.2">
      <c r="A284" s="46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17"/>
      <c r="M284" s="29"/>
      <c r="N284" s="29"/>
      <c r="O284" s="217"/>
      <c r="P284" s="29"/>
      <c r="Q284" s="29"/>
      <c r="R284" s="217"/>
      <c r="S284" s="29"/>
      <c r="T284" s="29"/>
      <c r="U284" s="217"/>
      <c r="V284" s="29"/>
      <c r="W284" s="29"/>
      <c r="X284" s="217"/>
      <c r="Y284" s="29"/>
      <c r="Z284" s="29"/>
      <c r="AA284" s="217"/>
      <c r="AB284" s="29"/>
      <c r="AC284" s="29"/>
      <c r="AD284" s="217"/>
      <c r="AE284" s="29"/>
      <c r="AF284" s="29"/>
      <c r="AG284" s="222"/>
      <c r="AH284" s="29"/>
      <c r="AI284" s="29"/>
      <c r="AJ284" s="222"/>
      <c r="AK284" s="29"/>
      <c r="AL284" s="29"/>
      <c r="AM284" s="222"/>
      <c r="AN284" s="29"/>
      <c r="AO284" s="29"/>
      <c r="AP284" s="222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</row>
    <row r="285" spans="1:52" x14ac:dyDescent="0.2">
      <c r="A285" s="46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17"/>
      <c r="M285" s="29"/>
      <c r="N285" s="29"/>
      <c r="O285" s="217"/>
      <c r="P285" s="29"/>
      <c r="Q285" s="29"/>
      <c r="R285" s="217"/>
      <c r="S285" s="29"/>
      <c r="T285" s="29"/>
      <c r="U285" s="217"/>
      <c r="V285" s="29"/>
      <c r="W285" s="29"/>
      <c r="X285" s="217"/>
      <c r="Y285" s="29"/>
      <c r="Z285" s="29"/>
      <c r="AA285" s="217"/>
      <c r="AB285" s="29"/>
      <c r="AC285" s="29"/>
      <c r="AD285" s="217"/>
      <c r="AE285" s="29"/>
      <c r="AF285" s="29"/>
      <c r="AG285" s="222"/>
      <c r="AH285" s="29"/>
      <c r="AI285" s="29"/>
      <c r="AJ285" s="222"/>
      <c r="AK285" s="29"/>
      <c r="AL285" s="29"/>
      <c r="AM285" s="222"/>
      <c r="AN285" s="29"/>
      <c r="AO285" s="29"/>
      <c r="AP285" s="222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</row>
    <row r="286" spans="1:52" x14ac:dyDescent="0.2">
      <c r="A286" s="46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17"/>
      <c r="M286" s="29"/>
      <c r="N286" s="29"/>
      <c r="O286" s="217"/>
      <c r="P286" s="29"/>
      <c r="Q286" s="29"/>
      <c r="R286" s="217"/>
      <c r="S286" s="29"/>
      <c r="T286" s="29"/>
      <c r="U286" s="217"/>
      <c r="V286" s="29"/>
      <c r="W286" s="29"/>
      <c r="X286" s="217"/>
      <c r="Y286" s="29"/>
      <c r="Z286" s="29"/>
      <c r="AA286" s="217"/>
      <c r="AB286" s="29"/>
      <c r="AC286" s="29"/>
      <c r="AD286" s="217"/>
      <c r="AE286" s="29"/>
      <c r="AF286" s="29"/>
      <c r="AG286" s="222"/>
      <c r="AH286" s="29"/>
      <c r="AI286" s="29"/>
      <c r="AJ286" s="222"/>
      <c r="AK286" s="29"/>
      <c r="AL286" s="29"/>
      <c r="AM286" s="222"/>
      <c r="AN286" s="29"/>
      <c r="AO286" s="29"/>
      <c r="AP286" s="222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</row>
    <row r="287" spans="1:52" x14ac:dyDescent="0.2">
      <c r="A287" s="46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17"/>
      <c r="M287" s="29"/>
      <c r="N287" s="29"/>
      <c r="O287" s="217"/>
      <c r="P287" s="29"/>
      <c r="Q287" s="29"/>
      <c r="R287" s="217"/>
      <c r="S287" s="29"/>
      <c r="T287" s="29"/>
      <c r="U287" s="217"/>
      <c r="V287" s="29"/>
      <c r="W287" s="29"/>
      <c r="X287" s="217"/>
      <c r="Y287" s="29"/>
      <c r="Z287" s="29"/>
      <c r="AA287" s="217"/>
      <c r="AB287" s="29"/>
      <c r="AC287" s="29"/>
      <c r="AD287" s="217"/>
      <c r="AE287" s="29"/>
      <c r="AF287" s="29"/>
      <c r="AG287" s="222"/>
      <c r="AH287" s="29"/>
      <c r="AI287" s="29"/>
      <c r="AJ287" s="222"/>
      <c r="AK287" s="29"/>
      <c r="AL287" s="29"/>
      <c r="AM287" s="222"/>
      <c r="AN287" s="29"/>
      <c r="AO287" s="29"/>
      <c r="AP287" s="222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</row>
    <row r="288" spans="1:52" x14ac:dyDescent="0.2">
      <c r="A288" s="46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17"/>
      <c r="M288" s="29"/>
      <c r="N288" s="29"/>
      <c r="O288" s="217"/>
      <c r="P288" s="29"/>
      <c r="Q288" s="29"/>
      <c r="R288" s="217"/>
      <c r="S288" s="29"/>
      <c r="T288" s="29"/>
      <c r="U288" s="217"/>
      <c r="V288" s="29"/>
      <c r="W288" s="29"/>
      <c r="X288" s="217"/>
      <c r="Y288" s="29"/>
      <c r="Z288" s="29"/>
      <c r="AA288" s="217"/>
      <c r="AB288" s="29"/>
      <c r="AC288" s="29"/>
      <c r="AD288" s="217"/>
      <c r="AE288" s="29"/>
      <c r="AF288" s="29"/>
      <c r="AG288" s="222"/>
      <c r="AH288" s="29"/>
      <c r="AI288" s="29"/>
      <c r="AJ288" s="222"/>
      <c r="AK288" s="29"/>
      <c r="AL288" s="29"/>
      <c r="AM288" s="222"/>
      <c r="AN288" s="29"/>
      <c r="AO288" s="29"/>
      <c r="AP288" s="222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</row>
    <row r="289" spans="1:52" x14ac:dyDescent="0.2">
      <c r="A289" s="46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17"/>
      <c r="M289" s="29"/>
      <c r="N289" s="29"/>
      <c r="O289" s="217"/>
      <c r="P289" s="29"/>
      <c r="Q289" s="29"/>
      <c r="R289" s="217"/>
      <c r="S289" s="29"/>
      <c r="T289" s="29"/>
      <c r="U289" s="217"/>
      <c r="V289" s="29"/>
      <c r="W289" s="29"/>
      <c r="X289" s="217"/>
      <c r="Y289" s="29"/>
      <c r="Z289" s="29"/>
      <c r="AA289" s="217"/>
      <c r="AB289" s="29"/>
      <c r="AC289" s="29"/>
      <c r="AD289" s="217"/>
      <c r="AE289" s="29"/>
      <c r="AF289" s="29"/>
      <c r="AG289" s="222"/>
      <c r="AH289" s="29"/>
      <c r="AI289" s="29"/>
      <c r="AJ289" s="222"/>
      <c r="AK289" s="29"/>
      <c r="AL289" s="29"/>
      <c r="AM289" s="222"/>
      <c r="AN289" s="29"/>
      <c r="AO289" s="29"/>
      <c r="AP289" s="222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</row>
    <row r="290" spans="1:52" x14ac:dyDescent="0.2">
      <c r="A290" s="46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17"/>
      <c r="M290" s="29"/>
      <c r="N290" s="29"/>
      <c r="O290" s="217"/>
      <c r="P290" s="29"/>
      <c r="Q290" s="29"/>
      <c r="R290" s="217"/>
      <c r="S290" s="29"/>
      <c r="T290" s="29"/>
      <c r="U290" s="217"/>
      <c r="V290" s="29"/>
      <c r="W290" s="29"/>
      <c r="X290" s="217"/>
      <c r="Y290" s="29"/>
      <c r="Z290" s="29"/>
      <c r="AA290" s="217"/>
      <c r="AB290" s="29"/>
      <c r="AC290" s="29"/>
      <c r="AD290" s="217"/>
      <c r="AE290" s="29"/>
      <c r="AF290" s="29"/>
      <c r="AG290" s="222"/>
      <c r="AH290" s="29"/>
      <c r="AI290" s="29"/>
      <c r="AJ290" s="222"/>
      <c r="AK290" s="29"/>
      <c r="AL290" s="29"/>
      <c r="AM290" s="222"/>
      <c r="AN290" s="29"/>
      <c r="AO290" s="29"/>
      <c r="AP290" s="222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</row>
    <row r="291" spans="1:52" x14ac:dyDescent="0.2">
      <c r="A291" s="46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17"/>
      <c r="M291" s="29"/>
      <c r="N291" s="29"/>
      <c r="O291" s="217"/>
      <c r="P291" s="29"/>
      <c r="Q291" s="29"/>
      <c r="R291" s="217"/>
      <c r="S291" s="29"/>
      <c r="T291" s="29"/>
      <c r="U291" s="217"/>
      <c r="V291" s="29"/>
      <c r="W291" s="29"/>
      <c r="X291" s="217"/>
      <c r="Y291" s="29"/>
      <c r="Z291" s="29"/>
      <c r="AA291" s="217"/>
      <c r="AB291" s="29"/>
      <c r="AC291" s="29"/>
      <c r="AD291" s="217"/>
      <c r="AE291" s="29"/>
      <c r="AF291" s="29"/>
      <c r="AG291" s="222"/>
      <c r="AH291" s="29"/>
      <c r="AI291" s="29"/>
      <c r="AJ291" s="222"/>
      <c r="AK291" s="29"/>
      <c r="AL291" s="29"/>
      <c r="AM291" s="222"/>
      <c r="AN291" s="29"/>
      <c r="AO291" s="29"/>
      <c r="AP291" s="222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</row>
    <row r="292" spans="1:52" x14ac:dyDescent="0.2">
      <c r="A292" s="46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17"/>
      <c r="M292" s="29"/>
      <c r="N292" s="29"/>
      <c r="O292" s="217"/>
      <c r="P292" s="29"/>
      <c r="Q292" s="29"/>
      <c r="R292" s="217"/>
      <c r="S292" s="29"/>
      <c r="T292" s="29"/>
      <c r="U292" s="217"/>
      <c r="V292" s="29"/>
      <c r="W292" s="29"/>
      <c r="X292" s="217"/>
      <c r="Y292" s="29"/>
      <c r="Z292" s="29"/>
      <c r="AA292" s="217"/>
      <c r="AB292" s="29"/>
      <c r="AC292" s="29"/>
      <c r="AD292" s="217"/>
      <c r="AE292" s="29"/>
      <c r="AF292" s="29"/>
      <c r="AG292" s="222"/>
      <c r="AH292" s="29"/>
      <c r="AI292" s="29"/>
      <c r="AJ292" s="222"/>
      <c r="AK292" s="29"/>
      <c r="AL292" s="29"/>
      <c r="AM292" s="222"/>
      <c r="AN292" s="29"/>
      <c r="AO292" s="29"/>
      <c r="AP292" s="222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</row>
    <row r="293" spans="1:52" x14ac:dyDescent="0.2">
      <c r="A293" s="46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17"/>
      <c r="M293" s="29"/>
      <c r="N293" s="29"/>
      <c r="O293" s="217"/>
      <c r="P293" s="29"/>
      <c r="Q293" s="29"/>
      <c r="R293" s="217"/>
      <c r="S293" s="29"/>
      <c r="T293" s="29"/>
      <c r="U293" s="217"/>
      <c r="V293" s="29"/>
      <c r="W293" s="29"/>
      <c r="X293" s="217"/>
      <c r="Y293" s="29"/>
      <c r="Z293" s="29"/>
      <c r="AA293" s="217"/>
      <c r="AB293" s="29"/>
      <c r="AC293" s="29"/>
      <c r="AD293" s="217"/>
      <c r="AE293" s="29"/>
      <c r="AF293" s="29"/>
      <c r="AG293" s="222"/>
      <c r="AH293" s="29"/>
      <c r="AI293" s="29"/>
      <c r="AJ293" s="222"/>
      <c r="AK293" s="29"/>
      <c r="AL293" s="29"/>
      <c r="AM293" s="222"/>
      <c r="AN293" s="29"/>
      <c r="AO293" s="29"/>
      <c r="AP293" s="222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</row>
    <row r="294" spans="1:52" x14ac:dyDescent="0.2">
      <c r="A294" s="46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17"/>
      <c r="M294" s="29"/>
      <c r="N294" s="29"/>
      <c r="O294" s="217"/>
      <c r="P294" s="29"/>
      <c r="Q294" s="29"/>
      <c r="R294" s="217"/>
      <c r="S294" s="29"/>
      <c r="T294" s="29"/>
      <c r="U294" s="217"/>
      <c r="V294" s="29"/>
      <c r="W294" s="29"/>
      <c r="X294" s="217"/>
      <c r="Y294" s="29"/>
      <c r="Z294" s="29"/>
      <c r="AA294" s="217"/>
      <c r="AB294" s="29"/>
      <c r="AC294" s="29"/>
      <c r="AD294" s="217"/>
      <c r="AE294" s="29"/>
      <c r="AF294" s="29"/>
      <c r="AG294" s="222"/>
      <c r="AH294" s="29"/>
      <c r="AI294" s="29"/>
      <c r="AJ294" s="222"/>
      <c r="AK294" s="29"/>
      <c r="AL294" s="29"/>
      <c r="AM294" s="222"/>
      <c r="AN294" s="29"/>
      <c r="AO294" s="29"/>
      <c r="AP294" s="222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</row>
    <row r="295" spans="1:52" x14ac:dyDescent="0.2">
      <c r="A295" s="46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17"/>
      <c r="M295" s="29"/>
      <c r="N295" s="29"/>
      <c r="O295" s="217"/>
      <c r="P295" s="29"/>
      <c r="Q295" s="29"/>
      <c r="R295" s="217"/>
      <c r="S295" s="29"/>
      <c r="T295" s="29"/>
      <c r="U295" s="217"/>
      <c r="V295" s="29"/>
      <c r="W295" s="29"/>
      <c r="X295" s="217"/>
      <c r="Y295" s="29"/>
      <c r="Z295" s="29"/>
      <c r="AA295" s="217"/>
      <c r="AB295" s="29"/>
      <c r="AC295" s="29"/>
      <c r="AD295" s="217"/>
      <c r="AE295" s="29"/>
      <c r="AF295" s="29"/>
      <c r="AG295" s="222"/>
      <c r="AH295" s="29"/>
      <c r="AI295" s="29"/>
      <c r="AJ295" s="222"/>
      <c r="AK295" s="29"/>
      <c r="AL295" s="29"/>
      <c r="AM295" s="222"/>
      <c r="AN295" s="29"/>
      <c r="AO295" s="29"/>
      <c r="AP295" s="222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</row>
    <row r="296" spans="1:52" x14ac:dyDescent="0.2">
      <c r="A296" s="46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17"/>
      <c r="M296" s="29"/>
      <c r="N296" s="29"/>
      <c r="O296" s="217"/>
      <c r="P296" s="29"/>
      <c r="Q296" s="29"/>
      <c r="R296" s="217"/>
      <c r="S296" s="29"/>
      <c r="T296" s="29"/>
      <c r="U296" s="217"/>
      <c r="V296" s="29"/>
      <c r="W296" s="29"/>
      <c r="X296" s="217"/>
      <c r="Y296" s="29"/>
      <c r="Z296" s="29"/>
      <c r="AA296" s="217"/>
      <c r="AB296" s="29"/>
      <c r="AC296" s="29"/>
      <c r="AD296" s="217"/>
      <c r="AE296" s="29"/>
      <c r="AF296" s="29"/>
      <c r="AG296" s="222"/>
      <c r="AH296" s="29"/>
      <c r="AI296" s="29"/>
      <c r="AJ296" s="222"/>
      <c r="AK296" s="29"/>
      <c r="AL296" s="29"/>
      <c r="AM296" s="222"/>
      <c r="AN296" s="29"/>
      <c r="AO296" s="29"/>
      <c r="AP296" s="222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</row>
    <row r="297" spans="1:52" x14ac:dyDescent="0.2">
      <c r="A297" s="46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17"/>
      <c r="M297" s="29"/>
      <c r="N297" s="29"/>
      <c r="O297" s="217"/>
      <c r="P297" s="29"/>
      <c r="Q297" s="29"/>
      <c r="R297" s="217"/>
      <c r="S297" s="29"/>
      <c r="T297" s="29"/>
      <c r="U297" s="217"/>
      <c r="V297" s="29"/>
      <c r="W297" s="29"/>
      <c r="X297" s="217"/>
      <c r="Y297" s="29"/>
      <c r="Z297" s="29"/>
      <c r="AA297" s="217"/>
      <c r="AB297" s="29"/>
      <c r="AC297" s="29"/>
      <c r="AD297" s="217"/>
      <c r="AE297" s="29"/>
      <c r="AF297" s="29"/>
      <c r="AG297" s="222"/>
      <c r="AH297" s="29"/>
      <c r="AI297" s="29"/>
      <c r="AJ297" s="222"/>
      <c r="AK297" s="29"/>
      <c r="AL297" s="29"/>
      <c r="AM297" s="222"/>
      <c r="AN297" s="29"/>
      <c r="AO297" s="29"/>
      <c r="AP297" s="222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</row>
    <row r="298" spans="1:52" x14ac:dyDescent="0.2">
      <c r="A298" s="46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17"/>
      <c r="M298" s="29"/>
      <c r="N298" s="29"/>
      <c r="O298" s="217"/>
      <c r="P298" s="29"/>
      <c r="Q298" s="29"/>
      <c r="R298" s="217"/>
      <c r="S298" s="29"/>
      <c r="T298" s="29"/>
      <c r="U298" s="217"/>
      <c r="V298" s="29"/>
      <c r="W298" s="29"/>
      <c r="X298" s="217"/>
      <c r="Y298" s="29"/>
      <c r="Z298" s="29"/>
      <c r="AA298" s="217"/>
      <c r="AB298" s="29"/>
      <c r="AC298" s="29"/>
      <c r="AD298" s="217"/>
      <c r="AE298" s="29"/>
      <c r="AF298" s="29"/>
      <c r="AG298" s="222"/>
      <c r="AH298" s="29"/>
      <c r="AI298" s="29"/>
      <c r="AJ298" s="222"/>
      <c r="AK298" s="29"/>
      <c r="AL298" s="29"/>
      <c r="AM298" s="222"/>
      <c r="AN298" s="29"/>
      <c r="AO298" s="29"/>
      <c r="AP298" s="222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</row>
    <row r="299" spans="1:52" x14ac:dyDescent="0.2">
      <c r="A299" s="46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17"/>
      <c r="M299" s="29"/>
      <c r="N299" s="29"/>
      <c r="O299" s="217"/>
      <c r="P299" s="29"/>
      <c r="Q299" s="29"/>
      <c r="R299" s="217"/>
      <c r="S299" s="29"/>
      <c r="T299" s="29"/>
      <c r="U299" s="217"/>
      <c r="V299" s="29"/>
      <c r="W299" s="29"/>
      <c r="X299" s="217"/>
      <c r="Y299" s="29"/>
      <c r="Z299" s="29"/>
      <c r="AA299" s="217"/>
      <c r="AB299" s="29"/>
      <c r="AC299" s="29"/>
      <c r="AD299" s="217"/>
      <c r="AE299" s="29"/>
      <c r="AF299" s="29"/>
      <c r="AG299" s="222"/>
      <c r="AH299" s="29"/>
      <c r="AI299" s="29"/>
      <c r="AJ299" s="222"/>
      <c r="AK299" s="29"/>
      <c r="AL299" s="29"/>
      <c r="AM299" s="222"/>
      <c r="AN299" s="29"/>
      <c r="AO299" s="29"/>
      <c r="AP299" s="222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</row>
    <row r="300" spans="1:52" x14ac:dyDescent="0.2">
      <c r="A300" s="46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17"/>
      <c r="M300" s="29"/>
      <c r="N300" s="29"/>
      <c r="O300" s="217"/>
      <c r="P300" s="29"/>
      <c r="Q300" s="29"/>
      <c r="R300" s="217"/>
      <c r="S300" s="29"/>
      <c r="T300" s="29"/>
      <c r="U300" s="217"/>
      <c r="V300" s="29"/>
      <c r="W300" s="29"/>
      <c r="X300" s="217"/>
      <c r="Y300" s="29"/>
      <c r="Z300" s="29"/>
      <c r="AA300" s="217"/>
      <c r="AB300" s="29"/>
      <c r="AC300" s="29"/>
      <c r="AD300" s="217"/>
      <c r="AE300" s="29"/>
      <c r="AF300" s="29"/>
      <c r="AG300" s="222"/>
      <c r="AH300" s="29"/>
      <c r="AI300" s="29"/>
      <c r="AJ300" s="222"/>
      <c r="AK300" s="29"/>
      <c r="AL300" s="29"/>
      <c r="AM300" s="222"/>
      <c r="AN300" s="29"/>
      <c r="AO300" s="29"/>
      <c r="AP300" s="222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</row>
    <row r="301" spans="1:52" x14ac:dyDescent="0.2">
      <c r="A301" s="46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17"/>
      <c r="M301" s="29"/>
      <c r="N301" s="29"/>
      <c r="O301" s="217"/>
      <c r="P301" s="29"/>
      <c r="Q301" s="29"/>
      <c r="R301" s="217"/>
      <c r="S301" s="29"/>
      <c r="T301" s="29"/>
      <c r="U301" s="217"/>
      <c r="V301" s="29"/>
      <c r="W301" s="29"/>
      <c r="X301" s="217"/>
      <c r="Y301" s="29"/>
      <c r="Z301" s="29"/>
      <c r="AA301" s="217"/>
      <c r="AB301" s="29"/>
      <c r="AC301" s="29"/>
      <c r="AD301" s="217"/>
      <c r="AE301" s="29"/>
      <c r="AF301" s="29"/>
      <c r="AG301" s="222"/>
      <c r="AH301" s="29"/>
      <c r="AI301" s="29"/>
      <c r="AJ301" s="222"/>
      <c r="AK301" s="29"/>
      <c r="AL301" s="29"/>
      <c r="AM301" s="222"/>
      <c r="AN301" s="29"/>
      <c r="AO301" s="29"/>
      <c r="AP301" s="222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</row>
    <row r="302" spans="1:52" x14ac:dyDescent="0.2">
      <c r="A302" s="46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17"/>
      <c r="M302" s="29"/>
      <c r="N302" s="29"/>
      <c r="O302" s="217"/>
      <c r="P302" s="29"/>
      <c r="Q302" s="29"/>
      <c r="R302" s="217"/>
      <c r="S302" s="29"/>
      <c r="T302" s="29"/>
      <c r="U302" s="217"/>
      <c r="V302" s="29"/>
      <c r="W302" s="29"/>
      <c r="X302" s="217"/>
      <c r="Y302" s="29"/>
      <c r="Z302" s="29"/>
      <c r="AA302" s="217"/>
      <c r="AB302" s="29"/>
      <c r="AC302" s="29"/>
      <c r="AD302" s="217"/>
      <c r="AE302" s="29"/>
      <c r="AF302" s="29"/>
      <c r="AG302" s="222"/>
      <c r="AH302" s="29"/>
      <c r="AI302" s="29"/>
      <c r="AJ302" s="222"/>
      <c r="AK302" s="29"/>
      <c r="AL302" s="29"/>
      <c r="AM302" s="222"/>
      <c r="AN302" s="29"/>
      <c r="AO302" s="29"/>
      <c r="AP302" s="222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</row>
    <row r="303" spans="1:52" x14ac:dyDescent="0.2">
      <c r="A303" s="46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17"/>
      <c r="M303" s="29"/>
      <c r="N303" s="29"/>
      <c r="O303" s="217"/>
      <c r="P303" s="29"/>
      <c r="Q303" s="29"/>
      <c r="R303" s="217"/>
      <c r="S303" s="29"/>
      <c r="T303" s="29"/>
      <c r="U303" s="217"/>
      <c r="V303" s="29"/>
      <c r="W303" s="29"/>
      <c r="X303" s="217"/>
      <c r="Y303" s="29"/>
      <c r="Z303" s="29"/>
      <c r="AA303" s="217"/>
      <c r="AB303" s="29"/>
      <c r="AC303" s="29"/>
      <c r="AD303" s="217"/>
      <c r="AE303" s="29"/>
      <c r="AF303" s="29"/>
      <c r="AG303" s="222"/>
      <c r="AH303" s="29"/>
      <c r="AI303" s="29"/>
      <c r="AJ303" s="222"/>
      <c r="AK303" s="29"/>
      <c r="AL303" s="29"/>
      <c r="AM303" s="222"/>
      <c r="AN303" s="29"/>
      <c r="AO303" s="29"/>
      <c r="AP303" s="222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</row>
    <row r="304" spans="1:52" x14ac:dyDescent="0.2">
      <c r="A304" s="46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17"/>
      <c r="M304" s="29"/>
      <c r="N304" s="29"/>
      <c r="O304" s="217"/>
      <c r="P304" s="29"/>
      <c r="Q304" s="29"/>
      <c r="R304" s="217"/>
      <c r="S304" s="29"/>
      <c r="T304" s="29"/>
      <c r="U304" s="217"/>
      <c r="V304" s="29"/>
      <c r="W304" s="29"/>
      <c r="X304" s="217"/>
      <c r="Y304" s="29"/>
      <c r="Z304" s="29"/>
      <c r="AA304" s="217"/>
      <c r="AB304" s="29"/>
      <c r="AC304" s="29"/>
      <c r="AD304" s="217"/>
      <c r="AE304" s="29"/>
      <c r="AF304" s="29"/>
      <c r="AG304" s="222"/>
      <c r="AH304" s="29"/>
      <c r="AI304" s="29"/>
      <c r="AJ304" s="222"/>
      <c r="AK304" s="29"/>
      <c r="AL304" s="29"/>
      <c r="AM304" s="222"/>
      <c r="AN304" s="29"/>
      <c r="AO304" s="29"/>
      <c r="AP304" s="222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</row>
    <row r="305" spans="1:52" x14ac:dyDescent="0.2">
      <c r="A305" s="46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17"/>
      <c r="M305" s="29"/>
      <c r="N305" s="29"/>
      <c r="O305" s="217"/>
      <c r="P305" s="29"/>
      <c r="Q305" s="29"/>
      <c r="R305" s="217"/>
      <c r="S305" s="29"/>
      <c r="T305" s="29"/>
      <c r="U305" s="217"/>
      <c r="V305" s="29"/>
      <c r="W305" s="29"/>
      <c r="X305" s="217"/>
      <c r="Y305" s="29"/>
      <c r="Z305" s="29"/>
      <c r="AA305" s="217"/>
      <c r="AB305" s="29"/>
      <c r="AC305" s="29"/>
      <c r="AD305" s="217"/>
      <c r="AE305" s="29"/>
      <c r="AF305" s="29"/>
      <c r="AG305" s="222"/>
      <c r="AH305" s="29"/>
      <c r="AI305" s="29"/>
      <c r="AJ305" s="222"/>
      <c r="AK305" s="29"/>
      <c r="AL305" s="29"/>
      <c r="AM305" s="222"/>
      <c r="AN305" s="29"/>
      <c r="AO305" s="29"/>
      <c r="AP305" s="222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</row>
    <row r="306" spans="1:52" x14ac:dyDescent="0.2">
      <c r="A306" s="46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17"/>
      <c r="M306" s="29"/>
      <c r="N306" s="29"/>
      <c r="O306" s="217"/>
      <c r="P306" s="29"/>
      <c r="Q306" s="29"/>
      <c r="R306" s="217"/>
      <c r="S306" s="29"/>
      <c r="T306" s="29"/>
      <c r="U306" s="217"/>
      <c r="V306" s="29"/>
      <c r="W306" s="29"/>
      <c r="X306" s="217"/>
      <c r="Y306" s="29"/>
      <c r="Z306" s="29"/>
      <c r="AA306" s="217"/>
      <c r="AB306" s="29"/>
      <c r="AC306" s="29"/>
      <c r="AD306" s="217"/>
      <c r="AE306" s="29"/>
      <c r="AF306" s="29"/>
      <c r="AG306" s="222"/>
      <c r="AH306" s="29"/>
      <c r="AI306" s="29"/>
      <c r="AJ306" s="222"/>
      <c r="AK306" s="29"/>
      <c r="AL306" s="29"/>
      <c r="AM306" s="222"/>
      <c r="AN306" s="29"/>
      <c r="AO306" s="29"/>
      <c r="AP306" s="222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</row>
    <row r="307" spans="1:52" x14ac:dyDescent="0.2">
      <c r="A307" s="46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17"/>
      <c r="M307" s="29"/>
      <c r="N307" s="29"/>
      <c r="O307" s="217"/>
      <c r="P307" s="29"/>
      <c r="Q307" s="29"/>
      <c r="R307" s="217"/>
      <c r="S307" s="29"/>
      <c r="T307" s="29"/>
      <c r="U307" s="217"/>
      <c r="V307" s="29"/>
      <c r="W307" s="29"/>
      <c r="X307" s="217"/>
      <c r="Y307" s="29"/>
      <c r="Z307" s="29"/>
      <c r="AA307" s="217"/>
      <c r="AB307" s="29"/>
      <c r="AC307" s="29"/>
      <c r="AD307" s="217"/>
      <c r="AE307" s="29"/>
      <c r="AF307" s="29"/>
      <c r="AG307" s="222"/>
      <c r="AH307" s="29"/>
      <c r="AI307" s="29"/>
      <c r="AJ307" s="222"/>
      <c r="AK307" s="29"/>
      <c r="AL307" s="29"/>
      <c r="AM307" s="222"/>
      <c r="AN307" s="29"/>
      <c r="AO307" s="29"/>
      <c r="AP307" s="222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</row>
    <row r="308" spans="1:52" x14ac:dyDescent="0.2">
      <c r="A308" s="46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17"/>
      <c r="M308" s="29"/>
      <c r="N308" s="29"/>
      <c r="O308" s="217"/>
      <c r="P308" s="29"/>
      <c r="Q308" s="29"/>
      <c r="R308" s="217"/>
      <c r="S308" s="29"/>
      <c r="T308" s="29"/>
      <c r="U308" s="217"/>
      <c r="V308" s="29"/>
      <c r="W308" s="29"/>
      <c r="X308" s="217"/>
      <c r="Y308" s="29"/>
      <c r="Z308" s="29"/>
      <c r="AA308" s="217"/>
      <c r="AB308" s="29"/>
      <c r="AC308" s="29"/>
      <c r="AD308" s="217"/>
      <c r="AE308" s="29"/>
      <c r="AF308" s="29"/>
      <c r="AG308" s="222"/>
      <c r="AH308" s="29"/>
      <c r="AI308" s="29"/>
      <c r="AJ308" s="222"/>
      <c r="AK308" s="29"/>
      <c r="AL308" s="29"/>
      <c r="AM308" s="222"/>
      <c r="AN308" s="29"/>
      <c r="AO308" s="29"/>
      <c r="AP308" s="222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</row>
    <row r="309" spans="1:52" x14ac:dyDescent="0.2">
      <c r="A309" s="46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17"/>
      <c r="M309" s="29"/>
      <c r="N309" s="29"/>
      <c r="O309" s="217"/>
      <c r="P309" s="29"/>
      <c r="Q309" s="29"/>
      <c r="R309" s="217"/>
      <c r="S309" s="29"/>
      <c r="T309" s="29"/>
      <c r="U309" s="217"/>
      <c r="V309" s="29"/>
      <c r="W309" s="29"/>
      <c r="X309" s="217"/>
      <c r="Y309" s="29"/>
      <c r="Z309" s="29"/>
      <c r="AA309" s="217"/>
      <c r="AB309" s="29"/>
      <c r="AC309" s="29"/>
      <c r="AD309" s="217"/>
      <c r="AE309" s="29"/>
      <c r="AF309" s="29"/>
      <c r="AG309" s="222"/>
      <c r="AH309" s="29"/>
      <c r="AI309" s="29"/>
      <c r="AJ309" s="222"/>
      <c r="AK309" s="29"/>
      <c r="AL309" s="29"/>
      <c r="AM309" s="222"/>
      <c r="AN309" s="29"/>
      <c r="AO309" s="29"/>
      <c r="AP309" s="222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</row>
    <row r="310" spans="1:52" x14ac:dyDescent="0.2">
      <c r="A310" s="46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17"/>
      <c r="M310" s="29"/>
      <c r="N310" s="29"/>
      <c r="O310" s="217"/>
      <c r="P310" s="29"/>
      <c r="Q310" s="29"/>
      <c r="R310" s="217"/>
      <c r="S310" s="29"/>
      <c r="T310" s="29"/>
      <c r="U310" s="217"/>
      <c r="V310" s="29"/>
      <c r="W310" s="29"/>
      <c r="X310" s="217"/>
      <c r="Y310" s="29"/>
      <c r="Z310" s="29"/>
      <c r="AA310" s="217"/>
      <c r="AB310" s="29"/>
      <c r="AC310" s="29"/>
      <c r="AD310" s="217"/>
      <c r="AE310" s="29"/>
      <c r="AF310" s="29"/>
      <c r="AG310" s="222"/>
      <c r="AH310" s="29"/>
      <c r="AI310" s="29"/>
      <c r="AJ310" s="222"/>
      <c r="AK310" s="29"/>
      <c r="AL310" s="29"/>
      <c r="AM310" s="222"/>
      <c r="AN310" s="29"/>
      <c r="AO310" s="29"/>
      <c r="AP310" s="222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</row>
    <row r="311" spans="1:52" x14ac:dyDescent="0.2">
      <c r="A311" s="46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17"/>
      <c r="M311" s="29"/>
      <c r="N311" s="29"/>
      <c r="O311" s="217"/>
      <c r="P311" s="29"/>
      <c r="Q311" s="29"/>
      <c r="R311" s="217"/>
      <c r="S311" s="29"/>
      <c r="T311" s="29"/>
      <c r="U311" s="217"/>
      <c r="V311" s="29"/>
      <c r="W311" s="29"/>
      <c r="X311" s="217"/>
      <c r="Y311" s="29"/>
      <c r="Z311" s="29"/>
      <c r="AA311" s="217"/>
      <c r="AB311" s="29"/>
      <c r="AC311" s="29"/>
      <c r="AD311" s="217"/>
      <c r="AE311" s="29"/>
      <c r="AF311" s="29"/>
      <c r="AG311" s="222"/>
      <c r="AH311" s="29"/>
      <c r="AI311" s="29"/>
      <c r="AJ311" s="222"/>
      <c r="AK311" s="29"/>
      <c r="AL311" s="29"/>
      <c r="AM311" s="222"/>
      <c r="AN311" s="29"/>
      <c r="AO311" s="29"/>
      <c r="AP311" s="222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</row>
    <row r="312" spans="1:52" x14ac:dyDescent="0.2">
      <c r="A312" s="46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17"/>
      <c r="M312" s="29"/>
      <c r="N312" s="29"/>
      <c r="O312" s="217"/>
      <c r="P312" s="29"/>
      <c r="Q312" s="29"/>
      <c r="R312" s="217"/>
      <c r="S312" s="29"/>
      <c r="T312" s="29"/>
      <c r="U312" s="217"/>
      <c r="V312" s="29"/>
      <c r="W312" s="29"/>
      <c r="X312" s="217"/>
      <c r="Y312" s="29"/>
      <c r="Z312" s="29"/>
      <c r="AA312" s="217"/>
      <c r="AB312" s="29"/>
      <c r="AC312" s="29"/>
      <c r="AD312" s="217"/>
      <c r="AE312" s="29"/>
      <c r="AF312" s="29"/>
      <c r="AG312" s="222"/>
      <c r="AH312" s="29"/>
      <c r="AI312" s="29"/>
      <c r="AJ312" s="222"/>
      <c r="AK312" s="29"/>
      <c r="AL312" s="29"/>
      <c r="AM312" s="222"/>
      <c r="AN312" s="29"/>
      <c r="AO312" s="29"/>
      <c r="AP312" s="222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</row>
    <row r="313" spans="1:52" x14ac:dyDescent="0.2">
      <c r="A313" s="46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17"/>
      <c r="M313" s="29"/>
      <c r="N313" s="29"/>
      <c r="O313" s="217"/>
      <c r="P313" s="29"/>
      <c r="Q313" s="29"/>
      <c r="R313" s="217"/>
      <c r="S313" s="29"/>
      <c r="T313" s="29"/>
      <c r="U313" s="217"/>
      <c r="V313" s="29"/>
      <c r="W313" s="29"/>
      <c r="X313" s="217"/>
      <c r="Y313" s="29"/>
      <c r="Z313" s="29"/>
      <c r="AA313" s="217"/>
      <c r="AB313" s="29"/>
      <c r="AC313" s="29"/>
      <c r="AD313" s="217"/>
      <c r="AE313" s="29"/>
      <c r="AF313" s="29"/>
      <c r="AG313" s="222"/>
      <c r="AH313" s="29"/>
      <c r="AI313" s="29"/>
      <c r="AJ313" s="222"/>
      <c r="AK313" s="29"/>
      <c r="AL313" s="29"/>
      <c r="AM313" s="222"/>
      <c r="AN313" s="29"/>
      <c r="AO313" s="29"/>
      <c r="AP313" s="222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</row>
    <row r="314" spans="1:52" x14ac:dyDescent="0.2">
      <c r="A314" s="46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17"/>
      <c r="M314" s="29"/>
      <c r="N314" s="29"/>
      <c r="O314" s="217"/>
      <c r="P314" s="29"/>
      <c r="Q314" s="29"/>
      <c r="R314" s="217"/>
      <c r="S314" s="29"/>
      <c r="T314" s="29"/>
      <c r="U314" s="217"/>
      <c r="V314" s="29"/>
      <c r="W314" s="29"/>
      <c r="X314" s="217"/>
      <c r="Y314" s="29"/>
      <c r="Z314" s="29"/>
      <c r="AA314" s="217"/>
      <c r="AB314" s="29"/>
      <c r="AC314" s="29"/>
      <c r="AD314" s="217"/>
      <c r="AE314" s="29"/>
      <c r="AF314" s="29"/>
      <c r="AG314" s="222"/>
      <c r="AH314" s="29"/>
      <c r="AI314" s="29"/>
      <c r="AJ314" s="222"/>
      <c r="AK314" s="29"/>
      <c r="AL314" s="29"/>
      <c r="AM314" s="222"/>
      <c r="AN314" s="29"/>
      <c r="AO314" s="29"/>
      <c r="AP314" s="222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</row>
    <row r="315" spans="1:52" x14ac:dyDescent="0.2">
      <c r="A315" s="46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17"/>
      <c r="M315" s="29"/>
      <c r="N315" s="29"/>
      <c r="O315" s="217"/>
      <c r="P315" s="29"/>
      <c r="Q315" s="29"/>
      <c r="R315" s="217"/>
      <c r="S315" s="29"/>
      <c r="T315" s="29"/>
      <c r="U315" s="217"/>
      <c r="V315" s="29"/>
      <c r="W315" s="29"/>
      <c r="X315" s="217"/>
      <c r="Y315" s="29"/>
      <c r="Z315" s="29"/>
      <c r="AA315" s="217"/>
      <c r="AB315" s="29"/>
      <c r="AC315" s="29"/>
      <c r="AD315" s="217"/>
      <c r="AE315" s="29"/>
      <c r="AF315" s="29"/>
      <c r="AG315" s="222"/>
      <c r="AH315" s="29"/>
      <c r="AI315" s="29"/>
      <c r="AJ315" s="222"/>
      <c r="AK315" s="29"/>
      <c r="AL315" s="29"/>
      <c r="AM315" s="222"/>
      <c r="AN315" s="29"/>
      <c r="AO315" s="29"/>
      <c r="AP315" s="222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</row>
    <row r="316" spans="1:52" x14ac:dyDescent="0.2">
      <c r="A316" s="46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17"/>
      <c r="M316" s="29"/>
      <c r="N316" s="29"/>
      <c r="O316" s="217"/>
      <c r="P316" s="29"/>
      <c r="Q316" s="29"/>
      <c r="R316" s="217"/>
      <c r="S316" s="29"/>
      <c r="T316" s="29"/>
      <c r="U316" s="217"/>
      <c r="V316" s="29"/>
      <c r="W316" s="29"/>
      <c r="X316" s="217"/>
      <c r="Y316" s="29"/>
      <c r="Z316" s="29"/>
      <c r="AA316" s="217"/>
      <c r="AB316" s="29"/>
      <c r="AC316" s="29"/>
      <c r="AD316" s="217"/>
      <c r="AE316" s="29"/>
      <c r="AF316" s="29"/>
      <c r="AG316" s="222"/>
      <c r="AH316" s="29"/>
      <c r="AI316" s="29"/>
      <c r="AJ316" s="222"/>
      <c r="AK316" s="29"/>
      <c r="AL316" s="29"/>
      <c r="AM316" s="222"/>
      <c r="AN316" s="29"/>
      <c r="AO316" s="29"/>
      <c r="AP316" s="222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</row>
    <row r="317" spans="1:52" x14ac:dyDescent="0.2">
      <c r="A317" s="46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17"/>
      <c r="M317" s="29"/>
      <c r="N317" s="29"/>
      <c r="O317" s="217"/>
      <c r="P317" s="29"/>
      <c r="Q317" s="29"/>
      <c r="R317" s="217"/>
      <c r="S317" s="29"/>
      <c r="T317" s="29"/>
      <c r="U317" s="217"/>
      <c r="V317" s="29"/>
      <c r="W317" s="29"/>
      <c r="X317" s="217"/>
      <c r="Y317" s="29"/>
      <c r="Z317" s="29"/>
      <c r="AA317" s="217"/>
      <c r="AB317" s="29"/>
      <c r="AC317" s="29"/>
      <c r="AD317" s="217"/>
      <c r="AE317" s="29"/>
      <c r="AF317" s="29"/>
      <c r="AG317" s="222"/>
      <c r="AH317" s="29"/>
      <c r="AI317" s="29"/>
      <c r="AJ317" s="222"/>
      <c r="AK317" s="29"/>
      <c r="AL317" s="29"/>
      <c r="AM317" s="222"/>
      <c r="AN317" s="29"/>
      <c r="AO317" s="29"/>
      <c r="AP317" s="222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</row>
    <row r="318" spans="1:52" x14ac:dyDescent="0.2">
      <c r="A318" s="46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17"/>
      <c r="M318" s="29"/>
      <c r="N318" s="29"/>
      <c r="O318" s="217"/>
      <c r="P318" s="29"/>
      <c r="Q318" s="29"/>
      <c r="R318" s="217"/>
      <c r="S318" s="29"/>
      <c r="T318" s="29"/>
      <c r="U318" s="217"/>
      <c r="V318" s="29"/>
      <c r="W318" s="29"/>
      <c r="X318" s="217"/>
      <c r="Y318" s="29"/>
      <c r="Z318" s="29"/>
      <c r="AA318" s="217"/>
      <c r="AB318" s="29"/>
      <c r="AC318" s="29"/>
      <c r="AD318" s="217"/>
      <c r="AE318" s="29"/>
      <c r="AF318" s="29"/>
      <c r="AG318" s="222"/>
      <c r="AH318" s="29"/>
      <c r="AI318" s="29"/>
      <c r="AJ318" s="222"/>
      <c r="AK318" s="29"/>
      <c r="AL318" s="29"/>
      <c r="AM318" s="222"/>
      <c r="AN318" s="29"/>
      <c r="AO318" s="29"/>
      <c r="AP318" s="222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</row>
    <row r="319" spans="1:52" x14ac:dyDescent="0.2">
      <c r="A319" s="46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17"/>
      <c r="M319" s="29"/>
      <c r="N319" s="29"/>
      <c r="O319" s="217"/>
      <c r="P319" s="29"/>
      <c r="Q319" s="29"/>
      <c r="R319" s="217"/>
      <c r="S319" s="29"/>
      <c r="T319" s="29"/>
      <c r="U319" s="217"/>
      <c r="V319" s="29"/>
      <c r="W319" s="29"/>
      <c r="X319" s="217"/>
      <c r="Y319" s="29"/>
      <c r="Z319" s="29"/>
      <c r="AA319" s="217"/>
      <c r="AB319" s="29"/>
      <c r="AC319" s="29"/>
      <c r="AD319" s="217"/>
      <c r="AE319" s="29"/>
      <c r="AF319" s="29"/>
      <c r="AG319" s="222"/>
      <c r="AH319" s="29"/>
      <c r="AI319" s="29"/>
      <c r="AJ319" s="222"/>
      <c r="AK319" s="29"/>
      <c r="AL319" s="29"/>
      <c r="AM319" s="222"/>
      <c r="AN319" s="29"/>
      <c r="AO319" s="29"/>
      <c r="AP319" s="222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</row>
    <row r="320" spans="1:52" x14ac:dyDescent="0.2">
      <c r="A320" s="46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17"/>
      <c r="M320" s="29"/>
      <c r="N320" s="29"/>
      <c r="O320" s="217"/>
      <c r="P320" s="29"/>
      <c r="Q320" s="29"/>
      <c r="R320" s="217"/>
      <c r="S320" s="29"/>
      <c r="T320" s="29"/>
      <c r="U320" s="217"/>
      <c r="V320" s="29"/>
      <c r="W320" s="29"/>
      <c r="X320" s="217"/>
      <c r="Y320" s="29"/>
      <c r="Z320" s="29"/>
      <c r="AA320" s="217"/>
      <c r="AB320" s="29"/>
      <c r="AC320" s="29"/>
      <c r="AD320" s="217"/>
      <c r="AE320" s="29"/>
      <c r="AF320" s="29"/>
      <c r="AG320" s="222"/>
      <c r="AH320" s="29"/>
      <c r="AI320" s="29"/>
      <c r="AJ320" s="222"/>
      <c r="AK320" s="29"/>
      <c r="AL320" s="29"/>
      <c r="AM320" s="222"/>
      <c r="AN320" s="29"/>
      <c r="AO320" s="29"/>
      <c r="AP320" s="222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</row>
    <row r="321" spans="1:52" x14ac:dyDescent="0.2">
      <c r="A321" s="46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17"/>
      <c r="M321" s="29"/>
      <c r="N321" s="29"/>
      <c r="O321" s="217"/>
      <c r="P321" s="29"/>
      <c r="Q321" s="29"/>
      <c r="R321" s="217"/>
      <c r="S321" s="29"/>
      <c r="T321" s="29"/>
      <c r="U321" s="217"/>
      <c r="V321" s="29"/>
      <c r="W321" s="29"/>
      <c r="X321" s="217"/>
      <c r="Y321" s="29"/>
      <c r="Z321" s="29"/>
      <c r="AA321" s="217"/>
      <c r="AB321" s="29"/>
      <c r="AC321" s="29"/>
      <c r="AD321" s="217"/>
      <c r="AE321" s="29"/>
      <c r="AF321" s="29"/>
      <c r="AG321" s="222"/>
      <c r="AH321" s="29"/>
      <c r="AI321" s="29"/>
      <c r="AJ321" s="222"/>
      <c r="AK321" s="29"/>
      <c r="AL321" s="29"/>
      <c r="AM321" s="222"/>
      <c r="AN321" s="29"/>
      <c r="AO321" s="29"/>
      <c r="AP321" s="222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</row>
    <row r="322" spans="1:52" x14ac:dyDescent="0.2">
      <c r="A322" s="46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17"/>
      <c r="M322" s="29"/>
      <c r="N322" s="29"/>
      <c r="O322" s="217"/>
      <c r="P322" s="29"/>
      <c r="Q322" s="29"/>
      <c r="R322" s="217"/>
      <c r="S322" s="29"/>
      <c r="T322" s="29"/>
      <c r="U322" s="217"/>
      <c r="V322" s="29"/>
      <c r="W322" s="29"/>
      <c r="X322" s="217"/>
      <c r="Y322" s="29"/>
      <c r="Z322" s="29"/>
      <c r="AA322" s="217"/>
      <c r="AB322" s="29"/>
      <c r="AC322" s="29"/>
      <c r="AD322" s="217"/>
      <c r="AE322" s="29"/>
      <c r="AF322" s="29"/>
      <c r="AG322" s="222"/>
      <c r="AH322" s="29"/>
      <c r="AI322" s="29"/>
      <c r="AJ322" s="222"/>
      <c r="AK322" s="29"/>
      <c r="AL322" s="29"/>
      <c r="AM322" s="222"/>
      <c r="AN322" s="29"/>
      <c r="AO322" s="29"/>
      <c r="AP322" s="222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</row>
    <row r="323" spans="1:52" x14ac:dyDescent="0.2">
      <c r="A323" s="46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17"/>
      <c r="M323" s="29"/>
      <c r="N323" s="29"/>
      <c r="O323" s="217"/>
      <c r="P323" s="29"/>
      <c r="Q323" s="29"/>
      <c r="R323" s="217"/>
      <c r="S323" s="29"/>
      <c r="T323" s="29"/>
      <c r="U323" s="217"/>
      <c r="V323" s="29"/>
      <c r="W323" s="29"/>
      <c r="X323" s="217"/>
      <c r="Y323" s="29"/>
      <c r="Z323" s="29"/>
      <c r="AA323" s="217"/>
      <c r="AB323" s="29"/>
      <c r="AC323" s="29"/>
      <c r="AD323" s="217"/>
      <c r="AE323" s="29"/>
      <c r="AF323" s="29"/>
      <c r="AG323" s="222"/>
      <c r="AH323" s="29"/>
      <c r="AI323" s="29"/>
      <c r="AJ323" s="222"/>
      <c r="AK323" s="29"/>
      <c r="AL323" s="29"/>
      <c r="AM323" s="222"/>
      <c r="AN323" s="29"/>
      <c r="AO323" s="29"/>
      <c r="AP323" s="222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</row>
    <row r="324" spans="1:52" x14ac:dyDescent="0.2">
      <c r="A324" s="46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17"/>
      <c r="M324" s="29"/>
      <c r="N324" s="29"/>
      <c r="O324" s="217"/>
      <c r="P324" s="29"/>
      <c r="Q324" s="29"/>
      <c r="R324" s="217"/>
      <c r="S324" s="29"/>
      <c r="T324" s="29"/>
      <c r="U324" s="217"/>
      <c r="V324" s="29"/>
      <c r="W324" s="29"/>
      <c r="X324" s="217"/>
      <c r="Y324" s="29"/>
      <c r="Z324" s="29"/>
      <c r="AA324" s="217"/>
      <c r="AB324" s="29"/>
      <c r="AC324" s="29"/>
      <c r="AD324" s="217"/>
      <c r="AE324" s="29"/>
      <c r="AF324" s="29"/>
      <c r="AG324" s="222"/>
      <c r="AH324" s="29"/>
      <c r="AI324" s="29"/>
      <c r="AJ324" s="222"/>
      <c r="AK324" s="29"/>
      <c r="AL324" s="29"/>
      <c r="AM324" s="222"/>
      <c r="AN324" s="29"/>
      <c r="AO324" s="29"/>
      <c r="AP324" s="222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</row>
    <row r="325" spans="1:52" x14ac:dyDescent="0.2">
      <c r="A325" s="46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17"/>
      <c r="M325" s="29"/>
      <c r="N325" s="29"/>
      <c r="O325" s="217"/>
      <c r="P325" s="29"/>
      <c r="Q325" s="29"/>
      <c r="R325" s="217"/>
      <c r="S325" s="29"/>
      <c r="T325" s="29"/>
      <c r="U325" s="217"/>
      <c r="V325" s="29"/>
      <c r="W325" s="29"/>
      <c r="X325" s="217"/>
      <c r="Y325" s="29"/>
      <c r="Z325" s="29"/>
      <c r="AA325" s="217"/>
      <c r="AB325" s="29"/>
      <c r="AC325" s="29"/>
      <c r="AD325" s="217"/>
      <c r="AE325" s="29"/>
      <c r="AF325" s="29"/>
      <c r="AG325" s="222"/>
      <c r="AH325" s="29"/>
      <c r="AI325" s="29"/>
      <c r="AJ325" s="222"/>
      <c r="AK325" s="29"/>
      <c r="AL325" s="29"/>
      <c r="AM325" s="222"/>
      <c r="AN325" s="29"/>
      <c r="AO325" s="29"/>
      <c r="AP325" s="222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</row>
    <row r="326" spans="1:52" x14ac:dyDescent="0.2">
      <c r="A326" s="46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17"/>
      <c r="M326" s="29"/>
      <c r="N326" s="29"/>
      <c r="O326" s="217"/>
      <c r="P326" s="29"/>
      <c r="Q326" s="29"/>
      <c r="R326" s="217"/>
      <c r="S326" s="29"/>
      <c r="T326" s="29"/>
      <c r="U326" s="217"/>
      <c r="V326" s="29"/>
      <c r="W326" s="29"/>
      <c r="X326" s="217"/>
      <c r="Y326" s="29"/>
      <c r="Z326" s="29"/>
      <c r="AA326" s="217"/>
      <c r="AB326" s="29"/>
      <c r="AC326" s="29"/>
      <c r="AD326" s="217"/>
      <c r="AE326" s="29"/>
      <c r="AF326" s="29"/>
      <c r="AG326" s="222"/>
      <c r="AH326" s="29"/>
      <c r="AI326" s="29"/>
      <c r="AJ326" s="222"/>
      <c r="AK326" s="29"/>
      <c r="AL326" s="29"/>
      <c r="AM326" s="222"/>
      <c r="AN326" s="29"/>
      <c r="AO326" s="29"/>
      <c r="AP326" s="222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</row>
    <row r="327" spans="1:52" x14ac:dyDescent="0.2">
      <c r="A327" s="46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17"/>
      <c r="M327" s="29"/>
      <c r="N327" s="29"/>
      <c r="O327" s="217"/>
      <c r="P327" s="29"/>
      <c r="Q327" s="29"/>
      <c r="R327" s="217"/>
      <c r="S327" s="29"/>
      <c r="T327" s="29"/>
      <c r="U327" s="217"/>
      <c r="V327" s="29"/>
      <c r="W327" s="29"/>
      <c r="X327" s="217"/>
      <c r="Y327" s="29"/>
      <c r="Z327" s="29"/>
      <c r="AA327" s="217"/>
      <c r="AB327" s="29"/>
      <c r="AC327" s="29"/>
      <c r="AD327" s="217"/>
      <c r="AE327" s="29"/>
      <c r="AF327" s="29"/>
      <c r="AG327" s="222"/>
      <c r="AH327" s="29"/>
      <c r="AI327" s="29"/>
      <c r="AJ327" s="222"/>
      <c r="AK327" s="29"/>
      <c r="AL327" s="29"/>
      <c r="AM327" s="222"/>
      <c r="AN327" s="29"/>
      <c r="AO327" s="29"/>
      <c r="AP327" s="222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</row>
    <row r="328" spans="1:52" x14ac:dyDescent="0.2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17"/>
      <c r="M328" s="29"/>
      <c r="N328" s="29"/>
      <c r="O328" s="217"/>
      <c r="P328" s="29"/>
      <c r="Q328" s="29"/>
      <c r="R328" s="217"/>
      <c r="S328" s="29"/>
      <c r="T328" s="29"/>
      <c r="U328" s="217"/>
      <c r="V328" s="29"/>
      <c r="W328" s="29"/>
      <c r="X328" s="217"/>
      <c r="Y328" s="29"/>
      <c r="Z328" s="29"/>
      <c r="AA328" s="217"/>
      <c r="AB328" s="29"/>
      <c r="AC328" s="29"/>
      <c r="AD328" s="217"/>
      <c r="AE328" s="29"/>
      <c r="AF328" s="29"/>
      <c r="AG328" s="222"/>
      <c r="AH328" s="29"/>
      <c r="AI328" s="29"/>
      <c r="AJ328" s="222"/>
      <c r="AK328" s="29"/>
      <c r="AL328" s="29"/>
      <c r="AM328" s="222"/>
      <c r="AN328" s="29"/>
      <c r="AO328" s="29"/>
      <c r="AP328" s="222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</row>
    <row r="329" spans="1:52" x14ac:dyDescent="0.2">
      <c r="A329" s="46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17"/>
      <c r="M329" s="29"/>
      <c r="N329" s="29"/>
      <c r="O329" s="217"/>
      <c r="P329" s="29"/>
      <c r="Q329" s="29"/>
      <c r="R329" s="217"/>
      <c r="S329" s="29"/>
      <c r="T329" s="29"/>
      <c r="U329" s="217"/>
      <c r="V329" s="29"/>
      <c r="W329" s="29"/>
      <c r="X329" s="217"/>
      <c r="Y329" s="29"/>
      <c r="Z329" s="29"/>
      <c r="AA329" s="217"/>
      <c r="AB329" s="29"/>
      <c r="AC329" s="29"/>
      <c r="AD329" s="217"/>
      <c r="AE329" s="29"/>
      <c r="AF329" s="29"/>
      <c r="AG329" s="222"/>
      <c r="AH329" s="29"/>
      <c r="AI329" s="29"/>
      <c r="AJ329" s="222"/>
      <c r="AK329" s="29"/>
      <c r="AL329" s="29"/>
      <c r="AM329" s="222"/>
      <c r="AN329" s="29"/>
      <c r="AO329" s="29"/>
      <c r="AP329" s="222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</row>
    <row r="330" spans="1:52" x14ac:dyDescent="0.2">
      <c r="A330" s="46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17"/>
      <c r="M330" s="29"/>
      <c r="N330" s="29"/>
      <c r="O330" s="217"/>
      <c r="P330" s="29"/>
      <c r="Q330" s="29"/>
      <c r="R330" s="217"/>
      <c r="S330" s="29"/>
      <c r="T330" s="29"/>
      <c r="U330" s="217"/>
      <c r="V330" s="29"/>
      <c r="W330" s="29"/>
      <c r="X330" s="217"/>
      <c r="Y330" s="29"/>
      <c r="Z330" s="29"/>
      <c r="AA330" s="217"/>
      <c r="AB330" s="29"/>
      <c r="AC330" s="29"/>
      <c r="AD330" s="217"/>
      <c r="AE330" s="29"/>
      <c r="AF330" s="29"/>
      <c r="AG330" s="222"/>
      <c r="AH330" s="29"/>
      <c r="AI330" s="29"/>
      <c r="AJ330" s="222"/>
      <c r="AK330" s="29"/>
      <c r="AL330" s="29"/>
      <c r="AM330" s="222"/>
      <c r="AN330" s="29"/>
      <c r="AO330" s="29"/>
      <c r="AP330" s="222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</row>
    <row r="331" spans="1:52" x14ac:dyDescent="0.2">
      <c r="A331" s="46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17"/>
      <c r="M331" s="29"/>
      <c r="N331" s="29"/>
      <c r="O331" s="217"/>
      <c r="P331" s="29"/>
      <c r="Q331" s="29"/>
      <c r="R331" s="217"/>
      <c r="S331" s="29"/>
      <c r="T331" s="29"/>
      <c r="U331" s="217"/>
      <c r="V331" s="29"/>
      <c r="W331" s="29"/>
      <c r="X331" s="217"/>
      <c r="Y331" s="29"/>
      <c r="Z331" s="29"/>
      <c r="AA331" s="217"/>
      <c r="AB331" s="29"/>
      <c r="AC331" s="29"/>
      <c r="AD331" s="217"/>
      <c r="AE331" s="29"/>
      <c r="AF331" s="29"/>
      <c r="AG331" s="222"/>
      <c r="AH331" s="29"/>
      <c r="AI331" s="29"/>
      <c r="AJ331" s="222"/>
      <c r="AK331" s="29"/>
      <c r="AL331" s="29"/>
      <c r="AM331" s="222"/>
      <c r="AN331" s="29"/>
      <c r="AO331" s="29"/>
      <c r="AP331" s="222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</row>
    <row r="332" spans="1:52" x14ac:dyDescent="0.2">
      <c r="A332" s="46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17"/>
      <c r="M332" s="29"/>
      <c r="N332" s="29"/>
      <c r="O332" s="217"/>
      <c r="P332" s="29"/>
      <c r="Q332" s="29"/>
      <c r="R332" s="217"/>
      <c r="S332" s="29"/>
      <c r="T332" s="29"/>
      <c r="U332" s="217"/>
      <c r="V332" s="29"/>
      <c r="W332" s="29"/>
      <c r="X332" s="217"/>
      <c r="Y332" s="29"/>
      <c r="Z332" s="29"/>
      <c r="AA332" s="217"/>
      <c r="AB332" s="29"/>
      <c r="AC332" s="29"/>
      <c r="AD332" s="217"/>
      <c r="AE332" s="29"/>
      <c r="AF332" s="29"/>
      <c r="AG332" s="222"/>
      <c r="AH332" s="29"/>
      <c r="AI332" s="29"/>
      <c r="AJ332" s="222"/>
      <c r="AK332" s="29"/>
      <c r="AL332" s="29"/>
      <c r="AM332" s="222"/>
      <c r="AN332" s="29"/>
      <c r="AO332" s="29"/>
      <c r="AP332" s="222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</row>
    <row r="333" spans="1:52" x14ac:dyDescent="0.2">
      <c r="A333" s="46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17"/>
      <c r="M333" s="29"/>
      <c r="N333" s="29"/>
      <c r="O333" s="217"/>
      <c r="P333" s="29"/>
      <c r="Q333" s="29"/>
      <c r="R333" s="217"/>
      <c r="S333" s="29"/>
      <c r="T333" s="29"/>
      <c r="U333" s="217"/>
      <c r="V333" s="29"/>
      <c r="W333" s="29"/>
      <c r="X333" s="217"/>
      <c r="Y333" s="29"/>
      <c r="Z333" s="29"/>
      <c r="AA333" s="217"/>
      <c r="AB333" s="29"/>
      <c r="AC333" s="29"/>
      <c r="AD333" s="217"/>
      <c r="AE333" s="29"/>
      <c r="AF333" s="29"/>
      <c r="AG333" s="222"/>
      <c r="AH333" s="29"/>
      <c r="AI333" s="29"/>
      <c r="AJ333" s="222"/>
      <c r="AK333" s="29"/>
      <c r="AL333" s="29"/>
      <c r="AM333" s="222"/>
      <c r="AN333" s="29"/>
      <c r="AO333" s="29"/>
      <c r="AP333" s="222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</row>
    <row r="334" spans="1:52" x14ac:dyDescent="0.2">
      <c r="A334" s="46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17"/>
      <c r="M334" s="29"/>
      <c r="N334" s="29"/>
      <c r="O334" s="217"/>
      <c r="P334" s="29"/>
      <c r="Q334" s="29"/>
      <c r="R334" s="217"/>
      <c r="S334" s="29"/>
      <c r="T334" s="29"/>
      <c r="U334" s="217"/>
      <c r="V334" s="29"/>
      <c r="W334" s="29"/>
      <c r="X334" s="217"/>
      <c r="Y334" s="29"/>
      <c r="Z334" s="29"/>
      <c r="AA334" s="217"/>
      <c r="AB334" s="29"/>
      <c r="AC334" s="29"/>
      <c r="AD334" s="217"/>
      <c r="AE334" s="29"/>
      <c r="AF334" s="29"/>
      <c r="AG334" s="222"/>
      <c r="AH334" s="29"/>
      <c r="AI334" s="29"/>
      <c r="AJ334" s="222"/>
      <c r="AK334" s="29"/>
      <c r="AL334" s="29"/>
      <c r="AM334" s="222"/>
      <c r="AN334" s="29"/>
      <c r="AO334" s="29"/>
      <c r="AP334" s="222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</row>
    <row r="335" spans="1:52" x14ac:dyDescent="0.2">
      <c r="A335" s="46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17"/>
      <c r="M335" s="29"/>
      <c r="N335" s="29"/>
      <c r="O335" s="217"/>
      <c r="P335" s="29"/>
      <c r="Q335" s="29"/>
      <c r="R335" s="217"/>
      <c r="S335" s="29"/>
      <c r="T335" s="29"/>
      <c r="U335" s="217"/>
      <c r="V335" s="29"/>
      <c r="W335" s="29"/>
      <c r="X335" s="217"/>
      <c r="Y335" s="29"/>
      <c r="Z335" s="29"/>
      <c r="AA335" s="217"/>
      <c r="AB335" s="29"/>
      <c r="AC335" s="29"/>
      <c r="AD335" s="217"/>
      <c r="AE335" s="29"/>
      <c r="AF335" s="29"/>
      <c r="AG335" s="222"/>
      <c r="AH335" s="29"/>
      <c r="AI335" s="29"/>
      <c r="AJ335" s="222"/>
      <c r="AK335" s="29"/>
      <c r="AL335" s="29"/>
      <c r="AM335" s="222"/>
      <c r="AN335" s="29"/>
      <c r="AO335" s="29"/>
      <c r="AP335" s="222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</row>
    <row r="336" spans="1:52" x14ac:dyDescent="0.2">
      <c r="A336" s="46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17"/>
      <c r="M336" s="29"/>
      <c r="N336" s="29"/>
      <c r="O336" s="217"/>
      <c r="P336" s="29"/>
      <c r="Q336" s="29"/>
      <c r="R336" s="217"/>
      <c r="S336" s="29"/>
      <c r="T336" s="29"/>
      <c r="U336" s="217"/>
      <c r="V336" s="29"/>
      <c r="W336" s="29"/>
      <c r="X336" s="217"/>
      <c r="Y336" s="29"/>
      <c r="Z336" s="29"/>
      <c r="AA336" s="217"/>
      <c r="AB336" s="29"/>
      <c r="AC336" s="29"/>
      <c r="AD336" s="217"/>
      <c r="AE336" s="29"/>
      <c r="AF336" s="29"/>
      <c r="AG336" s="222"/>
      <c r="AH336" s="29"/>
      <c r="AI336" s="29"/>
      <c r="AJ336" s="222"/>
      <c r="AK336" s="29"/>
      <c r="AL336" s="29"/>
      <c r="AM336" s="222"/>
      <c r="AN336" s="29"/>
      <c r="AO336" s="29"/>
      <c r="AP336" s="222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</row>
    <row r="337" spans="1:52" x14ac:dyDescent="0.2">
      <c r="A337" s="46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17"/>
      <c r="M337" s="29"/>
      <c r="N337" s="29"/>
      <c r="O337" s="217"/>
      <c r="P337" s="29"/>
      <c r="Q337" s="29"/>
      <c r="R337" s="217"/>
      <c r="S337" s="29"/>
      <c r="T337" s="29"/>
      <c r="U337" s="217"/>
      <c r="V337" s="29"/>
      <c r="W337" s="29"/>
      <c r="X337" s="217"/>
      <c r="Y337" s="29"/>
      <c r="Z337" s="29"/>
      <c r="AA337" s="217"/>
      <c r="AB337" s="29"/>
      <c r="AC337" s="29"/>
      <c r="AD337" s="217"/>
      <c r="AE337" s="29"/>
      <c r="AF337" s="29"/>
      <c r="AG337" s="222"/>
      <c r="AH337" s="29"/>
      <c r="AI337" s="29"/>
      <c r="AJ337" s="222"/>
      <c r="AK337" s="29"/>
      <c r="AL337" s="29"/>
      <c r="AM337" s="222"/>
      <c r="AN337" s="29"/>
      <c r="AO337" s="29"/>
      <c r="AP337" s="222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</row>
    <row r="338" spans="1:52" x14ac:dyDescent="0.2">
      <c r="A338" s="46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17"/>
      <c r="M338" s="29"/>
      <c r="N338" s="29"/>
      <c r="O338" s="217"/>
      <c r="P338" s="29"/>
      <c r="Q338" s="29"/>
      <c r="R338" s="217"/>
      <c r="S338" s="29"/>
      <c r="T338" s="29"/>
      <c r="U338" s="217"/>
      <c r="V338" s="29"/>
      <c r="W338" s="29"/>
      <c r="X338" s="217"/>
      <c r="Y338" s="29"/>
      <c r="Z338" s="29"/>
      <c r="AA338" s="217"/>
      <c r="AB338" s="29"/>
      <c r="AC338" s="29"/>
      <c r="AD338" s="217"/>
      <c r="AE338" s="29"/>
      <c r="AF338" s="29"/>
      <c r="AG338" s="222"/>
      <c r="AH338" s="29"/>
      <c r="AI338" s="29"/>
      <c r="AJ338" s="222"/>
      <c r="AK338" s="29"/>
      <c r="AL338" s="29"/>
      <c r="AM338" s="222"/>
      <c r="AN338" s="29"/>
      <c r="AO338" s="29"/>
      <c r="AP338" s="222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</row>
    <row r="339" spans="1:52" x14ac:dyDescent="0.2">
      <c r="A339" s="46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17"/>
      <c r="M339" s="29"/>
      <c r="N339" s="29"/>
      <c r="O339" s="217"/>
      <c r="P339" s="29"/>
      <c r="Q339" s="29"/>
      <c r="R339" s="217"/>
      <c r="S339" s="29"/>
      <c r="T339" s="29"/>
      <c r="U339" s="217"/>
      <c r="V339" s="29"/>
      <c r="W339" s="29"/>
      <c r="X339" s="217"/>
      <c r="Y339" s="29"/>
      <c r="Z339" s="29"/>
      <c r="AA339" s="217"/>
      <c r="AB339" s="29"/>
      <c r="AC339" s="29"/>
      <c r="AD339" s="217"/>
      <c r="AE339" s="29"/>
      <c r="AF339" s="29"/>
      <c r="AG339" s="222"/>
      <c r="AH339" s="29"/>
      <c r="AI339" s="29"/>
      <c r="AJ339" s="222"/>
      <c r="AK339" s="29"/>
      <c r="AL339" s="29"/>
      <c r="AM339" s="222"/>
      <c r="AN339" s="29"/>
      <c r="AO339" s="29"/>
      <c r="AP339" s="222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</row>
    <row r="340" spans="1:52" x14ac:dyDescent="0.2">
      <c r="A340" s="46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17"/>
      <c r="M340" s="29"/>
      <c r="N340" s="29"/>
      <c r="O340" s="217"/>
      <c r="P340" s="29"/>
      <c r="Q340" s="29"/>
      <c r="R340" s="217"/>
      <c r="S340" s="29"/>
      <c r="T340" s="29"/>
      <c r="U340" s="217"/>
      <c r="V340" s="29"/>
      <c r="W340" s="29"/>
      <c r="X340" s="217"/>
      <c r="Y340" s="29"/>
      <c r="Z340" s="29"/>
      <c r="AA340" s="217"/>
      <c r="AB340" s="29"/>
      <c r="AC340" s="29"/>
      <c r="AD340" s="217"/>
      <c r="AE340" s="29"/>
      <c r="AF340" s="29"/>
      <c r="AG340" s="222"/>
      <c r="AH340" s="29"/>
      <c r="AI340" s="29"/>
      <c r="AJ340" s="222"/>
      <c r="AK340" s="29"/>
      <c r="AL340" s="29"/>
      <c r="AM340" s="222"/>
      <c r="AN340" s="29"/>
      <c r="AO340" s="29"/>
      <c r="AP340" s="222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</row>
    <row r="341" spans="1:52" x14ac:dyDescent="0.2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17"/>
      <c r="M341" s="29"/>
      <c r="N341" s="29"/>
      <c r="O341" s="217"/>
      <c r="P341" s="29"/>
      <c r="Q341" s="29"/>
      <c r="R341" s="217"/>
      <c r="S341" s="29"/>
      <c r="T341" s="29"/>
      <c r="U341" s="217"/>
      <c r="V341" s="29"/>
      <c r="W341" s="29"/>
      <c r="X341" s="217"/>
      <c r="Y341" s="29"/>
      <c r="Z341" s="29"/>
      <c r="AA341" s="217"/>
      <c r="AB341" s="29"/>
      <c r="AC341" s="29"/>
      <c r="AD341" s="217"/>
      <c r="AE341" s="29"/>
      <c r="AF341" s="29"/>
      <c r="AG341" s="222"/>
      <c r="AH341" s="29"/>
      <c r="AI341" s="29"/>
      <c r="AJ341" s="222"/>
      <c r="AK341" s="29"/>
      <c r="AL341" s="29"/>
      <c r="AM341" s="222"/>
      <c r="AN341" s="29"/>
      <c r="AO341" s="29"/>
      <c r="AP341" s="222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</row>
    <row r="342" spans="1:52" x14ac:dyDescent="0.2">
      <c r="A342" s="46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17"/>
      <c r="M342" s="29"/>
      <c r="N342" s="29"/>
      <c r="O342" s="217"/>
      <c r="P342" s="29"/>
      <c r="Q342" s="29"/>
      <c r="R342" s="217"/>
      <c r="S342" s="29"/>
      <c r="T342" s="29"/>
      <c r="U342" s="217"/>
      <c r="V342" s="29"/>
      <c r="W342" s="29"/>
      <c r="X342" s="217"/>
      <c r="Y342" s="29"/>
      <c r="Z342" s="29"/>
      <c r="AA342" s="217"/>
      <c r="AB342" s="29"/>
      <c r="AC342" s="29"/>
      <c r="AD342" s="217"/>
      <c r="AE342" s="29"/>
      <c r="AF342" s="29"/>
      <c r="AG342" s="222"/>
      <c r="AH342" s="29"/>
      <c r="AI342" s="29"/>
      <c r="AJ342" s="222"/>
      <c r="AK342" s="29"/>
      <c r="AL342" s="29"/>
      <c r="AM342" s="222"/>
      <c r="AN342" s="29"/>
      <c r="AO342" s="29"/>
      <c r="AP342" s="222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</row>
    <row r="343" spans="1:52" x14ac:dyDescent="0.2">
      <c r="A343" s="46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17"/>
      <c r="M343" s="29"/>
      <c r="N343" s="29"/>
      <c r="O343" s="217"/>
      <c r="P343" s="29"/>
      <c r="Q343" s="29"/>
      <c r="R343" s="217"/>
      <c r="S343" s="29"/>
      <c r="T343" s="29"/>
      <c r="U343" s="217"/>
      <c r="V343" s="29"/>
      <c r="W343" s="29"/>
      <c r="X343" s="217"/>
      <c r="Y343" s="29"/>
      <c r="Z343" s="29"/>
      <c r="AA343" s="217"/>
      <c r="AB343" s="29"/>
      <c r="AC343" s="29"/>
      <c r="AD343" s="217"/>
      <c r="AE343" s="29"/>
      <c r="AF343" s="29"/>
      <c r="AG343" s="222"/>
      <c r="AH343" s="29"/>
      <c r="AI343" s="29"/>
      <c r="AJ343" s="222"/>
      <c r="AK343" s="29"/>
      <c r="AL343" s="29"/>
      <c r="AM343" s="222"/>
      <c r="AN343" s="29"/>
      <c r="AO343" s="29"/>
      <c r="AP343" s="222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</row>
    <row r="344" spans="1:52" x14ac:dyDescent="0.2">
      <c r="A344" s="46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17"/>
      <c r="M344" s="29"/>
      <c r="N344" s="29"/>
      <c r="O344" s="217"/>
      <c r="P344" s="29"/>
      <c r="Q344" s="29"/>
      <c r="R344" s="217"/>
      <c r="S344" s="29"/>
      <c r="T344" s="29"/>
      <c r="U344" s="217"/>
      <c r="V344" s="29"/>
      <c r="W344" s="29"/>
      <c r="X344" s="217"/>
      <c r="Y344" s="29"/>
      <c r="Z344" s="29"/>
      <c r="AA344" s="217"/>
      <c r="AB344" s="29"/>
      <c r="AC344" s="29"/>
      <c r="AD344" s="217"/>
      <c r="AE344" s="29"/>
      <c r="AF344" s="29"/>
      <c r="AG344" s="222"/>
      <c r="AH344" s="29"/>
      <c r="AI344" s="29"/>
      <c r="AJ344" s="222"/>
      <c r="AK344" s="29"/>
      <c r="AL344" s="29"/>
      <c r="AM344" s="222"/>
      <c r="AN344" s="29"/>
      <c r="AO344" s="29"/>
      <c r="AP344" s="222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</row>
    <row r="345" spans="1:52" x14ac:dyDescent="0.2">
      <c r="A345" s="46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17"/>
      <c r="M345" s="29"/>
      <c r="N345" s="29"/>
      <c r="O345" s="217"/>
      <c r="P345" s="29"/>
      <c r="Q345" s="29"/>
      <c r="R345" s="217"/>
      <c r="S345" s="29"/>
      <c r="T345" s="29"/>
      <c r="U345" s="217"/>
      <c r="V345" s="29"/>
      <c r="W345" s="29"/>
      <c r="X345" s="217"/>
      <c r="Y345" s="29"/>
      <c r="Z345" s="29"/>
      <c r="AA345" s="217"/>
      <c r="AB345" s="29"/>
      <c r="AC345" s="29"/>
      <c r="AD345" s="217"/>
      <c r="AE345" s="29"/>
      <c r="AF345" s="29"/>
      <c r="AG345" s="222"/>
      <c r="AH345" s="29"/>
      <c r="AI345" s="29"/>
      <c r="AJ345" s="222"/>
      <c r="AK345" s="29"/>
      <c r="AL345" s="29"/>
      <c r="AM345" s="222"/>
      <c r="AN345" s="29"/>
      <c r="AO345" s="29"/>
      <c r="AP345" s="222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</row>
    <row r="346" spans="1:52" x14ac:dyDescent="0.2">
      <c r="A346" s="46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17"/>
      <c r="M346" s="29"/>
      <c r="N346" s="29"/>
      <c r="O346" s="217"/>
      <c r="P346" s="29"/>
      <c r="Q346" s="29"/>
      <c r="R346" s="217"/>
      <c r="S346" s="29"/>
      <c r="T346" s="29"/>
      <c r="U346" s="217"/>
      <c r="V346" s="29"/>
      <c r="W346" s="29"/>
      <c r="X346" s="217"/>
      <c r="Y346" s="29"/>
      <c r="Z346" s="29"/>
      <c r="AA346" s="217"/>
      <c r="AB346" s="29"/>
      <c r="AC346" s="29"/>
      <c r="AD346" s="217"/>
      <c r="AE346" s="29"/>
      <c r="AF346" s="29"/>
      <c r="AG346" s="222"/>
      <c r="AH346" s="29"/>
      <c r="AI346" s="29"/>
      <c r="AJ346" s="222"/>
      <c r="AK346" s="29"/>
      <c r="AL346" s="29"/>
      <c r="AM346" s="222"/>
      <c r="AN346" s="29"/>
      <c r="AO346" s="29"/>
      <c r="AP346" s="222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</row>
    <row r="347" spans="1:52" x14ac:dyDescent="0.2">
      <c r="A347" s="46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17"/>
      <c r="M347" s="29"/>
      <c r="N347" s="29"/>
      <c r="O347" s="217"/>
      <c r="P347" s="29"/>
      <c r="Q347" s="29"/>
      <c r="R347" s="217"/>
      <c r="S347" s="29"/>
      <c r="T347" s="29"/>
      <c r="U347" s="217"/>
      <c r="V347" s="29"/>
      <c r="W347" s="29"/>
      <c r="X347" s="217"/>
      <c r="Y347" s="29"/>
      <c r="Z347" s="29"/>
      <c r="AA347" s="217"/>
      <c r="AB347" s="29"/>
      <c r="AC347" s="29"/>
      <c r="AD347" s="217"/>
      <c r="AE347" s="29"/>
      <c r="AF347" s="29"/>
      <c r="AG347" s="222"/>
      <c r="AH347" s="29"/>
      <c r="AI347" s="29"/>
      <c r="AJ347" s="222"/>
      <c r="AK347" s="29"/>
      <c r="AL347" s="29"/>
      <c r="AM347" s="222"/>
      <c r="AN347" s="29"/>
      <c r="AO347" s="29"/>
      <c r="AP347" s="222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</row>
    <row r="348" spans="1:52" x14ac:dyDescent="0.2">
      <c r="A348" s="46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17"/>
      <c r="M348" s="29"/>
      <c r="N348" s="29"/>
      <c r="O348" s="217"/>
      <c r="P348" s="29"/>
      <c r="Q348" s="29"/>
      <c r="R348" s="217"/>
      <c r="S348" s="29"/>
      <c r="T348" s="29"/>
      <c r="U348" s="217"/>
      <c r="V348" s="29"/>
      <c r="W348" s="29"/>
      <c r="X348" s="217"/>
      <c r="Y348" s="29"/>
      <c r="Z348" s="29"/>
      <c r="AA348" s="217"/>
      <c r="AB348" s="29"/>
      <c r="AC348" s="29"/>
      <c r="AD348" s="217"/>
      <c r="AE348" s="29"/>
      <c r="AF348" s="29"/>
      <c r="AG348" s="222"/>
      <c r="AH348" s="29"/>
      <c r="AI348" s="29"/>
      <c r="AJ348" s="222"/>
      <c r="AK348" s="29"/>
      <c r="AL348" s="29"/>
      <c r="AM348" s="222"/>
      <c r="AN348" s="29"/>
      <c r="AO348" s="29"/>
      <c r="AP348" s="222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</row>
    <row r="349" spans="1:52" x14ac:dyDescent="0.2">
      <c r="A349" s="46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17"/>
      <c r="M349" s="29"/>
      <c r="N349" s="29"/>
      <c r="O349" s="217"/>
      <c r="P349" s="29"/>
      <c r="Q349" s="29"/>
      <c r="R349" s="217"/>
      <c r="S349" s="29"/>
      <c r="T349" s="29"/>
      <c r="U349" s="217"/>
      <c r="V349" s="29"/>
      <c r="W349" s="29"/>
      <c r="X349" s="217"/>
      <c r="Y349" s="29"/>
      <c r="Z349" s="29"/>
      <c r="AA349" s="217"/>
      <c r="AB349" s="29"/>
      <c r="AC349" s="29"/>
      <c r="AD349" s="217"/>
      <c r="AE349" s="29"/>
      <c r="AF349" s="29"/>
      <c r="AG349" s="222"/>
      <c r="AH349" s="29"/>
      <c r="AI349" s="29"/>
      <c r="AJ349" s="222"/>
      <c r="AK349" s="29"/>
      <c r="AL349" s="29"/>
      <c r="AM349" s="222"/>
      <c r="AN349" s="29"/>
      <c r="AO349" s="29"/>
      <c r="AP349" s="222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</row>
    <row r="350" spans="1:52" x14ac:dyDescent="0.2">
      <c r="A350" s="46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17"/>
      <c r="M350" s="29"/>
      <c r="N350" s="29"/>
      <c r="O350" s="217"/>
      <c r="P350" s="29"/>
      <c r="Q350" s="29"/>
      <c r="R350" s="217"/>
      <c r="S350" s="29"/>
      <c r="T350" s="29"/>
      <c r="U350" s="217"/>
      <c r="V350" s="29"/>
      <c r="W350" s="29"/>
      <c r="X350" s="217"/>
      <c r="Y350" s="29"/>
      <c r="Z350" s="29"/>
      <c r="AA350" s="217"/>
      <c r="AB350" s="29"/>
      <c r="AC350" s="29"/>
      <c r="AD350" s="217"/>
      <c r="AE350" s="29"/>
      <c r="AF350" s="29"/>
      <c r="AG350" s="222"/>
      <c r="AH350" s="29"/>
      <c r="AI350" s="29"/>
      <c r="AJ350" s="222"/>
      <c r="AK350" s="29"/>
      <c r="AL350" s="29"/>
      <c r="AM350" s="222"/>
      <c r="AN350" s="29"/>
      <c r="AO350" s="29"/>
      <c r="AP350" s="222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</row>
    <row r="351" spans="1:52" x14ac:dyDescent="0.2">
      <c r="A351" s="46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17"/>
      <c r="M351" s="29"/>
      <c r="N351" s="29"/>
      <c r="O351" s="217"/>
      <c r="P351" s="29"/>
      <c r="Q351" s="29"/>
      <c r="R351" s="217"/>
      <c r="S351" s="29"/>
      <c r="T351" s="29"/>
      <c r="U351" s="217"/>
      <c r="V351" s="29"/>
      <c r="W351" s="29"/>
      <c r="X351" s="217"/>
      <c r="Y351" s="29"/>
      <c r="Z351" s="29"/>
      <c r="AA351" s="217"/>
      <c r="AB351" s="29"/>
      <c r="AC351" s="29"/>
      <c r="AD351" s="217"/>
      <c r="AE351" s="29"/>
      <c r="AF351" s="29"/>
      <c r="AG351" s="222"/>
      <c r="AH351" s="29"/>
      <c r="AI351" s="29"/>
      <c r="AJ351" s="222"/>
      <c r="AK351" s="29"/>
      <c r="AL351" s="29"/>
      <c r="AM351" s="222"/>
      <c r="AN351" s="29"/>
      <c r="AO351" s="29"/>
      <c r="AP351" s="222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</row>
    <row r="352" spans="1:52" x14ac:dyDescent="0.2">
      <c r="A352" s="46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17"/>
      <c r="M352" s="29"/>
      <c r="N352" s="29"/>
      <c r="O352" s="217"/>
      <c r="P352" s="29"/>
      <c r="Q352" s="29"/>
      <c r="R352" s="217"/>
      <c r="S352" s="29"/>
      <c r="T352" s="29"/>
      <c r="U352" s="217"/>
      <c r="V352" s="29"/>
      <c r="W352" s="29"/>
      <c r="X352" s="217"/>
      <c r="Y352" s="29"/>
      <c r="Z352" s="29"/>
      <c r="AA352" s="217"/>
      <c r="AB352" s="29"/>
      <c r="AC352" s="29"/>
      <c r="AD352" s="217"/>
      <c r="AE352" s="29"/>
      <c r="AF352" s="29"/>
      <c r="AG352" s="222"/>
      <c r="AH352" s="29"/>
      <c r="AI352" s="29"/>
      <c r="AJ352" s="222"/>
      <c r="AK352" s="29"/>
      <c r="AL352" s="29"/>
      <c r="AM352" s="222"/>
      <c r="AN352" s="29"/>
      <c r="AO352" s="29"/>
      <c r="AP352" s="222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</row>
    <row r="353" spans="1:52" x14ac:dyDescent="0.2">
      <c r="A353" s="46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17"/>
      <c r="M353" s="29"/>
      <c r="N353" s="29"/>
      <c r="O353" s="217"/>
      <c r="P353" s="29"/>
      <c r="Q353" s="29"/>
      <c r="R353" s="217"/>
      <c r="S353" s="29"/>
      <c r="T353" s="29"/>
      <c r="U353" s="217"/>
      <c r="V353" s="29"/>
      <c r="W353" s="29"/>
      <c r="X353" s="217"/>
      <c r="Y353" s="29"/>
      <c r="Z353" s="29"/>
      <c r="AA353" s="217"/>
      <c r="AB353" s="29"/>
      <c r="AC353" s="29"/>
      <c r="AD353" s="217"/>
      <c r="AE353" s="29"/>
      <c r="AF353" s="29"/>
      <c r="AG353" s="222"/>
      <c r="AH353" s="29"/>
      <c r="AI353" s="29"/>
      <c r="AJ353" s="222"/>
      <c r="AK353" s="29"/>
      <c r="AL353" s="29"/>
      <c r="AM353" s="222"/>
      <c r="AN353" s="29"/>
      <c r="AO353" s="29"/>
      <c r="AP353" s="222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</row>
    <row r="354" spans="1:52" x14ac:dyDescent="0.2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17"/>
      <c r="M354" s="29"/>
      <c r="N354" s="29"/>
      <c r="O354" s="217"/>
      <c r="P354" s="29"/>
      <c r="Q354" s="29"/>
      <c r="R354" s="217"/>
      <c r="S354" s="29"/>
      <c r="T354" s="29"/>
      <c r="U354" s="217"/>
      <c r="V354" s="29"/>
      <c r="W354" s="29"/>
      <c r="X354" s="217"/>
      <c r="Y354" s="29"/>
      <c r="Z354" s="29"/>
      <c r="AA354" s="217"/>
      <c r="AB354" s="29"/>
      <c r="AC354" s="29"/>
      <c r="AD354" s="217"/>
      <c r="AE354" s="29"/>
      <c r="AF354" s="29"/>
      <c r="AG354" s="222"/>
      <c r="AH354" s="29"/>
      <c r="AI354" s="29"/>
      <c r="AJ354" s="222"/>
      <c r="AK354" s="29"/>
      <c r="AL354" s="29"/>
      <c r="AM354" s="222"/>
      <c r="AN354" s="29"/>
      <c r="AO354" s="29"/>
      <c r="AP354" s="222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</row>
    <row r="355" spans="1:52" x14ac:dyDescent="0.2">
      <c r="A355" s="46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17"/>
      <c r="M355" s="29"/>
      <c r="N355" s="29"/>
      <c r="O355" s="217"/>
      <c r="P355" s="29"/>
      <c r="Q355" s="29"/>
      <c r="R355" s="217"/>
      <c r="S355" s="29"/>
      <c r="T355" s="29"/>
      <c r="U355" s="217"/>
      <c r="V355" s="29"/>
      <c r="W355" s="29"/>
      <c r="X355" s="217"/>
      <c r="Y355" s="29"/>
      <c r="Z355" s="29"/>
      <c r="AA355" s="217"/>
      <c r="AB355" s="29"/>
      <c r="AC355" s="29"/>
      <c r="AD355" s="217"/>
      <c r="AE355" s="29"/>
      <c r="AF355" s="29"/>
      <c r="AG355" s="222"/>
      <c r="AH355" s="29"/>
      <c r="AI355" s="29"/>
      <c r="AJ355" s="222"/>
      <c r="AK355" s="29"/>
      <c r="AL355" s="29"/>
      <c r="AM355" s="222"/>
      <c r="AN355" s="29"/>
      <c r="AO355" s="29"/>
      <c r="AP355" s="222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</row>
    <row r="356" spans="1:52" x14ac:dyDescent="0.2">
      <c r="A356" s="46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17"/>
      <c r="M356" s="29"/>
      <c r="N356" s="29"/>
      <c r="O356" s="217"/>
      <c r="P356" s="29"/>
      <c r="Q356" s="29"/>
      <c r="R356" s="217"/>
      <c r="S356" s="29"/>
      <c r="T356" s="29"/>
      <c r="U356" s="217"/>
      <c r="V356" s="29"/>
      <c r="W356" s="29"/>
      <c r="X356" s="217"/>
      <c r="Y356" s="29"/>
      <c r="Z356" s="29"/>
      <c r="AA356" s="217"/>
      <c r="AB356" s="29"/>
      <c r="AC356" s="29"/>
      <c r="AD356" s="217"/>
      <c r="AE356" s="29"/>
      <c r="AF356" s="29"/>
      <c r="AG356" s="222"/>
      <c r="AH356" s="29"/>
      <c r="AI356" s="29"/>
      <c r="AJ356" s="222"/>
      <c r="AK356" s="29"/>
      <c r="AL356" s="29"/>
      <c r="AM356" s="222"/>
      <c r="AN356" s="29"/>
      <c r="AO356" s="29"/>
      <c r="AP356" s="222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</row>
    <row r="357" spans="1:52" x14ac:dyDescent="0.2">
      <c r="A357" s="46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17"/>
      <c r="M357" s="29"/>
      <c r="N357" s="29"/>
      <c r="O357" s="217"/>
      <c r="P357" s="29"/>
      <c r="Q357" s="29"/>
      <c r="R357" s="217"/>
      <c r="S357" s="29"/>
      <c r="T357" s="29"/>
      <c r="U357" s="217"/>
      <c r="V357" s="29"/>
      <c r="W357" s="29"/>
      <c r="X357" s="217"/>
      <c r="Y357" s="29"/>
      <c r="Z357" s="29"/>
      <c r="AA357" s="217"/>
      <c r="AB357" s="29"/>
      <c r="AC357" s="29"/>
      <c r="AD357" s="217"/>
      <c r="AE357" s="29"/>
      <c r="AF357" s="29"/>
      <c r="AG357" s="222"/>
      <c r="AH357" s="29"/>
      <c r="AI357" s="29"/>
      <c r="AJ357" s="222"/>
      <c r="AK357" s="29"/>
      <c r="AL357" s="29"/>
      <c r="AM357" s="222"/>
      <c r="AN357" s="29"/>
      <c r="AO357" s="29"/>
      <c r="AP357" s="222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</row>
    <row r="358" spans="1:52" x14ac:dyDescent="0.2">
      <c r="A358" s="46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17"/>
      <c r="M358" s="29"/>
      <c r="N358" s="29"/>
      <c r="O358" s="217"/>
      <c r="P358" s="29"/>
      <c r="Q358" s="29"/>
      <c r="R358" s="217"/>
      <c r="S358" s="29"/>
      <c r="T358" s="29"/>
      <c r="U358" s="217"/>
      <c r="V358" s="29"/>
      <c r="W358" s="29"/>
      <c r="X358" s="217"/>
      <c r="Y358" s="29"/>
      <c r="Z358" s="29"/>
      <c r="AA358" s="217"/>
      <c r="AB358" s="29"/>
      <c r="AC358" s="29"/>
      <c r="AD358" s="217"/>
      <c r="AE358" s="29"/>
      <c r="AF358" s="29"/>
      <c r="AG358" s="222"/>
      <c r="AH358" s="29"/>
      <c r="AI358" s="29"/>
      <c r="AJ358" s="222"/>
      <c r="AK358" s="29"/>
      <c r="AL358" s="29"/>
      <c r="AM358" s="222"/>
      <c r="AN358" s="29"/>
      <c r="AO358" s="29"/>
      <c r="AP358" s="222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</row>
    <row r="359" spans="1:52" x14ac:dyDescent="0.2">
      <c r="A359" s="46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17"/>
      <c r="M359" s="29"/>
      <c r="N359" s="29"/>
      <c r="O359" s="217"/>
      <c r="P359" s="29"/>
      <c r="Q359" s="29"/>
      <c r="R359" s="217"/>
      <c r="S359" s="29"/>
      <c r="T359" s="29"/>
      <c r="U359" s="217"/>
      <c r="V359" s="29"/>
      <c r="W359" s="29"/>
      <c r="X359" s="217"/>
      <c r="Y359" s="29"/>
      <c r="Z359" s="29"/>
      <c r="AA359" s="217"/>
      <c r="AB359" s="29"/>
      <c r="AC359" s="29"/>
      <c r="AD359" s="217"/>
      <c r="AE359" s="29"/>
      <c r="AF359" s="29"/>
      <c r="AG359" s="222"/>
      <c r="AH359" s="29"/>
      <c r="AI359" s="29"/>
      <c r="AJ359" s="222"/>
      <c r="AK359" s="29"/>
      <c r="AL359" s="29"/>
      <c r="AM359" s="222"/>
      <c r="AN359" s="29"/>
      <c r="AO359" s="29"/>
      <c r="AP359" s="222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</row>
    <row r="360" spans="1:52" x14ac:dyDescent="0.2">
      <c r="A360" s="46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17"/>
      <c r="M360" s="29"/>
      <c r="N360" s="29"/>
      <c r="O360" s="217"/>
      <c r="P360" s="29"/>
      <c r="Q360" s="29"/>
      <c r="R360" s="217"/>
      <c r="S360" s="29"/>
      <c r="T360" s="29"/>
      <c r="U360" s="217"/>
      <c r="V360" s="29"/>
      <c r="W360" s="29"/>
      <c r="X360" s="217"/>
      <c r="Y360" s="29"/>
      <c r="Z360" s="29"/>
      <c r="AA360" s="217"/>
      <c r="AB360" s="29"/>
      <c r="AC360" s="29"/>
      <c r="AD360" s="217"/>
      <c r="AE360" s="29"/>
      <c r="AF360" s="29"/>
      <c r="AG360" s="222"/>
      <c r="AH360" s="29"/>
      <c r="AI360" s="29"/>
      <c r="AJ360" s="222"/>
      <c r="AK360" s="29"/>
      <c r="AL360" s="29"/>
      <c r="AM360" s="222"/>
      <c r="AN360" s="29"/>
      <c r="AO360" s="29"/>
      <c r="AP360" s="222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</row>
    <row r="361" spans="1:52" x14ac:dyDescent="0.2">
      <c r="A361" s="46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17"/>
      <c r="M361" s="29"/>
      <c r="N361" s="29"/>
      <c r="O361" s="217"/>
      <c r="P361" s="29"/>
      <c r="Q361" s="29"/>
      <c r="R361" s="217"/>
      <c r="S361" s="29"/>
      <c r="T361" s="29"/>
      <c r="U361" s="217"/>
      <c r="V361" s="29"/>
      <c r="W361" s="29"/>
      <c r="X361" s="217"/>
      <c r="Y361" s="29"/>
      <c r="Z361" s="29"/>
      <c r="AA361" s="217"/>
      <c r="AB361" s="29"/>
      <c r="AC361" s="29"/>
      <c r="AD361" s="217"/>
      <c r="AE361" s="29"/>
      <c r="AF361" s="29"/>
      <c r="AG361" s="222"/>
      <c r="AH361" s="29"/>
      <c r="AI361" s="29"/>
      <c r="AJ361" s="222"/>
      <c r="AK361" s="29"/>
      <c r="AL361" s="29"/>
      <c r="AM361" s="222"/>
      <c r="AN361" s="29"/>
      <c r="AO361" s="29"/>
      <c r="AP361" s="222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</row>
    <row r="362" spans="1:52" x14ac:dyDescent="0.2">
      <c r="A362" s="46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17"/>
      <c r="M362" s="29"/>
      <c r="N362" s="29"/>
      <c r="O362" s="217"/>
      <c r="P362" s="29"/>
      <c r="Q362" s="29"/>
      <c r="R362" s="217"/>
      <c r="S362" s="29"/>
      <c r="T362" s="29"/>
      <c r="U362" s="217"/>
      <c r="V362" s="29"/>
      <c r="W362" s="29"/>
      <c r="X362" s="217"/>
      <c r="Y362" s="29"/>
      <c r="Z362" s="29"/>
      <c r="AA362" s="217"/>
      <c r="AB362" s="29"/>
      <c r="AC362" s="29"/>
      <c r="AD362" s="217"/>
      <c r="AE362" s="29"/>
      <c r="AF362" s="29"/>
      <c r="AG362" s="222"/>
      <c r="AH362" s="29"/>
      <c r="AI362" s="29"/>
      <c r="AJ362" s="222"/>
      <c r="AK362" s="29"/>
      <c r="AL362" s="29"/>
      <c r="AM362" s="222"/>
      <c r="AN362" s="29"/>
      <c r="AO362" s="29"/>
      <c r="AP362" s="222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</row>
    <row r="363" spans="1:52" x14ac:dyDescent="0.2">
      <c r="A363" s="46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17"/>
      <c r="M363" s="29"/>
      <c r="N363" s="29"/>
      <c r="O363" s="217"/>
      <c r="P363" s="29"/>
      <c r="Q363" s="29"/>
      <c r="R363" s="217"/>
      <c r="S363" s="29"/>
      <c r="T363" s="29"/>
      <c r="U363" s="217"/>
      <c r="V363" s="29"/>
      <c r="W363" s="29"/>
      <c r="X363" s="217"/>
      <c r="Y363" s="29"/>
      <c r="Z363" s="29"/>
      <c r="AA363" s="217"/>
      <c r="AB363" s="29"/>
      <c r="AC363" s="29"/>
      <c r="AD363" s="217"/>
      <c r="AE363" s="29"/>
      <c r="AF363" s="29"/>
      <c r="AG363" s="222"/>
      <c r="AH363" s="29"/>
      <c r="AI363" s="29"/>
      <c r="AJ363" s="222"/>
      <c r="AK363" s="29"/>
      <c r="AL363" s="29"/>
      <c r="AM363" s="222"/>
      <c r="AN363" s="29"/>
      <c r="AO363" s="29"/>
      <c r="AP363" s="222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</row>
    <row r="364" spans="1:52" x14ac:dyDescent="0.2">
      <c r="A364" s="46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17"/>
      <c r="M364" s="29"/>
      <c r="N364" s="29"/>
      <c r="O364" s="217"/>
      <c r="P364" s="29"/>
      <c r="Q364" s="29"/>
      <c r="R364" s="217"/>
      <c r="S364" s="29"/>
      <c r="T364" s="29"/>
      <c r="U364" s="217"/>
      <c r="V364" s="29"/>
      <c r="W364" s="29"/>
      <c r="X364" s="217"/>
      <c r="Y364" s="29"/>
      <c r="Z364" s="29"/>
      <c r="AA364" s="217"/>
      <c r="AB364" s="29"/>
      <c r="AC364" s="29"/>
      <c r="AD364" s="217"/>
      <c r="AE364" s="29"/>
      <c r="AF364" s="29"/>
      <c r="AG364" s="222"/>
      <c r="AH364" s="29"/>
      <c r="AI364" s="29"/>
      <c r="AJ364" s="222"/>
      <c r="AK364" s="29"/>
      <c r="AL364" s="29"/>
      <c r="AM364" s="222"/>
      <c r="AN364" s="29"/>
      <c r="AO364" s="29"/>
      <c r="AP364" s="222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</row>
    <row r="365" spans="1:52" x14ac:dyDescent="0.2">
      <c r="A365" s="46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17"/>
      <c r="M365" s="29"/>
      <c r="N365" s="29"/>
      <c r="O365" s="217"/>
      <c r="P365" s="29"/>
      <c r="Q365" s="29"/>
      <c r="R365" s="217"/>
      <c r="S365" s="29"/>
      <c r="T365" s="29"/>
      <c r="U365" s="217"/>
      <c r="V365" s="29"/>
      <c r="W365" s="29"/>
      <c r="X365" s="217"/>
      <c r="Y365" s="29"/>
      <c r="Z365" s="29"/>
      <c r="AA365" s="217"/>
      <c r="AB365" s="29"/>
      <c r="AC365" s="29"/>
      <c r="AD365" s="217"/>
      <c r="AE365" s="29"/>
      <c r="AF365" s="29"/>
      <c r="AG365" s="222"/>
      <c r="AH365" s="29"/>
      <c r="AI365" s="29"/>
      <c r="AJ365" s="222"/>
      <c r="AK365" s="29"/>
      <c r="AL365" s="29"/>
      <c r="AM365" s="222"/>
      <c r="AN365" s="29"/>
      <c r="AO365" s="29"/>
      <c r="AP365" s="222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</row>
    <row r="366" spans="1:52" x14ac:dyDescent="0.2">
      <c r="A366" s="46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17"/>
      <c r="M366" s="29"/>
      <c r="N366" s="29"/>
      <c r="O366" s="217"/>
      <c r="P366" s="29"/>
      <c r="Q366" s="29"/>
      <c r="R366" s="217"/>
      <c r="S366" s="29"/>
      <c r="T366" s="29"/>
      <c r="U366" s="217"/>
      <c r="V366" s="29"/>
      <c r="W366" s="29"/>
      <c r="X366" s="217"/>
      <c r="Y366" s="29"/>
      <c r="Z366" s="29"/>
      <c r="AA366" s="217"/>
      <c r="AB366" s="29"/>
      <c r="AC366" s="29"/>
      <c r="AD366" s="217"/>
      <c r="AE366" s="29"/>
      <c r="AF366" s="29"/>
      <c r="AG366" s="222"/>
      <c r="AH366" s="29"/>
      <c r="AI366" s="29"/>
      <c r="AJ366" s="222"/>
      <c r="AK366" s="29"/>
      <c r="AL366" s="29"/>
      <c r="AM366" s="222"/>
      <c r="AN366" s="29"/>
      <c r="AO366" s="29"/>
      <c r="AP366" s="222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</row>
    <row r="367" spans="1:52" x14ac:dyDescent="0.2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17"/>
      <c r="M367" s="29"/>
      <c r="N367" s="29"/>
      <c r="O367" s="217"/>
      <c r="P367" s="29"/>
      <c r="Q367" s="29"/>
      <c r="R367" s="217"/>
      <c r="S367" s="29"/>
      <c r="T367" s="29"/>
      <c r="U367" s="217"/>
      <c r="V367" s="29"/>
      <c r="W367" s="29"/>
      <c r="X367" s="217"/>
      <c r="Y367" s="29"/>
      <c r="Z367" s="29"/>
      <c r="AA367" s="217"/>
      <c r="AB367" s="29"/>
      <c r="AC367" s="29"/>
      <c r="AD367" s="217"/>
      <c r="AE367" s="29"/>
      <c r="AF367" s="29"/>
      <c r="AG367" s="222"/>
      <c r="AH367" s="29"/>
      <c r="AI367" s="29"/>
      <c r="AJ367" s="222"/>
      <c r="AK367" s="29"/>
      <c r="AL367" s="29"/>
      <c r="AM367" s="222"/>
      <c r="AN367" s="29"/>
      <c r="AO367" s="29"/>
      <c r="AP367" s="222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</row>
    <row r="368" spans="1:52" x14ac:dyDescent="0.2">
      <c r="A368" s="46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17"/>
      <c r="M368" s="29"/>
      <c r="N368" s="29"/>
      <c r="O368" s="217"/>
      <c r="P368" s="29"/>
      <c r="Q368" s="29"/>
      <c r="R368" s="217"/>
      <c r="S368" s="29"/>
      <c r="T368" s="29"/>
      <c r="U368" s="217"/>
      <c r="V368" s="29"/>
      <c r="W368" s="29"/>
      <c r="X368" s="217"/>
      <c r="Y368" s="29"/>
      <c r="Z368" s="29"/>
      <c r="AA368" s="217"/>
      <c r="AB368" s="29"/>
      <c r="AC368" s="29"/>
      <c r="AD368" s="217"/>
      <c r="AE368" s="29"/>
      <c r="AF368" s="29"/>
      <c r="AG368" s="222"/>
      <c r="AH368" s="29"/>
      <c r="AI368" s="29"/>
      <c r="AJ368" s="222"/>
      <c r="AK368" s="29"/>
      <c r="AL368" s="29"/>
      <c r="AM368" s="222"/>
      <c r="AN368" s="29"/>
      <c r="AO368" s="29"/>
      <c r="AP368" s="222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</row>
    <row r="369" spans="1:52" x14ac:dyDescent="0.2">
      <c r="A369" s="46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17"/>
      <c r="M369" s="29"/>
      <c r="N369" s="29"/>
      <c r="O369" s="217"/>
      <c r="P369" s="29"/>
      <c r="Q369" s="29"/>
      <c r="R369" s="217"/>
      <c r="S369" s="29"/>
      <c r="T369" s="29"/>
      <c r="U369" s="217"/>
      <c r="V369" s="29"/>
      <c r="W369" s="29"/>
      <c r="X369" s="217"/>
      <c r="Y369" s="29"/>
      <c r="Z369" s="29"/>
      <c r="AA369" s="217"/>
      <c r="AB369" s="29"/>
      <c r="AC369" s="29"/>
      <c r="AD369" s="217"/>
      <c r="AE369" s="29"/>
      <c r="AF369" s="29"/>
      <c r="AG369" s="222"/>
      <c r="AH369" s="29"/>
      <c r="AI369" s="29"/>
      <c r="AJ369" s="222"/>
      <c r="AK369" s="29"/>
      <c r="AL369" s="29"/>
      <c r="AM369" s="222"/>
      <c r="AN369" s="29"/>
      <c r="AO369" s="29"/>
      <c r="AP369" s="222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</row>
    <row r="370" spans="1:52" x14ac:dyDescent="0.2">
      <c r="A370" s="46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17"/>
      <c r="M370" s="29"/>
      <c r="N370" s="29"/>
      <c r="O370" s="217"/>
      <c r="P370" s="29"/>
      <c r="Q370" s="29"/>
      <c r="R370" s="217"/>
      <c r="S370" s="29"/>
      <c r="T370" s="29"/>
      <c r="U370" s="217"/>
      <c r="V370" s="29"/>
      <c r="W370" s="29"/>
      <c r="X370" s="217"/>
      <c r="Y370" s="29"/>
      <c r="Z370" s="29"/>
      <c r="AA370" s="217"/>
      <c r="AB370" s="29"/>
      <c r="AC370" s="29"/>
      <c r="AD370" s="217"/>
      <c r="AE370" s="29"/>
      <c r="AF370" s="29"/>
      <c r="AG370" s="222"/>
      <c r="AH370" s="29"/>
      <c r="AI370" s="29"/>
      <c r="AJ370" s="222"/>
      <c r="AK370" s="29"/>
      <c r="AL370" s="29"/>
      <c r="AM370" s="222"/>
      <c r="AN370" s="29"/>
      <c r="AO370" s="29"/>
      <c r="AP370" s="222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</row>
    <row r="371" spans="1:52" x14ac:dyDescent="0.2">
      <c r="A371" s="46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17"/>
      <c r="M371" s="29"/>
      <c r="N371" s="29"/>
      <c r="O371" s="217"/>
      <c r="P371" s="29"/>
      <c r="Q371" s="29"/>
      <c r="R371" s="217"/>
      <c r="S371" s="29"/>
      <c r="T371" s="29"/>
      <c r="U371" s="217"/>
      <c r="V371" s="29"/>
      <c r="W371" s="29"/>
      <c r="X371" s="217"/>
      <c r="Y371" s="29"/>
      <c r="Z371" s="29"/>
      <c r="AA371" s="217"/>
      <c r="AB371" s="29"/>
      <c r="AC371" s="29"/>
      <c r="AD371" s="217"/>
      <c r="AE371" s="29"/>
      <c r="AF371" s="29"/>
      <c r="AG371" s="222"/>
      <c r="AH371" s="29"/>
      <c r="AI371" s="29"/>
      <c r="AJ371" s="222"/>
      <c r="AK371" s="29"/>
      <c r="AL371" s="29"/>
      <c r="AM371" s="222"/>
      <c r="AN371" s="29"/>
      <c r="AO371" s="29"/>
      <c r="AP371" s="222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</row>
    <row r="372" spans="1:52" x14ac:dyDescent="0.2">
      <c r="A372" s="46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17"/>
      <c r="M372" s="29"/>
      <c r="N372" s="29"/>
      <c r="O372" s="217"/>
      <c r="P372" s="29"/>
      <c r="Q372" s="29"/>
      <c r="R372" s="217"/>
      <c r="S372" s="29"/>
      <c r="T372" s="29"/>
      <c r="U372" s="217"/>
      <c r="V372" s="29"/>
      <c r="W372" s="29"/>
      <c r="X372" s="217"/>
      <c r="Y372" s="29"/>
      <c r="Z372" s="29"/>
      <c r="AA372" s="217"/>
      <c r="AB372" s="29"/>
      <c r="AC372" s="29"/>
      <c r="AD372" s="217"/>
      <c r="AE372" s="29"/>
      <c r="AF372" s="29"/>
      <c r="AG372" s="222"/>
      <c r="AH372" s="29"/>
      <c r="AI372" s="29"/>
      <c r="AJ372" s="222"/>
      <c r="AK372" s="29"/>
      <c r="AL372" s="29"/>
      <c r="AM372" s="222"/>
      <c r="AN372" s="29"/>
      <c r="AO372" s="29"/>
      <c r="AP372" s="222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</row>
    <row r="373" spans="1:52" x14ac:dyDescent="0.2">
      <c r="A373" s="46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17"/>
      <c r="M373" s="29"/>
      <c r="N373" s="29"/>
      <c r="O373" s="217"/>
      <c r="P373" s="29"/>
      <c r="Q373" s="29"/>
      <c r="R373" s="217"/>
      <c r="S373" s="29"/>
      <c r="T373" s="29"/>
      <c r="U373" s="217"/>
      <c r="V373" s="29"/>
      <c r="W373" s="29"/>
      <c r="X373" s="217"/>
      <c r="Y373" s="29"/>
      <c r="Z373" s="29"/>
      <c r="AA373" s="217"/>
      <c r="AB373" s="29"/>
      <c r="AC373" s="29"/>
      <c r="AD373" s="217"/>
      <c r="AE373" s="29"/>
      <c r="AF373" s="29"/>
      <c r="AG373" s="222"/>
      <c r="AH373" s="29"/>
      <c r="AI373" s="29"/>
      <c r="AJ373" s="222"/>
      <c r="AK373" s="29"/>
      <c r="AL373" s="29"/>
      <c r="AM373" s="222"/>
      <c r="AN373" s="29"/>
      <c r="AO373" s="29"/>
      <c r="AP373" s="222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</row>
    <row r="374" spans="1:52" x14ac:dyDescent="0.2">
      <c r="A374" s="46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17"/>
      <c r="M374" s="29"/>
      <c r="N374" s="29"/>
      <c r="O374" s="217"/>
      <c r="P374" s="29"/>
      <c r="Q374" s="29"/>
      <c r="R374" s="217"/>
      <c r="S374" s="29"/>
      <c r="T374" s="29"/>
      <c r="U374" s="217"/>
      <c r="V374" s="29"/>
      <c r="W374" s="29"/>
      <c r="X374" s="217"/>
      <c r="Y374" s="29"/>
      <c r="Z374" s="29"/>
      <c r="AA374" s="217"/>
      <c r="AB374" s="29"/>
      <c r="AC374" s="29"/>
      <c r="AD374" s="217"/>
      <c r="AE374" s="29"/>
      <c r="AF374" s="29"/>
      <c r="AG374" s="222"/>
      <c r="AH374" s="29"/>
      <c r="AI374" s="29"/>
      <c r="AJ374" s="222"/>
      <c r="AK374" s="29"/>
      <c r="AL374" s="29"/>
      <c r="AM374" s="222"/>
      <c r="AN374" s="29"/>
      <c r="AO374" s="29"/>
      <c r="AP374" s="222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</row>
    <row r="375" spans="1:52" x14ac:dyDescent="0.2">
      <c r="A375" s="46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17"/>
      <c r="M375" s="29"/>
      <c r="N375" s="29"/>
      <c r="O375" s="217"/>
      <c r="P375" s="29"/>
      <c r="Q375" s="29"/>
      <c r="R375" s="217"/>
      <c r="S375" s="29"/>
      <c r="T375" s="29"/>
      <c r="U375" s="217"/>
      <c r="V375" s="29"/>
      <c r="W375" s="29"/>
      <c r="X375" s="217"/>
      <c r="Y375" s="29"/>
      <c r="Z375" s="29"/>
      <c r="AA375" s="217"/>
      <c r="AB375" s="29"/>
      <c r="AC375" s="29"/>
      <c r="AD375" s="217"/>
      <c r="AE375" s="29"/>
      <c r="AF375" s="29"/>
      <c r="AG375" s="222"/>
      <c r="AH375" s="29"/>
      <c r="AI375" s="29"/>
      <c r="AJ375" s="222"/>
      <c r="AK375" s="29"/>
      <c r="AL375" s="29"/>
      <c r="AM375" s="222"/>
      <c r="AN375" s="29"/>
      <c r="AO375" s="29"/>
      <c r="AP375" s="222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</row>
    <row r="376" spans="1:52" x14ac:dyDescent="0.2">
      <c r="A376" s="46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17"/>
      <c r="M376" s="29"/>
      <c r="N376" s="29"/>
      <c r="O376" s="217"/>
      <c r="P376" s="29"/>
      <c r="Q376" s="29"/>
      <c r="R376" s="217"/>
      <c r="S376" s="29"/>
      <c r="T376" s="29"/>
      <c r="U376" s="217"/>
      <c r="V376" s="29"/>
      <c r="W376" s="29"/>
      <c r="X376" s="217"/>
      <c r="Y376" s="29"/>
      <c r="Z376" s="29"/>
      <c r="AA376" s="217"/>
      <c r="AB376" s="29"/>
      <c r="AC376" s="29"/>
      <c r="AD376" s="217"/>
      <c r="AE376" s="29"/>
      <c r="AF376" s="29"/>
      <c r="AG376" s="222"/>
      <c r="AH376" s="29"/>
      <c r="AI376" s="29"/>
      <c r="AJ376" s="222"/>
      <c r="AK376" s="29"/>
      <c r="AL376" s="29"/>
      <c r="AM376" s="222"/>
      <c r="AN376" s="29"/>
      <c r="AO376" s="29"/>
      <c r="AP376" s="222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</row>
    <row r="377" spans="1:52" x14ac:dyDescent="0.2">
      <c r="A377" s="46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17"/>
      <c r="M377" s="29"/>
      <c r="N377" s="29"/>
      <c r="O377" s="217"/>
      <c r="P377" s="29"/>
      <c r="Q377" s="29"/>
      <c r="R377" s="217"/>
      <c r="S377" s="29"/>
      <c r="T377" s="29"/>
      <c r="U377" s="217"/>
      <c r="V377" s="29"/>
      <c r="W377" s="29"/>
      <c r="X377" s="217"/>
      <c r="Y377" s="29"/>
      <c r="Z377" s="29"/>
      <c r="AA377" s="217"/>
      <c r="AB377" s="29"/>
      <c r="AC377" s="29"/>
      <c r="AD377" s="217"/>
      <c r="AE377" s="29"/>
      <c r="AF377" s="29"/>
      <c r="AG377" s="222"/>
      <c r="AH377" s="29"/>
      <c r="AI377" s="29"/>
      <c r="AJ377" s="222"/>
      <c r="AK377" s="29"/>
      <c r="AL377" s="29"/>
      <c r="AM377" s="222"/>
      <c r="AN377" s="29"/>
      <c r="AO377" s="29"/>
      <c r="AP377" s="222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</row>
    <row r="378" spans="1:52" x14ac:dyDescent="0.2">
      <c r="A378" s="46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17"/>
      <c r="M378" s="29"/>
      <c r="N378" s="29"/>
      <c r="O378" s="217"/>
      <c r="P378" s="29"/>
      <c r="Q378" s="29"/>
      <c r="R378" s="217"/>
      <c r="S378" s="29"/>
      <c r="T378" s="29"/>
      <c r="U378" s="217"/>
      <c r="V378" s="29"/>
      <c r="W378" s="29"/>
      <c r="X378" s="217"/>
      <c r="Y378" s="29"/>
      <c r="Z378" s="29"/>
      <c r="AA378" s="217"/>
      <c r="AB378" s="29"/>
      <c r="AC378" s="29"/>
      <c r="AD378" s="217"/>
      <c r="AE378" s="29"/>
      <c r="AF378" s="29"/>
      <c r="AG378" s="222"/>
      <c r="AH378" s="29"/>
      <c r="AI378" s="29"/>
      <c r="AJ378" s="222"/>
      <c r="AK378" s="29"/>
      <c r="AL378" s="29"/>
      <c r="AM378" s="222"/>
      <c r="AN378" s="29"/>
      <c r="AO378" s="29"/>
      <c r="AP378" s="222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</row>
    <row r="379" spans="1:52" x14ac:dyDescent="0.2">
      <c r="A379" s="46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17"/>
      <c r="M379" s="29"/>
      <c r="N379" s="29"/>
      <c r="O379" s="217"/>
      <c r="P379" s="29"/>
      <c r="Q379" s="29"/>
      <c r="R379" s="217"/>
      <c r="S379" s="29"/>
      <c r="T379" s="29"/>
      <c r="U379" s="217"/>
      <c r="V379" s="29"/>
      <c r="W379" s="29"/>
      <c r="X379" s="217"/>
      <c r="Y379" s="29"/>
      <c r="Z379" s="29"/>
      <c r="AA379" s="217"/>
      <c r="AB379" s="29"/>
      <c r="AC379" s="29"/>
      <c r="AD379" s="217"/>
      <c r="AE379" s="29"/>
      <c r="AF379" s="29"/>
      <c r="AG379" s="222"/>
      <c r="AH379" s="29"/>
      <c r="AI379" s="29"/>
      <c r="AJ379" s="222"/>
      <c r="AK379" s="29"/>
      <c r="AL379" s="29"/>
      <c r="AM379" s="222"/>
      <c r="AN379" s="29"/>
      <c r="AO379" s="29"/>
      <c r="AP379" s="222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</row>
    <row r="380" spans="1:52" x14ac:dyDescent="0.2">
      <c r="A380" s="46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17"/>
      <c r="M380" s="29"/>
      <c r="N380" s="29"/>
      <c r="O380" s="217"/>
      <c r="P380" s="29"/>
      <c r="Q380" s="29"/>
      <c r="R380" s="217"/>
      <c r="S380" s="29"/>
      <c r="T380" s="29"/>
      <c r="U380" s="217"/>
      <c r="V380" s="29"/>
      <c r="W380" s="29"/>
      <c r="X380" s="217"/>
      <c r="Y380" s="29"/>
      <c r="Z380" s="29"/>
      <c r="AA380" s="217"/>
      <c r="AB380" s="29"/>
      <c r="AC380" s="29"/>
      <c r="AD380" s="217"/>
      <c r="AE380" s="29"/>
      <c r="AF380" s="29"/>
      <c r="AG380" s="222"/>
      <c r="AH380" s="29"/>
      <c r="AI380" s="29"/>
      <c r="AJ380" s="222"/>
      <c r="AK380" s="29"/>
      <c r="AL380" s="29"/>
      <c r="AM380" s="222"/>
      <c r="AN380" s="29"/>
      <c r="AO380" s="29"/>
      <c r="AP380" s="222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</row>
    <row r="381" spans="1:52" x14ac:dyDescent="0.2">
      <c r="A381" s="46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17"/>
      <c r="M381" s="29"/>
      <c r="N381" s="29"/>
      <c r="O381" s="217"/>
      <c r="P381" s="29"/>
      <c r="Q381" s="29"/>
      <c r="R381" s="217"/>
      <c r="S381" s="29"/>
      <c r="T381" s="29"/>
      <c r="U381" s="217"/>
      <c r="V381" s="29"/>
      <c r="W381" s="29"/>
      <c r="X381" s="217"/>
      <c r="Y381" s="29"/>
      <c r="Z381" s="29"/>
      <c r="AA381" s="217"/>
      <c r="AB381" s="29"/>
      <c r="AC381" s="29"/>
      <c r="AD381" s="217"/>
      <c r="AE381" s="29"/>
      <c r="AF381" s="29"/>
      <c r="AG381" s="222"/>
      <c r="AH381" s="29"/>
      <c r="AI381" s="29"/>
      <c r="AJ381" s="222"/>
      <c r="AK381" s="29"/>
      <c r="AL381" s="29"/>
      <c r="AM381" s="222"/>
      <c r="AN381" s="29"/>
      <c r="AO381" s="29"/>
      <c r="AP381" s="222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</row>
    <row r="382" spans="1:52" x14ac:dyDescent="0.2">
      <c r="A382" s="46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17"/>
      <c r="M382" s="29"/>
      <c r="N382" s="29"/>
      <c r="O382" s="217"/>
      <c r="P382" s="29"/>
      <c r="Q382" s="29"/>
      <c r="R382" s="217"/>
      <c r="S382" s="29"/>
      <c r="T382" s="29"/>
      <c r="U382" s="217"/>
      <c r="V382" s="29"/>
      <c r="W382" s="29"/>
      <c r="X382" s="217"/>
      <c r="Y382" s="29"/>
      <c r="Z382" s="29"/>
      <c r="AA382" s="217"/>
      <c r="AB382" s="29"/>
      <c r="AC382" s="29"/>
      <c r="AD382" s="217"/>
      <c r="AE382" s="29"/>
      <c r="AF382" s="29"/>
      <c r="AG382" s="222"/>
      <c r="AH382" s="29"/>
      <c r="AI382" s="29"/>
      <c r="AJ382" s="222"/>
      <c r="AK382" s="29"/>
      <c r="AL382" s="29"/>
      <c r="AM382" s="222"/>
      <c r="AN382" s="29"/>
      <c r="AO382" s="29"/>
      <c r="AP382" s="222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</row>
    <row r="383" spans="1:52" x14ac:dyDescent="0.2">
      <c r="A383" s="46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17"/>
      <c r="M383" s="29"/>
      <c r="N383" s="29"/>
      <c r="O383" s="217"/>
      <c r="P383" s="29"/>
      <c r="Q383" s="29"/>
      <c r="R383" s="217"/>
      <c r="S383" s="29"/>
      <c r="T383" s="29"/>
      <c r="U383" s="217"/>
      <c r="V383" s="29"/>
      <c r="W383" s="29"/>
      <c r="X383" s="217"/>
      <c r="Y383" s="29"/>
      <c r="Z383" s="29"/>
      <c r="AA383" s="217"/>
      <c r="AB383" s="29"/>
      <c r="AC383" s="29"/>
      <c r="AD383" s="217"/>
      <c r="AE383" s="29"/>
      <c r="AF383" s="29"/>
      <c r="AG383" s="222"/>
      <c r="AH383" s="29"/>
      <c r="AI383" s="29"/>
      <c r="AJ383" s="222"/>
      <c r="AK383" s="29"/>
      <c r="AL383" s="29"/>
      <c r="AM383" s="222"/>
      <c r="AN383" s="29"/>
      <c r="AO383" s="29"/>
      <c r="AP383" s="222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</row>
    <row r="384" spans="1:52" x14ac:dyDescent="0.2">
      <c r="A384" s="46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17"/>
      <c r="M384" s="29"/>
      <c r="N384" s="29"/>
      <c r="O384" s="217"/>
      <c r="P384" s="29"/>
      <c r="Q384" s="29"/>
      <c r="R384" s="217"/>
      <c r="S384" s="29"/>
      <c r="T384" s="29"/>
      <c r="U384" s="217"/>
      <c r="V384" s="29"/>
      <c r="W384" s="29"/>
      <c r="X384" s="217"/>
      <c r="Y384" s="29"/>
      <c r="Z384" s="29"/>
      <c r="AA384" s="217"/>
      <c r="AB384" s="29"/>
      <c r="AC384" s="29"/>
      <c r="AD384" s="217"/>
      <c r="AE384" s="29"/>
      <c r="AF384" s="29"/>
      <c r="AG384" s="222"/>
      <c r="AH384" s="29"/>
      <c r="AI384" s="29"/>
      <c r="AJ384" s="222"/>
      <c r="AK384" s="29"/>
      <c r="AL384" s="29"/>
      <c r="AM384" s="222"/>
      <c r="AN384" s="29"/>
      <c r="AO384" s="29"/>
      <c r="AP384" s="222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</row>
    <row r="385" spans="1:52" x14ac:dyDescent="0.2">
      <c r="A385" s="46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17"/>
      <c r="M385" s="29"/>
      <c r="N385" s="29"/>
      <c r="O385" s="217"/>
      <c r="P385" s="29"/>
      <c r="Q385" s="29"/>
      <c r="R385" s="217"/>
      <c r="S385" s="29"/>
      <c r="T385" s="29"/>
      <c r="U385" s="217"/>
      <c r="V385" s="29"/>
      <c r="W385" s="29"/>
      <c r="X385" s="217"/>
      <c r="Y385" s="29"/>
      <c r="Z385" s="29"/>
      <c r="AA385" s="217"/>
      <c r="AB385" s="29"/>
      <c r="AC385" s="29"/>
      <c r="AD385" s="217"/>
      <c r="AE385" s="29"/>
      <c r="AF385" s="29"/>
      <c r="AG385" s="222"/>
      <c r="AH385" s="29"/>
      <c r="AI385" s="29"/>
      <c r="AJ385" s="222"/>
      <c r="AK385" s="29"/>
      <c r="AL385" s="29"/>
      <c r="AM385" s="222"/>
      <c r="AN385" s="29"/>
      <c r="AO385" s="29"/>
      <c r="AP385" s="222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</row>
    <row r="386" spans="1:52" x14ac:dyDescent="0.2">
      <c r="A386" s="46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17"/>
      <c r="M386" s="29"/>
      <c r="N386" s="29"/>
      <c r="O386" s="217"/>
      <c r="P386" s="29"/>
      <c r="Q386" s="29"/>
      <c r="R386" s="217"/>
      <c r="S386" s="29"/>
      <c r="T386" s="29"/>
      <c r="U386" s="217"/>
      <c r="V386" s="29"/>
      <c r="W386" s="29"/>
      <c r="X386" s="217"/>
      <c r="Y386" s="29"/>
      <c r="Z386" s="29"/>
      <c r="AA386" s="217"/>
      <c r="AB386" s="29"/>
      <c r="AC386" s="29"/>
      <c r="AD386" s="217"/>
      <c r="AE386" s="29"/>
      <c r="AF386" s="29"/>
      <c r="AG386" s="222"/>
      <c r="AH386" s="29"/>
      <c r="AI386" s="29"/>
      <c r="AJ386" s="222"/>
      <c r="AK386" s="29"/>
      <c r="AL386" s="29"/>
      <c r="AM386" s="222"/>
      <c r="AN386" s="29"/>
      <c r="AO386" s="29"/>
      <c r="AP386" s="222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</row>
    <row r="387" spans="1:52" x14ac:dyDescent="0.2">
      <c r="A387" s="46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17"/>
      <c r="M387" s="29"/>
      <c r="N387" s="29"/>
      <c r="O387" s="217"/>
      <c r="P387" s="29"/>
      <c r="Q387" s="29"/>
      <c r="R387" s="217"/>
      <c r="S387" s="29"/>
      <c r="T387" s="29"/>
      <c r="U387" s="217"/>
      <c r="V387" s="29"/>
      <c r="W387" s="29"/>
      <c r="X387" s="217"/>
      <c r="Y387" s="29"/>
      <c r="Z387" s="29"/>
      <c r="AA387" s="217"/>
      <c r="AB387" s="29"/>
      <c r="AC387" s="29"/>
      <c r="AD387" s="217"/>
      <c r="AE387" s="29"/>
      <c r="AF387" s="29"/>
      <c r="AG387" s="222"/>
      <c r="AH387" s="29"/>
      <c r="AI387" s="29"/>
      <c r="AJ387" s="222"/>
      <c r="AK387" s="29"/>
      <c r="AL387" s="29"/>
      <c r="AM387" s="222"/>
      <c r="AN387" s="29"/>
      <c r="AO387" s="29"/>
      <c r="AP387" s="222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</row>
    <row r="388" spans="1:52" x14ac:dyDescent="0.2">
      <c r="A388" s="46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17"/>
      <c r="M388" s="29"/>
      <c r="N388" s="29"/>
      <c r="O388" s="217"/>
      <c r="P388" s="29"/>
      <c r="Q388" s="29"/>
      <c r="R388" s="217"/>
      <c r="S388" s="29"/>
      <c r="T388" s="29"/>
      <c r="U388" s="217"/>
      <c r="V388" s="29"/>
      <c r="W388" s="29"/>
      <c r="X388" s="217"/>
      <c r="Y388" s="29"/>
      <c r="Z388" s="29"/>
      <c r="AA388" s="217"/>
      <c r="AB388" s="29"/>
      <c r="AC388" s="29"/>
      <c r="AD388" s="217"/>
      <c r="AE388" s="29"/>
      <c r="AF388" s="29"/>
      <c r="AG388" s="222"/>
      <c r="AH388" s="29"/>
      <c r="AI388" s="29"/>
      <c r="AJ388" s="222"/>
      <c r="AK388" s="29"/>
      <c r="AL388" s="29"/>
      <c r="AM388" s="222"/>
      <c r="AN388" s="29"/>
      <c r="AO388" s="29"/>
      <c r="AP388" s="222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</row>
    <row r="389" spans="1:52" x14ac:dyDescent="0.2">
      <c r="A389" s="46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17"/>
      <c r="M389" s="29"/>
      <c r="N389" s="29"/>
      <c r="O389" s="217"/>
      <c r="P389" s="29"/>
      <c r="Q389" s="29"/>
      <c r="R389" s="217"/>
      <c r="S389" s="29"/>
      <c r="T389" s="29"/>
      <c r="U389" s="217"/>
      <c r="V389" s="29"/>
      <c r="W389" s="29"/>
      <c r="X389" s="217"/>
      <c r="Y389" s="29"/>
      <c r="Z389" s="29"/>
      <c r="AA389" s="217"/>
      <c r="AB389" s="29"/>
      <c r="AC389" s="29"/>
      <c r="AD389" s="217"/>
      <c r="AE389" s="29"/>
      <c r="AF389" s="29"/>
      <c r="AG389" s="222"/>
      <c r="AH389" s="29"/>
      <c r="AI389" s="29"/>
      <c r="AJ389" s="222"/>
      <c r="AK389" s="29"/>
      <c r="AL389" s="29"/>
      <c r="AM389" s="222"/>
      <c r="AN389" s="29"/>
      <c r="AO389" s="29"/>
      <c r="AP389" s="222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</row>
    <row r="390" spans="1:52" x14ac:dyDescent="0.2">
      <c r="A390" s="46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17"/>
      <c r="M390" s="29"/>
      <c r="N390" s="29"/>
      <c r="O390" s="217"/>
      <c r="P390" s="29"/>
      <c r="Q390" s="29"/>
      <c r="R390" s="217"/>
      <c r="S390" s="29"/>
      <c r="T390" s="29"/>
      <c r="U390" s="217"/>
      <c r="V390" s="29"/>
      <c r="W390" s="29"/>
      <c r="X390" s="217"/>
      <c r="Y390" s="29"/>
      <c r="Z390" s="29"/>
      <c r="AA390" s="217"/>
      <c r="AB390" s="29"/>
      <c r="AC390" s="29"/>
      <c r="AD390" s="217"/>
      <c r="AE390" s="29"/>
      <c r="AF390" s="29"/>
      <c r="AG390" s="222"/>
      <c r="AH390" s="29"/>
      <c r="AI390" s="29"/>
      <c r="AJ390" s="222"/>
      <c r="AK390" s="29"/>
      <c r="AL390" s="29"/>
      <c r="AM390" s="222"/>
      <c r="AN390" s="29"/>
      <c r="AO390" s="29"/>
      <c r="AP390" s="222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</row>
    <row r="391" spans="1:52" x14ac:dyDescent="0.2">
      <c r="A391" s="46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17"/>
      <c r="M391" s="29"/>
      <c r="N391" s="29"/>
      <c r="O391" s="217"/>
      <c r="P391" s="29"/>
      <c r="Q391" s="29"/>
      <c r="R391" s="217"/>
      <c r="S391" s="29"/>
      <c r="T391" s="29"/>
      <c r="U391" s="217"/>
      <c r="V391" s="29"/>
      <c r="W391" s="29"/>
      <c r="X391" s="217"/>
      <c r="Y391" s="29"/>
      <c r="Z391" s="29"/>
      <c r="AA391" s="217"/>
      <c r="AB391" s="29"/>
      <c r="AC391" s="29"/>
      <c r="AD391" s="217"/>
      <c r="AE391" s="29"/>
      <c r="AF391" s="29"/>
      <c r="AG391" s="222"/>
      <c r="AH391" s="29"/>
      <c r="AI391" s="29"/>
      <c r="AJ391" s="222"/>
      <c r="AK391" s="29"/>
      <c r="AL391" s="29"/>
      <c r="AM391" s="222"/>
      <c r="AN391" s="29"/>
      <c r="AO391" s="29"/>
      <c r="AP391" s="222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</row>
    <row r="392" spans="1:52" x14ac:dyDescent="0.2">
      <c r="A392" s="46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17"/>
      <c r="M392" s="29"/>
      <c r="N392" s="29"/>
      <c r="O392" s="217"/>
      <c r="P392" s="29"/>
      <c r="Q392" s="29"/>
      <c r="R392" s="217"/>
      <c r="S392" s="29"/>
      <c r="T392" s="29"/>
      <c r="U392" s="217"/>
      <c r="V392" s="29"/>
      <c r="W392" s="29"/>
      <c r="X392" s="217"/>
      <c r="Y392" s="29"/>
      <c r="Z392" s="29"/>
      <c r="AA392" s="217"/>
      <c r="AB392" s="29"/>
      <c r="AC392" s="29"/>
      <c r="AD392" s="217"/>
      <c r="AE392" s="29"/>
      <c r="AF392" s="29"/>
      <c r="AG392" s="222"/>
      <c r="AH392" s="29"/>
      <c r="AI392" s="29"/>
      <c r="AJ392" s="222"/>
      <c r="AK392" s="29"/>
      <c r="AL392" s="29"/>
      <c r="AM392" s="222"/>
      <c r="AN392" s="29"/>
      <c r="AO392" s="29"/>
      <c r="AP392" s="222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</row>
    <row r="393" spans="1:52" x14ac:dyDescent="0.2">
      <c r="A393" s="46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17"/>
      <c r="M393" s="29"/>
      <c r="N393" s="29"/>
      <c r="O393" s="217"/>
      <c r="P393" s="29"/>
      <c r="Q393" s="29"/>
      <c r="R393" s="217"/>
      <c r="S393" s="29"/>
      <c r="T393" s="29"/>
      <c r="U393" s="217"/>
      <c r="V393" s="29"/>
      <c r="W393" s="29"/>
      <c r="X393" s="217"/>
      <c r="Y393" s="29"/>
      <c r="Z393" s="29"/>
      <c r="AA393" s="217"/>
      <c r="AB393" s="29"/>
      <c r="AC393" s="29"/>
      <c r="AD393" s="217"/>
      <c r="AE393" s="29"/>
      <c r="AF393" s="29"/>
      <c r="AG393" s="222"/>
      <c r="AH393" s="29"/>
      <c r="AI393" s="29"/>
      <c r="AJ393" s="222"/>
      <c r="AK393" s="29"/>
      <c r="AL393" s="29"/>
      <c r="AM393" s="222"/>
      <c r="AN393" s="29"/>
      <c r="AO393" s="29"/>
      <c r="AP393" s="222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</row>
    <row r="394" spans="1:52" x14ac:dyDescent="0.2">
      <c r="A394" s="46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17"/>
      <c r="M394" s="29"/>
      <c r="N394" s="29"/>
      <c r="O394" s="217"/>
      <c r="P394" s="29"/>
      <c r="Q394" s="29"/>
      <c r="R394" s="217"/>
      <c r="S394" s="29"/>
      <c r="T394" s="29"/>
      <c r="U394" s="217"/>
      <c r="V394" s="29"/>
      <c r="W394" s="29"/>
      <c r="X394" s="217"/>
      <c r="Y394" s="29"/>
      <c r="Z394" s="29"/>
      <c r="AA394" s="217"/>
      <c r="AB394" s="29"/>
      <c r="AC394" s="29"/>
      <c r="AD394" s="217"/>
      <c r="AE394" s="29"/>
      <c r="AF394" s="29"/>
      <c r="AG394" s="222"/>
      <c r="AH394" s="29"/>
      <c r="AI394" s="29"/>
      <c r="AJ394" s="222"/>
      <c r="AK394" s="29"/>
      <c r="AL394" s="29"/>
      <c r="AM394" s="222"/>
      <c r="AN394" s="29"/>
      <c r="AO394" s="29"/>
      <c r="AP394" s="222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</row>
    <row r="395" spans="1:52" x14ac:dyDescent="0.2">
      <c r="A395" s="46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17"/>
      <c r="M395" s="29"/>
      <c r="N395" s="29"/>
      <c r="O395" s="217"/>
      <c r="P395" s="29"/>
      <c r="Q395" s="29"/>
      <c r="R395" s="217"/>
      <c r="S395" s="29"/>
      <c r="T395" s="29"/>
      <c r="U395" s="217"/>
      <c r="V395" s="29"/>
      <c r="W395" s="29"/>
      <c r="X395" s="217"/>
      <c r="Y395" s="29"/>
      <c r="Z395" s="29"/>
      <c r="AA395" s="217"/>
      <c r="AB395" s="29"/>
      <c r="AC395" s="29"/>
      <c r="AD395" s="217"/>
      <c r="AE395" s="29"/>
      <c r="AF395" s="29"/>
      <c r="AG395" s="222"/>
      <c r="AH395" s="29"/>
      <c r="AI395" s="29"/>
      <c r="AJ395" s="222"/>
      <c r="AK395" s="29"/>
      <c r="AL395" s="29"/>
      <c r="AM395" s="222"/>
      <c r="AN395" s="29"/>
      <c r="AO395" s="29"/>
      <c r="AP395" s="222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</row>
    <row r="396" spans="1:52" x14ac:dyDescent="0.2">
      <c r="A396" s="46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17"/>
      <c r="M396" s="29"/>
      <c r="N396" s="29"/>
      <c r="O396" s="217"/>
      <c r="P396" s="29"/>
      <c r="Q396" s="29"/>
      <c r="R396" s="217"/>
      <c r="S396" s="29"/>
      <c r="T396" s="29"/>
      <c r="U396" s="217"/>
      <c r="V396" s="29"/>
      <c r="W396" s="29"/>
      <c r="X396" s="217"/>
      <c r="Y396" s="29"/>
      <c r="Z396" s="29"/>
      <c r="AA396" s="217"/>
      <c r="AB396" s="29"/>
      <c r="AC396" s="29"/>
      <c r="AD396" s="217"/>
      <c r="AE396" s="29"/>
      <c r="AF396" s="29"/>
      <c r="AG396" s="222"/>
      <c r="AH396" s="29"/>
      <c r="AI396" s="29"/>
      <c r="AJ396" s="222"/>
      <c r="AK396" s="29"/>
      <c r="AL396" s="29"/>
      <c r="AM396" s="222"/>
      <c r="AN396" s="29"/>
      <c r="AO396" s="29"/>
      <c r="AP396" s="222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</row>
    <row r="397" spans="1:52" x14ac:dyDescent="0.2">
      <c r="A397" s="46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17"/>
      <c r="M397" s="29"/>
      <c r="N397" s="29"/>
      <c r="O397" s="217"/>
      <c r="P397" s="29"/>
      <c r="Q397" s="29"/>
      <c r="R397" s="217"/>
      <c r="S397" s="29"/>
      <c r="T397" s="29"/>
      <c r="U397" s="217"/>
      <c r="V397" s="29"/>
      <c r="W397" s="29"/>
      <c r="X397" s="217"/>
      <c r="Y397" s="29"/>
      <c r="Z397" s="29"/>
      <c r="AA397" s="217"/>
      <c r="AB397" s="29"/>
      <c r="AC397" s="29"/>
      <c r="AD397" s="217"/>
      <c r="AE397" s="29"/>
      <c r="AF397" s="29"/>
      <c r="AG397" s="222"/>
      <c r="AH397" s="29"/>
      <c r="AI397" s="29"/>
      <c r="AJ397" s="222"/>
      <c r="AK397" s="29"/>
      <c r="AL397" s="29"/>
      <c r="AM397" s="222"/>
      <c r="AN397" s="29"/>
      <c r="AO397" s="29"/>
      <c r="AP397" s="222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</row>
    <row r="398" spans="1:52" x14ac:dyDescent="0.2">
      <c r="A398" s="46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17"/>
      <c r="M398" s="29"/>
      <c r="N398" s="29"/>
      <c r="O398" s="217"/>
      <c r="P398" s="29"/>
      <c r="Q398" s="29"/>
      <c r="R398" s="217"/>
      <c r="S398" s="29"/>
      <c r="T398" s="29"/>
      <c r="U398" s="217"/>
      <c r="V398" s="29"/>
      <c r="W398" s="29"/>
      <c r="X398" s="217"/>
      <c r="Y398" s="29"/>
      <c r="Z398" s="29"/>
      <c r="AA398" s="217"/>
      <c r="AB398" s="29"/>
      <c r="AC398" s="29"/>
      <c r="AD398" s="217"/>
      <c r="AE398" s="29"/>
      <c r="AF398" s="29"/>
      <c r="AG398" s="222"/>
      <c r="AH398" s="29"/>
      <c r="AI398" s="29"/>
      <c r="AJ398" s="222"/>
      <c r="AK398" s="29"/>
      <c r="AL398" s="29"/>
      <c r="AM398" s="222"/>
      <c r="AN398" s="29"/>
      <c r="AO398" s="29"/>
      <c r="AP398" s="222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</row>
    <row r="399" spans="1:52" x14ac:dyDescent="0.2">
      <c r="A399" s="46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17"/>
      <c r="M399" s="29"/>
      <c r="N399" s="29"/>
      <c r="O399" s="217"/>
      <c r="P399" s="29"/>
      <c r="Q399" s="29"/>
      <c r="R399" s="217"/>
      <c r="S399" s="29"/>
      <c r="T399" s="29"/>
      <c r="U399" s="217"/>
      <c r="V399" s="29"/>
      <c r="W399" s="29"/>
      <c r="X399" s="217"/>
      <c r="Y399" s="29"/>
      <c r="Z399" s="29"/>
      <c r="AA399" s="217"/>
      <c r="AB399" s="29"/>
      <c r="AC399" s="29"/>
      <c r="AD399" s="217"/>
      <c r="AE399" s="29"/>
      <c r="AF399" s="29"/>
      <c r="AG399" s="222"/>
      <c r="AH399" s="29"/>
      <c r="AI399" s="29"/>
      <c r="AJ399" s="222"/>
      <c r="AK399" s="29"/>
      <c r="AL399" s="29"/>
      <c r="AM399" s="222"/>
      <c r="AN399" s="29"/>
      <c r="AO399" s="29"/>
      <c r="AP399" s="222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</row>
    <row r="400" spans="1:52" x14ac:dyDescent="0.2">
      <c r="A400" s="46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17"/>
      <c r="M400" s="29"/>
      <c r="N400" s="29"/>
      <c r="O400" s="217"/>
      <c r="P400" s="29"/>
      <c r="Q400" s="29"/>
      <c r="R400" s="217"/>
      <c r="S400" s="29"/>
      <c r="T400" s="29"/>
      <c r="U400" s="217"/>
      <c r="V400" s="29"/>
      <c r="W400" s="29"/>
      <c r="X400" s="217"/>
      <c r="Y400" s="29"/>
      <c r="Z400" s="29"/>
      <c r="AA400" s="217"/>
      <c r="AB400" s="29"/>
      <c r="AC400" s="29"/>
      <c r="AD400" s="217"/>
      <c r="AE400" s="29"/>
      <c r="AF400" s="29"/>
      <c r="AG400" s="222"/>
      <c r="AH400" s="29"/>
      <c r="AI400" s="29"/>
      <c r="AJ400" s="222"/>
      <c r="AK400" s="29"/>
      <c r="AL400" s="29"/>
      <c r="AM400" s="222"/>
      <c r="AN400" s="29"/>
      <c r="AO400" s="29"/>
      <c r="AP400" s="222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</row>
    <row r="401" spans="1:52" x14ac:dyDescent="0.2">
      <c r="A401" s="46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17"/>
      <c r="M401" s="29"/>
      <c r="N401" s="29"/>
      <c r="O401" s="217"/>
      <c r="P401" s="29"/>
      <c r="Q401" s="29"/>
      <c r="R401" s="217"/>
      <c r="S401" s="29"/>
      <c r="T401" s="29"/>
      <c r="U401" s="217"/>
      <c r="V401" s="29"/>
      <c r="W401" s="29"/>
      <c r="X401" s="217"/>
      <c r="Y401" s="29"/>
      <c r="Z401" s="29"/>
      <c r="AA401" s="217"/>
      <c r="AB401" s="29"/>
      <c r="AC401" s="29"/>
      <c r="AD401" s="217"/>
      <c r="AE401" s="29"/>
      <c r="AF401" s="29"/>
      <c r="AG401" s="222"/>
      <c r="AH401" s="29"/>
      <c r="AI401" s="29"/>
      <c r="AJ401" s="222"/>
      <c r="AK401" s="29"/>
      <c r="AL401" s="29"/>
      <c r="AM401" s="222"/>
      <c r="AN401" s="29"/>
      <c r="AO401" s="29"/>
      <c r="AP401" s="222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</row>
    <row r="402" spans="1:52" x14ac:dyDescent="0.2">
      <c r="A402" s="46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17"/>
      <c r="M402" s="29"/>
      <c r="N402" s="29"/>
      <c r="O402" s="217"/>
      <c r="P402" s="29"/>
      <c r="Q402" s="29"/>
      <c r="R402" s="217"/>
      <c r="S402" s="29"/>
      <c r="T402" s="29"/>
      <c r="U402" s="217"/>
      <c r="V402" s="29"/>
      <c r="W402" s="29"/>
      <c r="X402" s="217"/>
      <c r="Y402" s="29"/>
      <c r="Z402" s="29"/>
      <c r="AA402" s="217"/>
      <c r="AB402" s="29"/>
      <c r="AC402" s="29"/>
      <c r="AD402" s="217"/>
      <c r="AE402" s="29"/>
      <c r="AF402" s="29"/>
      <c r="AG402" s="222"/>
      <c r="AH402" s="29"/>
      <c r="AI402" s="29"/>
      <c r="AJ402" s="222"/>
      <c r="AK402" s="29"/>
      <c r="AL402" s="29"/>
      <c r="AM402" s="222"/>
      <c r="AN402" s="29"/>
      <c r="AO402" s="29"/>
      <c r="AP402" s="222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</row>
    <row r="403" spans="1:52" x14ac:dyDescent="0.2">
      <c r="A403" s="46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17"/>
      <c r="M403" s="29"/>
      <c r="N403" s="29"/>
      <c r="O403" s="217"/>
      <c r="P403" s="29"/>
      <c r="Q403" s="29"/>
      <c r="R403" s="217"/>
      <c r="S403" s="29"/>
      <c r="T403" s="29"/>
      <c r="U403" s="217"/>
      <c r="V403" s="29"/>
      <c r="W403" s="29"/>
      <c r="X403" s="217"/>
      <c r="Y403" s="29"/>
      <c r="Z403" s="29"/>
      <c r="AA403" s="217"/>
      <c r="AB403" s="29"/>
      <c r="AC403" s="29"/>
      <c r="AD403" s="217"/>
      <c r="AE403" s="29"/>
      <c r="AF403" s="29"/>
      <c r="AG403" s="222"/>
      <c r="AH403" s="29"/>
      <c r="AI403" s="29"/>
      <c r="AJ403" s="222"/>
      <c r="AK403" s="29"/>
      <c r="AL403" s="29"/>
      <c r="AM403" s="222"/>
      <c r="AN403" s="29"/>
      <c r="AO403" s="29"/>
      <c r="AP403" s="222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</row>
    <row r="404" spans="1:52" x14ac:dyDescent="0.2">
      <c r="A404" s="46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17"/>
      <c r="M404" s="29"/>
      <c r="N404" s="29"/>
      <c r="O404" s="217"/>
      <c r="P404" s="29"/>
      <c r="Q404" s="29"/>
      <c r="R404" s="217"/>
      <c r="S404" s="29"/>
      <c r="T404" s="29"/>
      <c r="U404" s="217"/>
      <c r="V404" s="29"/>
      <c r="W404" s="29"/>
      <c r="X404" s="217"/>
      <c r="Y404" s="29"/>
      <c r="Z404" s="29"/>
      <c r="AA404" s="217"/>
      <c r="AB404" s="29"/>
      <c r="AC404" s="29"/>
      <c r="AD404" s="217"/>
      <c r="AE404" s="29"/>
      <c r="AF404" s="29"/>
      <c r="AG404" s="222"/>
      <c r="AH404" s="29"/>
      <c r="AI404" s="29"/>
      <c r="AJ404" s="222"/>
      <c r="AK404" s="29"/>
      <c r="AL404" s="29"/>
      <c r="AM404" s="222"/>
      <c r="AN404" s="29"/>
      <c r="AO404" s="29"/>
      <c r="AP404" s="222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</row>
    <row r="405" spans="1:52" x14ac:dyDescent="0.2">
      <c r="A405" s="46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17"/>
      <c r="M405" s="29"/>
      <c r="N405" s="29"/>
      <c r="O405" s="217"/>
      <c r="P405" s="29"/>
      <c r="Q405" s="29"/>
      <c r="R405" s="217"/>
      <c r="S405" s="29"/>
      <c r="T405" s="29"/>
      <c r="U405" s="217"/>
      <c r="V405" s="29"/>
      <c r="W405" s="29"/>
      <c r="X405" s="217"/>
      <c r="Y405" s="29"/>
      <c r="Z405" s="29"/>
      <c r="AA405" s="217"/>
      <c r="AB405" s="29"/>
      <c r="AC405" s="29"/>
      <c r="AD405" s="217"/>
      <c r="AE405" s="29"/>
      <c r="AF405" s="29"/>
      <c r="AG405" s="222"/>
      <c r="AH405" s="29"/>
      <c r="AI405" s="29"/>
      <c r="AJ405" s="222"/>
      <c r="AK405" s="29"/>
      <c r="AL405" s="29"/>
      <c r="AM405" s="222"/>
      <c r="AN405" s="29"/>
      <c r="AO405" s="29"/>
      <c r="AP405" s="222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</row>
    <row r="406" spans="1:52" x14ac:dyDescent="0.2">
      <c r="A406" s="46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17"/>
      <c r="M406" s="29"/>
      <c r="N406" s="29"/>
      <c r="O406" s="217"/>
      <c r="P406" s="29"/>
      <c r="Q406" s="29"/>
      <c r="R406" s="217"/>
      <c r="S406" s="29"/>
      <c r="T406" s="29"/>
      <c r="U406" s="217"/>
      <c r="V406" s="29"/>
      <c r="W406" s="29"/>
      <c r="X406" s="217"/>
      <c r="Y406" s="29"/>
      <c r="Z406" s="29"/>
      <c r="AA406" s="217"/>
      <c r="AB406" s="29"/>
      <c r="AC406" s="29"/>
      <c r="AD406" s="217"/>
      <c r="AE406" s="29"/>
      <c r="AF406" s="29"/>
      <c r="AG406" s="222"/>
      <c r="AH406" s="29"/>
      <c r="AI406" s="29"/>
      <c r="AJ406" s="222"/>
      <c r="AK406" s="29"/>
      <c r="AL406" s="29"/>
      <c r="AM406" s="222"/>
      <c r="AN406" s="29"/>
      <c r="AO406" s="29"/>
      <c r="AP406" s="222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</row>
    <row r="407" spans="1:52" x14ac:dyDescent="0.2">
      <c r="A407" s="46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17"/>
      <c r="M407" s="29"/>
      <c r="N407" s="29"/>
      <c r="O407" s="217"/>
      <c r="P407" s="29"/>
      <c r="Q407" s="29"/>
      <c r="R407" s="217"/>
      <c r="S407" s="29"/>
      <c r="T407" s="29"/>
      <c r="U407" s="217"/>
      <c r="V407" s="29"/>
      <c r="W407" s="29"/>
      <c r="X407" s="217"/>
      <c r="Y407" s="29"/>
      <c r="Z407" s="29"/>
      <c r="AA407" s="217"/>
      <c r="AB407" s="29"/>
      <c r="AC407" s="29"/>
      <c r="AD407" s="217"/>
      <c r="AE407" s="29"/>
      <c r="AF407" s="29"/>
      <c r="AG407" s="222"/>
      <c r="AH407" s="29"/>
      <c r="AI407" s="29"/>
      <c r="AJ407" s="222"/>
      <c r="AK407" s="29"/>
      <c r="AL407" s="29"/>
      <c r="AM407" s="222"/>
      <c r="AN407" s="29"/>
      <c r="AO407" s="29"/>
      <c r="AP407" s="222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</row>
    <row r="408" spans="1:52" x14ac:dyDescent="0.2">
      <c r="A408" s="46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17"/>
      <c r="M408" s="29"/>
      <c r="N408" s="29"/>
      <c r="O408" s="217"/>
      <c r="P408" s="29"/>
      <c r="Q408" s="29"/>
      <c r="R408" s="217"/>
      <c r="S408" s="29"/>
      <c r="T408" s="29"/>
      <c r="U408" s="217"/>
      <c r="V408" s="29"/>
      <c r="W408" s="29"/>
      <c r="X408" s="217"/>
      <c r="Y408" s="29"/>
      <c r="Z408" s="29"/>
      <c r="AA408" s="217"/>
      <c r="AB408" s="29"/>
      <c r="AC408" s="29"/>
      <c r="AD408" s="217"/>
      <c r="AE408" s="29"/>
      <c r="AF408" s="29"/>
      <c r="AG408" s="222"/>
      <c r="AH408" s="29"/>
      <c r="AI408" s="29"/>
      <c r="AJ408" s="222"/>
      <c r="AK408" s="29"/>
      <c r="AL408" s="29"/>
      <c r="AM408" s="222"/>
      <c r="AN408" s="29"/>
      <c r="AO408" s="29"/>
      <c r="AP408" s="222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</row>
    <row r="409" spans="1:52" x14ac:dyDescent="0.2">
      <c r="A409" s="46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17"/>
      <c r="M409" s="29"/>
      <c r="N409" s="29"/>
      <c r="O409" s="217"/>
      <c r="P409" s="29"/>
      <c r="Q409" s="29"/>
      <c r="R409" s="217"/>
      <c r="S409" s="29"/>
      <c r="T409" s="29"/>
      <c r="U409" s="217"/>
      <c r="V409" s="29"/>
      <c r="W409" s="29"/>
      <c r="X409" s="217"/>
      <c r="Y409" s="29"/>
      <c r="Z409" s="29"/>
      <c r="AA409" s="217"/>
      <c r="AB409" s="29"/>
      <c r="AC409" s="29"/>
      <c r="AD409" s="217"/>
      <c r="AE409" s="29"/>
      <c r="AF409" s="29"/>
      <c r="AG409" s="222"/>
      <c r="AH409" s="29"/>
      <c r="AI409" s="29"/>
      <c r="AJ409" s="222"/>
      <c r="AK409" s="29"/>
      <c r="AL409" s="29"/>
      <c r="AM409" s="222"/>
      <c r="AN409" s="29"/>
      <c r="AO409" s="29"/>
      <c r="AP409" s="222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</row>
    <row r="410" spans="1:52" x14ac:dyDescent="0.2">
      <c r="A410" s="46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17"/>
      <c r="M410" s="29"/>
      <c r="N410" s="29"/>
      <c r="O410" s="217"/>
      <c r="P410" s="29"/>
      <c r="Q410" s="29"/>
      <c r="R410" s="217"/>
      <c r="S410" s="29"/>
      <c r="T410" s="29"/>
      <c r="U410" s="217"/>
      <c r="V410" s="29"/>
      <c r="W410" s="29"/>
      <c r="X410" s="217"/>
      <c r="Y410" s="29"/>
      <c r="Z410" s="29"/>
      <c r="AA410" s="217"/>
      <c r="AB410" s="29"/>
      <c r="AC410" s="29"/>
      <c r="AD410" s="217"/>
      <c r="AE410" s="29"/>
      <c r="AF410" s="29"/>
      <c r="AG410" s="222"/>
      <c r="AH410" s="29"/>
      <c r="AI410" s="29"/>
      <c r="AJ410" s="222"/>
      <c r="AK410" s="29"/>
      <c r="AL410" s="29"/>
      <c r="AM410" s="222"/>
      <c r="AN410" s="29"/>
      <c r="AO410" s="29"/>
      <c r="AP410" s="222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</row>
    <row r="411" spans="1:52" x14ac:dyDescent="0.2">
      <c r="A411" s="46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17"/>
      <c r="M411" s="29"/>
      <c r="N411" s="29"/>
      <c r="O411" s="217"/>
      <c r="P411" s="29"/>
      <c r="Q411" s="29"/>
      <c r="R411" s="217"/>
      <c r="S411" s="29"/>
      <c r="T411" s="29"/>
      <c r="U411" s="217"/>
      <c r="V411" s="29"/>
      <c r="W411" s="29"/>
      <c r="X411" s="217"/>
      <c r="Y411" s="29"/>
      <c r="Z411" s="29"/>
      <c r="AA411" s="217"/>
      <c r="AB411" s="29"/>
      <c r="AC411" s="29"/>
      <c r="AD411" s="217"/>
      <c r="AE411" s="29"/>
      <c r="AF411" s="29"/>
      <c r="AG411" s="222"/>
      <c r="AH411" s="29"/>
      <c r="AI411" s="29"/>
      <c r="AJ411" s="222"/>
      <c r="AK411" s="29"/>
      <c r="AL411" s="29"/>
      <c r="AM411" s="222"/>
      <c r="AN411" s="29"/>
      <c r="AO411" s="29"/>
      <c r="AP411" s="222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</row>
    <row r="412" spans="1:52" x14ac:dyDescent="0.2">
      <c r="A412" s="46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17"/>
      <c r="M412" s="29"/>
      <c r="N412" s="29"/>
      <c r="O412" s="217"/>
      <c r="P412" s="29"/>
      <c r="Q412" s="29"/>
      <c r="R412" s="217"/>
      <c r="S412" s="29"/>
      <c r="T412" s="29"/>
      <c r="U412" s="217"/>
      <c r="V412" s="29"/>
      <c r="W412" s="29"/>
      <c r="X412" s="217"/>
      <c r="Y412" s="29"/>
      <c r="Z412" s="29"/>
      <c r="AA412" s="217"/>
      <c r="AB412" s="29"/>
      <c r="AC412" s="29"/>
      <c r="AD412" s="217"/>
      <c r="AE412" s="29"/>
      <c r="AF412" s="29"/>
      <c r="AG412" s="222"/>
      <c r="AH412" s="29"/>
      <c r="AI412" s="29"/>
      <c r="AJ412" s="222"/>
      <c r="AK412" s="29"/>
      <c r="AL412" s="29"/>
      <c r="AM412" s="222"/>
      <c r="AN412" s="29"/>
      <c r="AO412" s="29"/>
      <c r="AP412" s="222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</row>
    <row r="413" spans="1:52" x14ac:dyDescent="0.2">
      <c r="A413" s="46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17"/>
      <c r="M413" s="29"/>
      <c r="N413" s="29"/>
      <c r="O413" s="217"/>
      <c r="P413" s="29"/>
      <c r="Q413" s="29"/>
      <c r="R413" s="217"/>
      <c r="S413" s="29"/>
      <c r="T413" s="29"/>
      <c r="U413" s="217"/>
      <c r="V413" s="29"/>
      <c r="W413" s="29"/>
      <c r="X413" s="217"/>
      <c r="Y413" s="29"/>
      <c r="Z413" s="29"/>
      <c r="AA413" s="217"/>
      <c r="AB413" s="29"/>
      <c r="AC413" s="29"/>
      <c r="AD413" s="217"/>
      <c r="AE413" s="29"/>
      <c r="AF413" s="29"/>
      <c r="AG413" s="222"/>
      <c r="AH413" s="29"/>
      <c r="AI413" s="29"/>
      <c r="AJ413" s="222"/>
      <c r="AK413" s="29"/>
      <c r="AL413" s="29"/>
      <c r="AM413" s="222"/>
      <c r="AN413" s="29"/>
      <c r="AO413" s="29"/>
      <c r="AP413" s="222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</row>
    <row r="414" spans="1:52" x14ac:dyDescent="0.2">
      <c r="A414" s="46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17"/>
      <c r="M414" s="29"/>
      <c r="N414" s="29"/>
      <c r="O414" s="217"/>
      <c r="P414" s="29"/>
      <c r="Q414" s="29"/>
      <c r="R414" s="217"/>
      <c r="S414" s="29"/>
      <c r="T414" s="29"/>
      <c r="U414" s="217"/>
      <c r="V414" s="29"/>
      <c r="W414" s="29"/>
      <c r="X414" s="217"/>
      <c r="Y414" s="29"/>
      <c r="Z414" s="29"/>
      <c r="AA414" s="217"/>
      <c r="AB414" s="29"/>
      <c r="AC414" s="29"/>
      <c r="AD414" s="217"/>
      <c r="AE414" s="29"/>
      <c r="AF414" s="29"/>
      <c r="AG414" s="222"/>
      <c r="AH414" s="29"/>
      <c r="AI414" s="29"/>
      <c r="AJ414" s="222"/>
      <c r="AK414" s="29"/>
      <c r="AL414" s="29"/>
      <c r="AM414" s="222"/>
      <c r="AN414" s="29"/>
      <c r="AO414" s="29"/>
      <c r="AP414" s="222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</row>
    <row r="415" spans="1:52" x14ac:dyDescent="0.2">
      <c r="A415" s="46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17"/>
      <c r="M415" s="29"/>
      <c r="N415" s="29"/>
      <c r="O415" s="217"/>
      <c r="P415" s="29"/>
      <c r="Q415" s="29"/>
      <c r="R415" s="217"/>
      <c r="S415" s="29"/>
      <c r="T415" s="29"/>
      <c r="U415" s="217"/>
      <c r="V415" s="29"/>
      <c r="W415" s="29"/>
      <c r="X415" s="217"/>
      <c r="Y415" s="29"/>
      <c r="Z415" s="29"/>
      <c r="AA415" s="217"/>
      <c r="AB415" s="29"/>
      <c r="AC415" s="29"/>
      <c r="AD415" s="217"/>
      <c r="AE415" s="29"/>
      <c r="AF415" s="29"/>
      <c r="AG415" s="222"/>
      <c r="AH415" s="29"/>
      <c r="AI415" s="29"/>
      <c r="AJ415" s="222"/>
      <c r="AK415" s="29"/>
      <c r="AL415" s="29"/>
      <c r="AM415" s="222"/>
      <c r="AN415" s="29"/>
      <c r="AO415" s="29"/>
      <c r="AP415" s="222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</row>
    <row r="416" spans="1:52" x14ac:dyDescent="0.2">
      <c r="A416" s="46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17"/>
      <c r="M416" s="29"/>
      <c r="N416" s="29"/>
      <c r="O416" s="217"/>
      <c r="P416" s="29"/>
      <c r="Q416" s="29"/>
      <c r="R416" s="217"/>
      <c r="S416" s="29"/>
      <c r="T416" s="29"/>
      <c r="U416" s="217"/>
      <c r="V416" s="29"/>
      <c r="W416" s="29"/>
      <c r="X416" s="217"/>
      <c r="Y416" s="29"/>
      <c r="Z416" s="29"/>
      <c r="AA416" s="217"/>
      <c r="AB416" s="29"/>
      <c r="AC416" s="29"/>
      <c r="AD416" s="217"/>
      <c r="AE416" s="29"/>
      <c r="AF416" s="29"/>
      <c r="AG416" s="222"/>
      <c r="AH416" s="29"/>
      <c r="AI416" s="29"/>
      <c r="AJ416" s="222"/>
      <c r="AK416" s="29"/>
      <c r="AL416" s="29"/>
      <c r="AM416" s="222"/>
      <c r="AN416" s="29"/>
      <c r="AO416" s="29"/>
      <c r="AP416" s="222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</row>
    <row r="417" spans="1:52" x14ac:dyDescent="0.2">
      <c r="A417" s="46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17"/>
      <c r="M417" s="29"/>
      <c r="N417" s="29"/>
      <c r="O417" s="217"/>
      <c r="P417" s="29"/>
      <c r="Q417" s="29"/>
      <c r="R417" s="217"/>
      <c r="S417" s="29"/>
      <c r="T417" s="29"/>
      <c r="U417" s="217"/>
      <c r="V417" s="29"/>
      <c r="W417" s="29"/>
      <c r="X417" s="217"/>
      <c r="Y417" s="29"/>
      <c r="Z417" s="29"/>
      <c r="AA417" s="217"/>
      <c r="AB417" s="29"/>
      <c r="AC417" s="29"/>
      <c r="AD417" s="217"/>
      <c r="AE417" s="29"/>
      <c r="AF417" s="29"/>
      <c r="AG417" s="222"/>
      <c r="AH417" s="29"/>
      <c r="AI417" s="29"/>
      <c r="AJ417" s="222"/>
      <c r="AK417" s="29"/>
      <c r="AL417" s="29"/>
      <c r="AM417" s="222"/>
      <c r="AN417" s="29"/>
      <c r="AO417" s="29"/>
      <c r="AP417" s="222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</row>
    <row r="418" spans="1:52" x14ac:dyDescent="0.2">
      <c r="A418" s="46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17"/>
      <c r="M418" s="29"/>
      <c r="N418" s="29"/>
      <c r="O418" s="217"/>
      <c r="P418" s="29"/>
      <c r="Q418" s="29"/>
      <c r="R418" s="217"/>
      <c r="S418" s="29"/>
      <c r="T418" s="29"/>
      <c r="U418" s="217"/>
      <c r="V418" s="29"/>
      <c r="W418" s="29"/>
      <c r="X418" s="217"/>
      <c r="Y418" s="29"/>
      <c r="Z418" s="29"/>
      <c r="AA418" s="217"/>
      <c r="AB418" s="29"/>
      <c r="AC418" s="29"/>
      <c r="AD418" s="217"/>
      <c r="AE418" s="29"/>
      <c r="AF418" s="29"/>
      <c r="AG418" s="222"/>
      <c r="AH418" s="29"/>
      <c r="AI418" s="29"/>
      <c r="AJ418" s="222"/>
      <c r="AK418" s="29"/>
      <c r="AL418" s="29"/>
      <c r="AM418" s="222"/>
      <c r="AN418" s="29"/>
      <c r="AO418" s="29"/>
      <c r="AP418" s="222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</row>
    <row r="419" spans="1:52" x14ac:dyDescent="0.2">
      <c r="A419" s="46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17"/>
      <c r="M419" s="29"/>
      <c r="N419" s="29"/>
      <c r="O419" s="217"/>
      <c r="P419" s="29"/>
      <c r="Q419" s="29"/>
      <c r="R419" s="217"/>
      <c r="S419" s="29"/>
      <c r="T419" s="29"/>
      <c r="U419" s="217"/>
      <c r="V419" s="29"/>
      <c r="W419" s="29"/>
      <c r="X419" s="217"/>
      <c r="Y419" s="29"/>
      <c r="Z419" s="29"/>
      <c r="AA419" s="217"/>
      <c r="AB419" s="29"/>
      <c r="AC419" s="29"/>
      <c r="AD419" s="217"/>
      <c r="AE419" s="29"/>
      <c r="AF419" s="29"/>
      <c r="AG419" s="222"/>
      <c r="AH419" s="29"/>
      <c r="AI419" s="29"/>
      <c r="AJ419" s="222"/>
      <c r="AK419" s="29"/>
      <c r="AL419" s="29"/>
      <c r="AM419" s="222"/>
      <c r="AN419" s="29"/>
      <c r="AO419" s="29"/>
      <c r="AP419" s="222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</row>
    <row r="420" spans="1:52" x14ac:dyDescent="0.2">
      <c r="A420" s="46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17"/>
      <c r="M420" s="29"/>
      <c r="N420" s="29"/>
      <c r="O420" s="217"/>
      <c r="P420" s="29"/>
      <c r="Q420" s="29"/>
      <c r="R420" s="217"/>
      <c r="S420" s="29"/>
      <c r="T420" s="29"/>
      <c r="U420" s="217"/>
      <c r="V420" s="29"/>
      <c r="W420" s="29"/>
      <c r="X420" s="217"/>
      <c r="Y420" s="29"/>
      <c r="Z420" s="29"/>
      <c r="AA420" s="217"/>
      <c r="AB420" s="29"/>
      <c r="AC420" s="29"/>
      <c r="AD420" s="217"/>
      <c r="AE420" s="29"/>
      <c r="AF420" s="29"/>
      <c r="AG420" s="222"/>
      <c r="AH420" s="29"/>
      <c r="AI420" s="29"/>
      <c r="AJ420" s="222"/>
      <c r="AK420" s="29"/>
      <c r="AL420" s="29"/>
      <c r="AM420" s="222"/>
      <c r="AN420" s="29"/>
      <c r="AO420" s="29"/>
      <c r="AP420" s="222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</row>
    <row r="421" spans="1:52" x14ac:dyDescent="0.2">
      <c r="A421" s="46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17"/>
      <c r="M421" s="29"/>
      <c r="N421" s="29"/>
      <c r="O421" s="217"/>
      <c r="P421" s="29"/>
      <c r="Q421" s="29"/>
      <c r="R421" s="217"/>
      <c r="S421" s="29"/>
      <c r="T421" s="29"/>
      <c r="U421" s="217"/>
      <c r="V421" s="29"/>
      <c r="W421" s="29"/>
      <c r="X421" s="217"/>
      <c r="Y421" s="29"/>
      <c r="Z421" s="29"/>
      <c r="AA421" s="217"/>
      <c r="AB421" s="29"/>
      <c r="AC421" s="29"/>
      <c r="AD421" s="217"/>
      <c r="AE421" s="29"/>
      <c r="AF421" s="29"/>
      <c r="AG421" s="222"/>
      <c r="AH421" s="29"/>
      <c r="AI421" s="29"/>
      <c r="AJ421" s="222"/>
      <c r="AK421" s="29"/>
      <c r="AL421" s="29"/>
      <c r="AM421" s="222"/>
      <c r="AN421" s="29"/>
      <c r="AO421" s="29"/>
      <c r="AP421" s="222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</row>
    <row r="422" spans="1:52" x14ac:dyDescent="0.2">
      <c r="A422" s="46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17"/>
      <c r="M422" s="29"/>
      <c r="N422" s="29"/>
      <c r="O422" s="217"/>
      <c r="P422" s="29"/>
      <c r="Q422" s="29"/>
      <c r="R422" s="217"/>
      <c r="S422" s="29"/>
      <c r="T422" s="29"/>
      <c r="U422" s="217"/>
      <c r="V422" s="29"/>
      <c r="W422" s="29"/>
      <c r="X422" s="217"/>
      <c r="Y422" s="29"/>
      <c r="Z422" s="29"/>
      <c r="AA422" s="217"/>
      <c r="AB422" s="29"/>
      <c r="AC422" s="29"/>
      <c r="AD422" s="217"/>
      <c r="AE422" s="29"/>
      <c r="AF422" s="29"/>
      <c r="AG422" s="222"/>
      <c r="AH422" s="29"/>
      <c r="AI422" s="29"/>
      <c r="AJ422" s="222"/>
      <c r="AK422" s="29"/>
      <c r="AL422" s="29"/>
      <c r="AM422" s="222"/>
      <c r="AN422" s="29"/>
      <c r="AO422" s="29"/>
      <c r="AP422" s="222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</row>
    <row r="423" spans="1:52" x14ac:dyDescent="0.2">
      <c r="A423" s="46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17"/>
      <c r="M423" s="29"/>
      <c r="N423" s="29"/>
      <c r="O423" s="217"/>
      <c r="P423" s="29"/>
      <c r="Q423" s="29"/>
      <c r="R423" s="217"/>
      <c r="S423" s="29"/>
      <c r="T423" s="29"/>
      <c r="U423" s="217"/>
      <c r="V423" s="29"/>
      <c r="W423" s="29"/>
      <c r="X423" s="217"/>
      <c r="Y423" s="29"/>
      <c r="Z423" s="29"/>
      <c r="AA423" s="217"/>
      <c r="AB423" s="29"/>
      <c r="AC423" s="29"/>
      <c r="AD423" s="217"/>
      <c r="AE423" s="29"/>
      <c r="AF423" s="29"/>
      <c r="AG423" s="222"/>
      <c r="AH423" s="29"/>
      <c r="AI423" s="29"/>
      <c r="AJ423" s="222"/>
      <c r="AK423" s="29"/>
      <c r="AL423" s="29"/>
      <c r="AM423" s="222"/>
      <c r="AN423" s="29"/>
      <c r="AO423" s="29"/>
      <c r="AP423" s="222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</row>
    <row r="424" spans="1:52" x14ac:dyDescent="0.2">
      <c r="A424" s="46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17"/>
      <c r="M424" s="29"/>
      <c r="N424" s="29"/>
      <c r="O424" s="217"/>
      <c r="P424" s="29"/>
      <c r="Q424" s="29"/>
      <c r="R424" s="217"/>
      <c r="S424" s="29"/>
      <c r="T424" s="29"/>
      <c r="U424" s="217"/>
      <c r="V424" s="29"/>
      <c r="W424" s="29"/>
      <c r="X424" s="217"/>
      <c r="Y424" s="29"/>
      <c r="Z424" s="29"/>
      <c r="AA424" s="217"/>
      <c r="AB424" s="29"/>
      <c r="AC424" s="29"/>
      <c r="AD424" s="217"/>
      <c r="AE424" s="29"/>
      <c r="AF424" s="29"/>
      <c r="AG424" s="222"/>
      <c r="AH424" s="29"/>
      <c r="AI424" s="29"/>
      <c r="AJ424" s="222"/>
      <c r="AK424" s="29"/>
      <c r="AL424" s="29"/>
      <c r="AM424" s="222"/>
      <c r="AN424" s="29"/>
      <c r="AO424" s="29"/>
      <c r="AP424" s="222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</row>
    <row r="425" spans="1:52" x14ac:dyDescent="0.2">
      <c r="A425" s="46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17"/>
      <c r="M425" s="29"/>
      <c r="N425" s="29"/>
      <c r="O425" s="217"/>
      <c r="P425" s="29"/>
      <c r="Q425" s="29"/>
      <c r="R425" s="217"/>
      <c r="S425" s="29"/>
      <c r="T425" s="29"/>
      <c r="U425" s="217"/>
      <c r="V425" s="29"/>
      <c r="W425" s="29"/>
      <c r="X425" s="217"/>
      <c r="Y425" s="29"/>
      <c r="Z425" s="29"/>
      <c r="AA425" s="217"/>
      <c r="AB425" s="29"/>
      <c r="AC425" s="29"/>
      <c r="AD425" s="217"/>
      <c r="AE425" s="29"/>
      <c r="AF425" s="29"/>
      <c r="AG425" s="222"/>
      <c r="AH425" s="29"/>
      <c r="AI425" s="29"/>
      <c r="AJ425" s="222"/>
      <c r="AK425" s="29"/>
      <c r="AL425" s="29"/>
      <c r="AM425" s="222"/>
      <c r="AN425" s="29"/>
      <c r="AO425" s="29"/>
      <c r="AP425" s="222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</row>
    <row r="426" spans="1:52" x14ac:dyDescent="0.2">
      <c r="A426" s="46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17"/>
      <c r="M426" s="29"/>
      <c r="N426" s="29"/>
      <c r="O426" s="217"/>
      <c r="P426" s="29"/>
      <c r="Q426" s="29"/>
      <c r="R426" s="217"/>
      <c r="S426" s="29"/>
      <c r="T426" s="29"/>
      <c r="U426" s="217"/>
      <c r="V426" s="29"/>
      <c r="W426" s="29"/>
      <c r="X426" s="217"/>
      <c r="Y426" s="29"/>
      <c r="Z426" s="29"/>
      <c r="AA426" s="217"/>
      <c r="AB426" s="29"/>
      <c r="AC426" s="29"/>
      <c r="AD426" s="217"/>
      <c r="AE426" s="29"/>
      <c r="AF426" s="29"/>
      <c r="AG426" s="222"/>
      <c r="AH426" s="29"/>
      <c r="AI426" s="29"/>
      <c r="AJ426" s="222"/>
      <c r="AK426" s="29"/>
      <c r="AL426" s="29"/>
      <c r="AM426" s="222"/>
      <c r="AN426" s="29"/>
      <c r="AO426" s="29"/>
      <c r="AP426" s="222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</row>
    <row r="427" spans="1:52" x14ac:dyDescent="0.2">
      <c r="A427" s="46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17"/>
      <c r="M427" s="29"/>
      <c r="N427" s="29"/>
      <c r="O427" s="217"/>
      <c r="P427" s="29"/>
      <c r="Q427" s="29"/>
      <c r="R427" s="217"/>
      <c r="S427" s="29"/>
      <c r="T427" s="29"/>
      <c r="U427" s="217"/>
      <c r="V427" s="29"/>
      <c r="W427" s="29"/>
      <c r="X427" s="217"/>
      <c r="Y427" s="29"/>
      <c r="Z427" s="29"/>
      <c r="AA427" s="217"/>
      <c r="AB427" s="29"/>
      <c r="AC427" s="29"/>
      <c r="AD427" s="217"/>
      <c r="AE427" s="29"/>
      <c r="AF427" s="29"/>
      <c r="AG427" s="222"/>
      <c r="AH427" s="29"/>
      <c r="AI427" s="29"/>
      <c r="AJ427" s="222"/>
      <c r="AK427" s="29"/>
      <c r="AL427" s="29"/>
      <c r="AM427" s="222"/>
      <c r="AN427" s="29"/>
      <c r="AO427" s="29"/>
      <c r="AP427" s="222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</row>
    <row r="428" spans="1:52" x14ac:dyDescent="0.2">
      <c r="A428" s="46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17"/>
      <c r="M428" s="29"/>
      <c r="N428" s="29"/>
      <c r="O428" s="217"/>
      <c r="P428" s="29"/>
      <c r="Q428" s="29"/>
      <c r="R428" s="217"/>
      <c r="S428" s="29"/>
      <c r="T428" s="29"/>
      <c r="U428" s="217"/>
      <c r="V428" s="29"/>
      <c r="W428" s="29"/>
      <c r="X428" s="217"/>
      <c r="Y428" s="29"/>
      <c r="Z428" s="29"/>
      <c r="AA428" s="217"/>
      <c r="AB428" s="29"/>
      <c r="AC428" s="29"/>
      <c r="AD428" s="217"/>
      <c r="AE428" s="29"/>
      <c r="AF428" s="29"/>
      <c r="AG428" s="222"/>
      <c r="AH428" s="29"/>
      <c r="AI428" s="29"/>
      <c r="AJ428" s="222"/>
      <c r="AK428" s="29"/>
      <c r="AL428" s="29"/>
      <c r="AM428" s="222"/>
      <c r="AN428" s="29"/>
      <c r="AO428" s="29"/>
      <c r="AP428" s="222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</row>
    <row r="429" spans="1:52" x14ac:dyDescent="0.2">
      <c r="A429" s="46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17"/>
      <c r="M429" s="29"/>
      <c r="N429" s="29"/>
      <c r="O429" s="217"/>
      <c r="P429" s="29"/>
      <c r="Q429" s="29"/>
      <c r="R429" s="217"/>
      <c r="S429" s="29"/>
      <c r="T429" s="29"/>
      <c r="U429" s="217"/>
      <c r="V429" s="29"/>
      <c r="W429" s="29"/>
      <c r="X429" s="217"/>
      <c r="Y429" s="29"/>
      <c r="Z429" s="29"/>
      <c r="AA429" s="217"/>
      <c r="AB429" s="29"/>
      <c r="AC429" s="29"/>
      <c r="AD429" s="217"/>
      <c r="AE429" s="29"/>
      <c r="AF429" s="29"/>
      <c r="AG429" s="222"/>
      <c r="AH429" s="29"/>
      <c r="AI429" s="29"/>
      <c r="AJ429" s="222"/>
      <c r="AK429" s="29"/>
      <c r="AL429" s="29"/>
      <c r="AM429" s="222"/>
      <c r="AN429" s="29"/>
      <c r="AO429" s="29"/>
      <c r="AP429" s="222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</row>
    <row r="430" spans="1:52" x14ac:dyDescent="0.2">
      <c r="A430" s="46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17"/>
      <c r="M430" s="29"/>
      <c r="N430" s="29"/>
      <c r="O430" s="217"/>
      <c r="P430" s="29"/>
      <c r="Q430" s="29"/>
      <c r="R430" s="217"/>
      <c r="S430" s="29"/>
      <c r="T430" s="29"/>
      <c r="U430" s="217"/>
      <c r="V430" s="29"/>
      <c r="W430" s="29"/>
      <c r="X430" s="217"/>
      <c r="Y430" s="29"/>
      <c r="Z430" s="29"/>
      <c r="AA430" s="217"/>
      <c r="AB430" s="29"/>
      <c r="AC430" s="29"/>
      <c r="AD430" s="217"/>
      <c r="AE430" s="29"/>
      <c r="AF430" s="29"/>
      <c r="AG430" s="222"/>
      <c r="AH430" s="29"/>
      <c r="AI430" s="29"/>
      <c r="AJ430" s="222"/>
      <c r="AK430" s="29"/>
      <c r="AL430" s="29"/>
      <c r="AM430" s="222"/>
      <c r="AN430" s="29"/>
      <c r="AO430" s="29"/>
      <c r="AP430" s="222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</row>
    <row r="431" spans="1:52" x14ac:dyDescent="0.2">
      <c r="A431" s="46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17"/>
      <c r="M431" s="29"/>
      <c r="N431" s="29"/>
      <c r="O431" s="217"/>
      <c r="P431" s="29"/>
      <c r="Q431" s="29"/>
      <c r="R431" s="217"/>
      <c r="S431" s="29"/>
      <c r="T431" s="29"/>
      <c r="U431" s="217"/>
      <c r="V431" s="29"/>
      <c r="W431" s="29"/>
      <c r="X431" s="217"/>
      <c r="Y431" s="29"/>
      <c r="Z431" s="29"/>
      <c r="AA431" s="217"/>
      <c r="AB431" s="29"/>
      <c r="AC431" s="29"/>
      <c r="AD431" s="217"/>
      <c r="AE431" s="29"/>
      <c r="AF431" s="29"/>
      <c r="AG431" s="222"/>
      <c r="AH431" s="29"/>
      <c r="AI431" s="29"/>
      <c r="AJ431" s="222"/>
      <c r="AK431" s="29"/>
      <c r="AL431" s="29"/>
      <c r="AM431" s="222"/>
      <c r="AN431" s="29"/>
      <c r="AO431" s="29"/>
      <c r="AP431" s="222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</row>
    <row r="432" spans="1:52" x14ac:dyDescent="0.2">
      <c r="A432" s="46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17"/>
      <c r="M432" s="29"/>
      <c r="N432" s="29"/>
      <c r="O432" s="217"/>
      <c r="P432" s="29"/>
      <c r="Q432" s="29"/>
      <c r="R432" s="217"/>
      <c r="S432" s="29"/>
      <c r="T432" s="29"/>
      <c r="U432" s="217"/>
      <c r="V432" s="29"/>
      <c r="W432" s="29"/>
      <c r="X432" s="217"/>
      <c r="Y432" s="29"/>
      <c r="Z432" s="29"/>
      <c r="AA432" s="217"/>
      <c r="AB432" s="29"/>
      <c r="AC432" s="29"/>
      <c r="AD432" s="217"/>
      <c r="AE432" s="29"/>
      <c r="AF432" s="29"/>
      <c r="AG432" s="222"/>
      <c r="AH432" s="29"/>
      <c r="AI432" s="29"/>
      <c r="AJ432" s="222"/>
      <c r="AK432" s="29"/>
      <c r="AL432" s="29"/>
      <c r="AM432" s="222"/>
      <c r="AN432" s="29"/>
      <c r="AO432" s="29"/>
      <c r="AP432" s="222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</row>
    <row r="433" spans="1:52" x14ac:dyDescent="0.2">
      <c r="A433" s="46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17"/>
      <c r="M433" s="29"/>
      <c r="N433" s="29"/>
      <c r="O433" s="217"/>
      <c r="P433" s="29"/>
      <c r="Q433" s="29"/>
      <c r="R433" s="217"/>
      <c r="S433" s="29"/>
      <c r="T433" s="29"/>
      <c r="U433" s="217"/>
      <c r="V433" s="29"/>
      <c r="W433" s="29"/>
      <c r="X433" s="217"/>
      <c r="Y433" s="29"/>
      <c r="Z433" s="29"/>
      <c r="AA433" s="217"/>
      <c r="AB433" s="29"/>
      <c r="AC433" s="29"/>
      <c r="AD433" s="217"/>
      <c r="AE433" s="29"/>
      <c r="AF433" s="29"/>
      <c r="AG433" s="222"/>
      <c r="AH433" s="29"/>
      <c r="AI433" s="29"/>
      <c r="AJ433" s="222"/>
      <c r="AK433" s="29"/>
      <c r="AL433" s="29"/>
      <c r="AM433" s="222"/>
      <c r="AN433" s="29"/>
      <c r="AO433" s="29"/>
      <c r="AP433" s="222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</row>
    <row r="434" spans="1:52" x14ac:dyDescent="0.2">
      <c r="A434" s="46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17"/>
      <c r="M434" s="29"/>
      <c r="N434" s="29"/>
      <c r="O434" s="217"/>
      <c r="P434" s="29"/>
      <c r="Q434" s="29"/>
      <c r="R434" s="217"/>
      <c r="S434" s="29"/>
      <c r="T434" s="29"/>
      <c r="U434" s="217"/>
      <c r="V434" s="29"/>
      <c r="W434" s="29"/>
      <c r="X434" s="217"/>
      <c r="Y434" s="29"/>
      <c r="Z434" s="29"/>
      <c r="AA434" s="217"/>
      <c r="AB434" s="29"/>
      <c r="AC434" s="29"/>
      <c r="AD434" s="217"/>
      <c r="AE434" s="29"/>
      <c r="AF434" s="29"/>
      <c r="AG434" s="222"/>
      <c r="AH434" s="29"/>
      <c r="AI434" s="29"/>
      <c r="AJ434" s="222"/>
      <c r="AK434" s="29"/>
      <c r="AL434" s="29"/>
      <c r="AM434" s="222"/>
      <c r="AN434" s="29"/>
      <c r="AO434" s="29"/>
      <c r="AP434" s="222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</row>
    <row r="435" spans="1:52" x14ac:dyDescent="0.2">
      <c r="A435" s="46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17"/>
      <c r="M435" s="29"/>
      <c r="N435" s="29"/>
      <c r="O435" s="217"/>
      <c r="P435" s="29"/>
      <c r="Q435" s="29"/>
      <c r="R435" s="217"/>
      <c r="S435" s="29"/>
      <c r="T435" s="29"/>
      <c r="U435" s="217"/>
      <c r="V435" s="29"/>
      <c r="W435" s="29"/>
      <c r="X435" s="217"/>
      <c r="Y435" s="29"/>
      <c r="Z435" s="29"/>
      <c r="AA435" s="217"/>
      <c r="AB435" s="29"/>
      <c r="AC435" s="29"/>
      <c r="AD435" s="217"/>
      <c r="AE435" s="29"/>
      <c r="AF435" s="29"/>
      <c r="AG435" s="222"/>
      <c r="AH435" s="29"/>
      <c r="AI435" s="29"/>
      <c r="AJ435" s="222"/>
      <c r="AK435" s="29"/>
      <c r="AL435" s="29"/>
      <c r="AM435" s="222"/>
      <c r="AN435" s="29"/>
      <c r="AO435" s="29"/>
      <c r="AP435" s="222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</row>
    <row r="436" spans="1:52" x14ac:dyDescent="0.2">
      <c r="A436" s="46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17"/>
      <c r="M436" s="29"/>
      <c r="N436" s="29"/>
      <c r="O436" s="217"/>
      <c r="P436" s="29"/>
      <c r="Q436" s="29"/>
      <c r="R436" s="217"/>
      <c r="S436" s="29"/>
      <c r="T436" s="29"/>
      <c r="U436" s="217"/>
      <c r="V436" s="29"/>
      <c r="W436" s="29"/>
      <c r="X436" s="217"/>
      <c r="Y436" s="29"/>
      <c r="Z436" s="29"/>
      <c r="AA436" s="217"/>
      <c r="AB436" s="29"/>
      <c r="AC436" s="29"/>
      <c r="AD436" s="217"/>
      <c r="AE436" s="29"/>
      <c r="AF436" s="29"/>
      <c r="AG436" s="222"/>
      <c r="AH436" s="29"/>
      <c r="AI436" s="29"/>
      <c r="AJ436" s="222"/>
      <c r="AK436" s="29"/>
      <c r="AL436" s="29"/>
      <c r="AM436" s="222"/>
      <c r="AN436" s="29"/>
      <c r="AO436" s="29"/>
      <c r="AP436" s="222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</row>
    <row r="437" spans="1:52" x14ac:dyDescent="0.2">
      <c r="A437" s="46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17"/>
      <c r="M437" s="29"/>
      <c r="N437" s="29"/>
      <c r="O437" s="217"/>
      <c r="P437" s="29"/>
      <c r="Q437" s="29"/>
      <c r="R437" s="217"/>
      <c r="S437" s="29"/>
      <c r="T437" s="29"/>
      <c r="U437" s="217"/>
      <c r="V437" s="29"/>
      <c r="W437" s="29"/>
      <c r="X437" s="217"/>
      <c r="Y437" s="29"/>
      <c r="Z437" s="29"/>
      <c r="AA437" s="217"/>
      <c r="AB437" s="29"/>
      <c r="AC437" s="29"/>
      <c r="AD437" s="217"/>
      <c r="AE437" s="29"/>
      <c r="AF437" s="29"/>
      <c r="AG437" s="222"/>
      <c r="AH437" s="29"/>
      <c r="AI437" s="29"/>
      <c r="AJ437" s="222"/>
      <c r="AK437" s="29"/>
      <c r="AL437" s="29"/>
      <c r="AM437" s="222"/>
      <c r="AN437" s="29"/>
      <c r="AO437" s="29"/>
      <c r="AP437" s="222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</row>
    <row r="438" spans="1:52" x14ac:dyDescent="0.2">
      <c r="A438" s="46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17"/>
      <c r="M438" s="29"/>
      <c r="N438" s="29"/>
      <c r="O438" s="217"/>
      <c r="P438" s="29"/>
      <c r="Q438" s="29"/>
      <c r="R438" s="217"/>
      <c r="S438" s="29"/>
      <c r="T438" s="29"/>
      <c r="U438" s="217"/>
      <c r="V438" s="29"/>
      <c r="W438" s="29"/>
      <c r="X438" s="217"/>
      <c r="Y438" s="29"/>
      <c r="Z438" s="29"/>
      <c r="AA438" s="217"/>
      <c r="AB438" s="29"/>
      <c r="AC438" s="29"/>
      <c r="AD438" s="217"/>
      <c r="AE438" s="29"/>
      <c r="AF438" s="29"/>
      <c r="AG438" s="222"/>
      <c r="AH438" s="29"/>
      <c r="AI438" s="29"/>
      <c r="AJ438" s="222"/>
      <c r="AK438" s="29"/>
      <c r="AL438" s="29"/>
      <c r="AM438" s="222"/>
      <c r="AN438" s="29"/>
      <c r="AO438" s="29"/>
      <c r="AP438" s="222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</row>
    <row r="439" spans="1:52" x14ac:dyDescent="0.2">
      <c r="A439" s="46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17"/>
      <c r="M439" s="29"/>
      <c r="N439" s="29"/>
      <c r="O439" s="217"/>
      <c r="P439" s="29"/>
      <c r="Q439" s="29"/>
      <c r="R439" s="217"/>
      <c r="S439" s="29"/>
      <c r="T439" s="29"/>
      <c r="U439" s="217"/>
      <c r="V439" s="29"/>
      <c r="W439" s="29"/>
      <c r="X439" s="217"/>
      <c r="Y439" s="29"/>
      <c r="Z439" s="29"/>
      <c r="AA439" s="217"/>
      <c r="AB439" s="29"/>
      <c r="AC439" s="29"/>
      <c r="AD439" s="217"/>
      <c r="AE439" s="29"/>
      <c r="AF439" s="29"/>
      <c r="AG439" s="222"/>
      <c r="AH439" s="29"/>
      <c r="AI439" s="29"/>
      <c r="AJ439" s="222"/>
      <c r="AK439" s="29"/>
      <c r="AL439" s="29"/>
      <c r="AM439" s="222"/>
      <c r="AN439" s="29"/>
      <c r="AO439" s="29"/>
      <c r="AP439" s="222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</row>
    <row r="440" spans="1:52" x14ac:dyDescent="0.2">
      <c r="A440" s="46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17"/>
      <c r="M440" s="29"/>
      <c r="N440" s="29"/>
      <c r="O440" s="217"/>
      <c r="P440" s="29"/>
      <c r="Q440" s="29"/>
      <c r="R440" s="217"/>
      <c r="S440" s="29"/>
      <c r="T440" s="29"/>
      <c r="U440" s="217"/>
      <c r="V440" s="29"/>
      <c r="W440" s="29"/>
      <c r="X440" s="217"/>
      <c r="Y440" s="29"/>
      <c r="Z440" s="29"/>
      <c r="AA440" s="217"/>
      <c r="AB440" s="29"/>
      <c r="AC440" s="29"/>
      <c r="AD440" s="217"/>
      <c r="AE440" s="29"/>
      <c r="AF440" s="29"/>
      <c r="AG440" s="222"/>
      <c r="AH440" s="29"/>
      <c r="AI440" s="29"/>
      <c r="AJ440" s="222"/>
      <c r="AK440" s="29"/>
      <c r="AL440" s="29"/>
      <c r="AM440" s="222"/>
      <c r="AN440" s="29"/>
      <c r="AO440" s="29"/>
      <c r="AP440" s="222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</row>
    <row r="441" spans="1:52" x14ac:dyDescent="0.2">
      <c r="A441" s="46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17"/>
      <c r="M441" s="29"/>
      <c r="N441" s="29"/>
      <c r="O441" s="217"/>
      <c r="P441" s="29"/>
      <c r="Q441" s="29"/>
      <c r="R441" s="217"/>
      <c r="S441" s="29"/>
      <c r="T441" s="29"/>
      <c r="U441" s="217"/>
      <c r="V441" s="29"/>
      <c r="W441" s="29"/>
      <c r="X441" s="217"/>
      <c r="Y441" s="29"/>
      <c r="Z441" s="29"/>
      <c r="AA441" s="217"/>
      <c r="AB441" s="29"/>
      <c r="AC441" s="29"/>
      <c r="AD441" s="217"/>
      <c r="AE441" s="29"/>
      <c r="AF441" s="29"/>
      <c r="AG441" s="222"/>
      <c r="AH441" s="29"/>
      <c r="AI441" s="29"/>
      <c r="AJ441" s="222"/>
      <c r="AK441" s="29"/>
      <c r="AL441" s="29"/>
      <c r="AM441" s="222"/>
      <c r="AN441" s="29"/>
      <c r="AO441" s="29"/>
      <c r="AP441" s="222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</row>
    <row r="442" spans="1:52" x14ac:dyDescent="0.2">
      <c r="A442" s="46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17"/>
      <c r="M442" s="29"/>
      <c r="N442" s="29"/>
      <c r="O442" s="217"/>
      <c r="P442" s="29"/>
      <c r="Q442" s="29"/>
      <c r="R442" s="217"/>
      <c r="S442" s="29"/>
      <c r="T442" s="29"/>
      <c r="U442" s="217"/>
      <c r="V442" s="29"/>
      <c r="W442" s="29"/>
      <c r="X442" s="217"/>
      <c r="Y442" s="29"/>
      <c r="Z442" s="29"/>
      <c r="AA442" s="217"/>
      <c r="AB442" s="29"/>
      <c r="AC442" s="29"/>
      <c r="AD442" s="217"/>
      <c r="AE442" s="29"/>
      <c r="AF442" s="29"/>
      <c r="AG442" s="222"/>
      <c r="AH442" s="29"/>
      <c r="AI442" s="29"/>
      <c r="AJ442" s="222"/>
      <c r="AK442" s="29"/>
      <c r="AL442" s="29"/>
      <c r="AM442" s="222"/>
      <c r="AN442" s="29"/>
      <c r="AO442" s="29"/>
      <c r="AP442" s="222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</row>
    <row r="443" spans="1:52" x14ac:dyDescent="0.2">
      <c r="A443" s="46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17"/>
      <c r="M443" s="29"/>
      <c r="N443" s="29"/>
      <c r="O443" s="217"/>
      <c r="P443" s="29"/>
      <c r="Q443" s="29"/>
      <c r="R443" s="217"/>
      <c r="S443" s="29"/>
      <c r="T443" s="29"/>
      <c r="U443" s="217"/>
      <c r="V443" s="29"/>
      <c r="W443" s="29"/>
      <c r="X443" s="217"/>
      <c r="Y443" s="29"/>
      <c r="Z443" s="29"/>
      <c r="AA443" s="217"/>
      <c r="AB443" s="29"/>
      <c r="AC443" s="29"/>
      <c r="AD443" s="217"/>
      <c r="AE443" s="29"/>
      <c r="AF443" s="29"/>
      <c r="AG443" s="222"/>
      <c r="AH443" s="29"/>
      <c r="AI443" s="29"/>
      <c r="AJ443" s="222"/>
      <c r="AK443" s="29"/>
      <c r="AL443" s="29"/>
      <c r="AM443" s="222"/>
      <c r="AN443" s="29"/>
      <c r="AO443" s="29"/>
      <c r="AP443" s="222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</row>
    <row r="444" spans="1:52" x14ac:dyDescent="0.2">
      <c r="A444" s="46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17"/>
      <c r="M444" s="29"/>
      <c r="N444" s="29"/>
      <c r="O444" s="217"/>
      <c r="P444" s="29"/>
      <c r="Q444" s="29"/>
      <c r="R444" s="217"/>
      <c r="S444" s="29"/>
      <c r="T444" s="29"/>
      <c r="U444" s="217"/>
      <c r="V444" s="29"/>
      <c r="W444" s="29"/>
      <c r="X444" s="217"/>
      <c r="Y444" s="29"/>
      <c r="Z444" s="29"/>
      <c r="AA444" s="217"/>
      <c r="AB444" s="29"/>
      <c r="AC444" s="29"/>
      <c r="AD444" s="217"/>
      <c r="AE444" s="29"/>
      <c r="AF444" s="29"/>
      <c r="AG444" s="222"/>
      <c r="AH444" s="29"/>
      <c r="AI444" s="29"/>
      <c r="AJ444" s="222"/>
      <c r="AK444" s="29"/>
      <c r="AL444" s="29"/>
      <c r="AM444" s="222"/>
      <c r="AN444" s="29"/>
      <c r="AO444" s="29"/>
      <c r="AP444" s="222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</row>
    <row r="445" spans="1:52" x14ac:dyDescent="0.2">
      <c r="A445" s="46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17"/>
      <c r="M445" s="29"/>
      <c r="N445" s="29"/>
      <c r="O445" s="217"/>
      <c r="P445" s="29"/>
      <c r="Q445" s="29"/>
      <c r="R445" s="217"/>
      <c r="S445" s="29"/>
      <c r="T445" s="29"/>
      <c r="U445" s="217"/>
      <c r="V445" s="29"/>
      <c r="W445" s="29"/>
      <c r="X445" s="217"/>
      <c r="Y445" s="29"/>
      <c r="Z445" s="29"/>
      <c r="AA445" s="217"/>
      <c r="AB445" s="29"/>
      <c r="AC445" s="29"/>
      <c r="AD445" s="217"/>
      <c r="AE445" s="29"/>
      <c r="AF445" s="29"/>
      <c r="AG445" s="222"/>
      <c r="AH445" s="29"/>
      <c r="AI445" s="29"/>
      <c r="AJ445" s="222"/>
      <c r="AK445" s="29"/>
      <c r="AL445" s="29"/>
      <c r="AM445" s="222"/>
      <c r="AN445" s="29"/>
      <c r="AO445" s="29"/>
      <c r="AP445" s="222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</row>
    <row r="446" spans="1:52" x14ac:dyDescent="0.2">
      <c r="A446" s="46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17"/>
      <c r="M446" s="29"/>
      <c r="N446" s="29"/>
      <c r="O446" s="217"/>
      <c r="P446" s="29"/>
      <c r="Q446" s="29"/>
      <c r="R446" s="217"/>
      <c r="S446" s="29"/>
      <c r="T446" s="29"/>
      <c r="U446" s="217"/>
      <c r="V446" s="29"/>
      <c r="W446" s="29"/>
      <c r="X446" s="217"/>
      <c r="Y446" s="29"/>
      <c r="Z446" s="29"/>
      <c r="AA446" s="217"/>
      <c r="AB446" s="29"/>
      <c r="AC446" s="29"/>
      <c r="AD446" s="217"/>
      <c r="AE446" s="29"/>
      <c r="AF446" s="29"/>
      <c r="AG446" s="222"/>
      <c r="AH446" s="29"/>
      <c r="AI446" s="29"/>
      <c r="AJ446" s="222"/>
      <c r="AK446" s="29"/>
      <c r="AL446" s="29"/>
      <c r="AM446" s="222"/>
      <c r="AN446" s="29"/>
      <c r="AO446" s="29"/>
      <c r="AP446" s="222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</row>
    <row r="447" spans="1:52" x14ac:dyDescent="0.2">
      <c r="A447" s="46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17"/>
      <c r="M447" s="29"/>
      <c r="N447" s="29"/>
      <c r="O447" s="217"/>
      <c r="P447" s="29"/>
      <c r="Q447" s="29"/>
      <c r="R447" s="217"/>
      <c r="S447" s="29"/>
      <c r="T447" s="29"/>
      <c r="U447" s="217"/>
      <c r="V447" s="29"/>
      <c r="W447" s="29"/>
      <c r="X447" s="217"/>
      <c r="Y447" s="29"/>
      <c r="Z447" s="29"/>
      <c r="AA447" s="217"/>
      <c r="AB447" s="29"/>
      <c r="AC447" s="29"/>
      <c r="AD447" s="217"/>
      <c r="AE447" s="29"/>
      <c r="AF447" s="29"/>
      <c r="AG447" s="222"/>
      <c r="AH447" s="29"/>
      <c r="AI447" s="29"/>
      <c r="AJ447" s="222"/>
      <c r="AK447" s="29"/>
      <c r="AL447" s="29"/>
      <c r="AM447" s="222"/>
      <c r="AN447" s="29"/>
      <c r="AO447" s="29"/>
      <c r="AP447" s="222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</row>
    <row r="448" spans="1:52" x14ac:dyDescent="0.2">
      <c r="E448" s="29"/>
      <c r="F448" s="29"/>
      <c r="G448" s="29"/>
      <c r="H448" s="29"/>
      <c r="I448" s="29"/>
      <c r="J448" s="29"/>
      <c r="K448" s="29"/>
      <c r="L448" s="217"/>
      <c r="M448" s="29"/>
      <c r="N448" s="29"/>
      <c r="O448" s="217"/>
      <c r="P448" s="29"/>
      <c r="Q448" s="29"/>
      <c r="R448" s="217"/>
      <c r="S448" s="29"/>
      <c r="T448" s="29"/>
      <c r="U448" s="217"/>
      <c r="V448" s="29"/>
      <c r="W448" s="29"/>
      <c r="X448" s="217"/>
      <c r="Y448" s="29"/>
      <c r="Z448" s="29"/>
      <c r="AA448" s="217"/>
      <c r="AB448" s="29"/>
      <c r="AC448" s="29"/>
      <c r="AD448" s="217"/>
      <c r="AE448" s="29"/>
      <c r="AF448" s="29"/>
      <c r="AG448" s="222"/>
      <c r="AH448" s="29"/>
      <c r="AI448" s="29"/>
      <c r="AJ448" s="222"/>
      <c r="AK448" s="29"/>
      <c r="AL448" s="29"/>
      <c r="AM448" s="222"/>
      <c r="AN448" s="29"/>
      <c r="AO448" s="29"/>
      <c r="AP448" s="222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</row>
  </sheetData>
  <autoFilter ref="A5:AY43">
    <filterColumn colId="5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  <filterColumn colId="45" showButton="0"/>
    <filterColumn colId="46" showButton="0"/>
    <filterColumn colId="48" showButton="0"/>
    <filterColumn colId="49" showButton="0"/>
  </autoFilter>
  <mergeCells count="24">
    <mergeCell ref="A43:D43"/>
    <mergeCell ref="A44:C44"/>
    <mergeCell ref="Y5:AA5"/>
    <mergeCell ref="F5:G5"/>
    <mergeCell ref="M5:O5"/>
    <mergeCell ref="P5:R5"/>
    <mergeCell ref="S5:U5"/>
    <mergeCell ref="V5:X5"/>
    <mergeCell ref="AW5:AY5"/>
    <mergeCell ref="H5:H6"/>
    <mergeCell ref="AT5:AV5"/>
    <mergeCell ref="A5:A6"/>
    <mergeCell ref="B5:B6"/>
    <mergeCell ref="C5:C6"/>
    <mergeCell ref="D5:D6"/>
    <mergeCell ref="E5:E6"/>
    <mergeCell ref="I5:I6"/>
    <mergeCell ref="J5:L5"/>
    <mergeCell ref="AB5:AD5"/>
    <mergeCell ref="AE5:AG5"/>
    <mergeCell ref="AH5:AJ5"/>
    <mergeCell ref="AK5:AM5"/>
    <mergeCell ref="AN5:AP5"/>
    <mergeCell ref="AQ5:AS5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7030A0"/>
  </sheetPr>
  <dimension ref="A1:BD505"/>
  <sheetViews>
    <sheetView topLeftCell="M1" zoomScaleSheetLayoutView="90" workbookViewId="0">
      <pane ySplit="6" topLeftCell="A20" activePane="bottomLeft" state="frozen"/>
      <selection activeCell="O14" sqref="O14"/>
      <selection pane="bottomLeft" activeCell="AA42" sqref="AA42"/>
    </sheetView>
  </sheetViews>
  <sheetFormatPr defaultRowHeight="11.25" x14ac:dyDescent="0.2"/>
  <cols>
    <col min="1" max="1" width="6" style="14" customWidth="1"/>
    <col min="2" max="2" width="10.28515625" style="15" customWidth="1"/>
    <col min="3" max="3" width="19.85546875" style="8" customWidth="1"/>
    <col min="4" max="4" width="9.28515625" style="16" customWidth="1"/>
    <col min="5" max="5" width="16.5703125" style="8" bestFit="1" customWidth="1"/>
    <col min="6" max="6" width="14.85546875" style="8" customWidth="1"/>
    <col min="7" max="7" width="13.7109375" style="8" customWidth="1"/>
    <col min="8" max="8" width="15.7109375" style="8" customWidth="1"/>
    <col min="9" max="9" width="16.7109375" style="8" customWidth="1"/>
    <col min="10" max="10" width="14.5703125" style="8" customWidth="1"/>
    <col min="11" max="11" width="15.5703125" style="8" customWidth="1"/>
    <col min="12" max="12" width="12.42578125" style="214" customWidth="1"/>
    <col min="13" max="13" width="13.5703125" style="8" customWidth="1"/>
    <col min="14" max="14" width="12.42578125" style="8" customWidth="1"/>
    <col min="15" max="15" width="11.85546875" style="214" customWidth="1"/>
    <col min="16" max="16" width="13.85546875" style="8" customWidth="1"/>
    <col min="17" max="17" width="11.140625" style="8" customWidth="1"/>
    <col min="18" max="18" width="11.7109375" style="57" customWidth="1"/>
    <col min="19" max="20" width="12" style="8" customWidth="1"/>
    <col min="21" max="21" width="11.85546875" style="214" customWidth="1"/>
    <col min="22" max="22" width="12.140625" style="8" customWidth="1"/>
    <col min="23" max="23" width="12.28515625" style="8" customWidth="1"/>
    <col min="24" max="24" width="12.28515625" style="214" customWidth="1"/>
    <col min="25" max="25" width="12.5703125" style="8" customWidth="1"/>
    <col min="26" max="26" width="12.28515625" style="8" customWidth="1"/>
    <col min="27" max="27" width="12.140625" style="214" customWidth="1"/>
    <col min="28" max="28" width="12.5703125" style="8" customWidth="1"/>
    <col min="29" max="29" width="12.140625" style="8" customWidth="1"/>
    <col min="30" max="30" width="12.140625" style="214" customWidth="1"/>
    <col min="31" max="31" width="13.85546875" style="8" customWidth="1"/>
    <col min="32" max="32" width="12.85546875" style="8" customWidth="1"/>
    <col min="33" max="33" width="13.85546875" style="214" customWidth="1"/>
    <col min="34" max="34" width="13.140625" style="8" customWidth="1"/>
    <col min="35" max="35" width="12.85546875" style="8" customWidth="1"/>
    <col min="36" max="36" width="13.42578125" style="214" customWidth="1"/>
    <col min="37" max="37" width="13.28515625" style="8" customWidth="1"/>
    <col min="38" max="38" width="13" style="8" customWidth="1"/>
    <col min="39" max="39" width="12.7109375" style="214" customWidth="1"/>
    <col min="40" max="40" width="14.140625" style="8" customWidth="1"/>
    <col min="41" max="41" width="13" style="8" customWidth="1"/>
    <col min="42" max="42" width="13.140625" style="214" customWidth="1"/>
    <col min="43" max="43" width="13" style="8" customWidth="1"/>
    <col min="44" max="44" width="13.42578125" style="8" customWidth="1"/>
    <col min="45" max="46" width="12.7109375" style="8" customWidth="1"/>
    <col min="47" max="47" width="13.7109375" style="8" customWidth="1"/>
    <col min="48" max="48" width="13" style="8" customWidth="1"/>
    <col min="49" max="49" width="12" style="8" customWidth="1"/>
    <col min="50" max="50" width="12.85546875" style="8" customWidth="1"/>
    <col min="51" max="52" width="13.28515625" style="8" customWidth="1"/>
    <col min="53" max="53" width="10" style="8" customWidth="1"/>
    <col min="54" max="55" width="9.85546875" style="8" bestFit="1" customWidth="1"/>
    <col min="56" max="16384" width="9.140625" style="8"/>
  </cols>
  <sheetData>
    <row r="1" spans="1:56" x14ac:dyDescent="0.2">
      <c r="C1" s="47" t="s">
        <v>0</v>
      </c>
      <c r="D1" s="48"/>
      <c r="E1" s="47"/>
      <c r="F1" s="47"/>
    </row>
    <row r="2" spans="1:56" x14ac:dyDescent="0.2">
      <c r="C2" s="47" t="s">
        <v>535</v>
      </c>
      <c r="D2" s="48"/>
      <c r="E2" s="47"/>
      <c r="F2" s="47"/>
    </row>
    <row r="3" spans="1:56" x14ac:dyDescent="0.2">
      <c r="C3" s="8" t="s">
        <v>289</v>
      </c>
      <c r="T3" s="8">
        <v>1000000</v>
      </c>
    </row>
    <row r="4" spans="1:56" ht="12" thickBot="1" x14ac:dyDescent="0.25"/>
    <row r="5" spans="1:56" s="155" customFormat="1" ht="15.75" customHeight="1" thickTop="1" x14ac:dyDescent="0.25">
      <c r="A5" s="362" t="s">
        <v>1</v>
      </c>
      <c r="B5" s="364" t="s">
        <v>2</v>
      </c>
      <c r="C5" s="366" t="s">
        <v>3</v>
      </c>
      <c r="D5" s="366" t="s">
        <v>4</v>
      </c>
      <c r="E5" s="366" t="s">
        <v>5</v>
      </c>
      <c r="F5" s="374" t="s">
        <v>6</v>
      </c>
      <c r="G5" s="374"/>
      <c r="H5" s="366" t="s">
        <v>10</v>
      </c>
      <c r="I5" s="366" t="s">
        <v>27</v>
      </c>
      <c r="J5" s="376" t="s">
        <v>26</v>
      </c>
      <c r="K5" s="377"/>
      <c r="L5" s="378"/>
      <c r="M5" s="361" t="s">
        <v>9</v>
      </c>
      <c r="N5" s="361"/>
      <c r="O5" s="361"/>
      <c r="P5" s="361" t="s">
        <v>14</v>
      </c>
      <c r="Q5" s="361"/>
      <c r="R5" s="361"/>
      <c r="S5" s="361" t="s">
        <v>15</v>
      </c>
      <c r="T5" s="361"/>
      <c r="U5" s="361"/>
      <c r="V5" s="361" t="s">
        <v>16</v>
      </c>
      <c r="W5" s="361"/>
      <c r="X5" s="361"/>
      <c r="Y5" s="361" t="s">
        <v>17</v>
      </c>
      <c r="Z5" s="361"/>
      <c r="AA5" s="361"/>
      <c r="AB5" s="361" t="s">
        <v>18</v>
      </c>
      <c r="AC5" s="361"/>
      <c r="AD5" s="361"/>
      <c r="AE5" s="361" t="s">
        <v>19</v>
      </c>
      <c r="AF5" s="361"/>
      <c r="AG5" s="361"/>
      <c r="AH5" s="361" t="s">
        <v>20</v>
      </c>
      <c r="AI5" s="361"/>
      <c r="AJ5" s="361"/>
      <c r="AK5" s="361" t="s">
        <v>21</v>
      </c>
      <c r="AL5" s="361"/>
      <c r="AM5" s="361"/>
      <c r="AN5" s="361" t="s">
        <v>22</v>
      </c>
      <c r="AO5" s="361"/>
      <c r="AP5" s="361"/>
      <c r="AQ5" s="361" t="s">
        <v>23</v>
      </c>
      <c r="AR5" s="361"/>
      <c r="AS5" s="361"/>
      <c r="AT5" s="361" t="s">
        <v>24</v>
      </c>
      <c r="AU5" s="361"/>
      <c r="AV5" s="361"/>
      <c r="AW5" s="368" t="s">
        <v>25</v>
      </c>
      <c r="AX5" s="369"/>
      <c r="AY5" s="370"/>
      <c r="AZ5" s="156" t="s">
        <v>285</v>
      </c>
    </row>
    <row r="6" spans="1:56" s="107" customFormat="1" ht="12" thickBot="1" x14ac:dyDescent="0.25">
      <c r="A6" s="363"/>
      <c r="B6" s="365"/>
      <c r="C6" s="367"/>
      <c r="D6" s="367"/>
      <c r="E6" s="367"/>
      <c r="F6" s="104" t="s">
        <v>7</v>
      </c>
      <c r="G6" s="105" t="s">
        <v>8</v>
      </c>
      <c r="H6" s="375"/>
      <c r="I6" s="367"/>
      <c r="J6" s="106" t="s">
        <v>11</v>
      </c>
      <c r="K6" s="106" t="s">
        <v>12</v>
      </c>
      <c r="L6" s="215" t="s">
        <v>13</v>
      </c>
      <c r="M6" s="106" t="s">
        <v>11</v>
      </c>
      <c r="N6" s="106" t="s">
        <v>12</v>
      </c>
      <c r="O6" s="215" t="s">
        <v>13</v>
      </c>
      <c r="P6" s="106" t="s">
        <v>11</v>
      </c>
      <c r="Q6" s="106" t="s">
        <v>12</v>
      </c>
      <c r="R6" s="226" t="s">
        <v>13</v>
      </c>
      <c r="S6" s="106" t="s">
        <v>11</v>
      </c>
      <c r="T6" s="106" t="s">
        <v>12</v>
      </c>
      <c r="U6" s="215" t="s">
        <v>13</v>
      </c>
      <c r="V6" s="106" t="s">
        <v>11</v>
      </c>
      <c r="W6" s="106" t="s">
        <v>12</v>
      </c>
      <c r="X6" s="215" t="s">
        <v>13</v>
      </c>
      <c r="Y6" s="106" t="s">
        <v>11</v>
      </c>
      <c r="Z6" s="106" t="s">
        <v>12</v>
      </c>
      <c r="AA6" s="215" t="s">
        <v>13</v>
      </c>
      <c r="AB6" s="106" t="s">
        <v>11</v>
      </c>
      <c r="AC6" s="106" t="s">
        <v>12</v>
      </c>
      <c r="AD6" s="215" t="s">
        <v>13</v>
      </c>
      <c r="AE6" s="106" t="s">
        <v>11</v>
      </c>
      <c r="AF6" s="106" t="s">
        <v>12</v>
      </c>
      <c r="AG6" s="215" t="s">
        <v>13</v>
      </c>
      <c r="AH6" s="106" t="s">
        <v>11</v>
      </c>
      <c r="AI6" s="106" t="s">
        <v>12</v>
      </c>
      <c r="AJ6" s="215" t="s">
        <v>13</v>
      </c>
      <c r="AK6" s="106" t="s">
        <v>11</v>
      </c>
      <c r="AL6" s="106" t="s">
        <v>12</v>
      </c>
      <c r="AM6" s="215" t="s">
        <v>13</v>
      </c>
      <c r="AN6" s="106" t="s">
        <v>11</v>
      </c>
      <c r="AO6" s="106" t="s">
        <v>12</v>
      </c>
      <c r="AP6" s="215" t="s">
        <v>13</v>
      </c>
      <c r="AQ6" s="106" t="s">
        <v>11</v>
      </c>
      <c r="AR6" s="106" t="s">
        <v>12</v>
      </c>
      <c r="AS6" s="106" t="s">
        <v>13</v>
      </c>
      <c r="AT6" s="106" t="s">
        <v>11</v>
      </c>
      <c r="AU6" s="106" t="s">
        <v>12</v>
      </c>
      <c r="AV6" s="106" t="s">
        <v>13</v>
      </c>
      <c r="AW6" s="106" t="s">
        <v>11</v>
      </c>
      <c r="AX6" s="106" t="s">
        <v>12</v>
      </c>
      <c r="AY6" s="106" t="s">
        <v>13</v>
      </c>
      <c r="AZ6" s="106" t="s">
        <v>11</v>
      </c>
    </row>
    <row r="7" spans="1:56" s="284" customFormat="1" ht="12.75" customHeight="1" thickTop="1" x14ac:dyDescent="0.2">
      <c r="A7" s="341">
        <v>1</v>
      </c>
      <c r="B7" s="294"/>
      <c r="C7" s="295" t="s">
        <v>324</v>
      </c>
      <c r="D7" s="296" t="s">
        <v>506</v>
      </c>
      <c r="E7" s="272">
        <v>13000000</v>
      </c>
      <c r="F7" s="272">
        <v>1250000</v>
      </c>
      <c r="G7" s="272">
        <v>500000</v>
      </c>
      <c r="H7" s="297">
        <f>E7-F7-G7</f>
        <v>11250000</v>
      </c>
      <c r="I7" s="296">
        <v>11250000</v>
      </c>
      <c r="J7" s="298"/>
      <c r="K7" s="272"/>
      <c r="L7" s="292"/>
      <c r="M7" s="272"/>
      <c r="N7" s="272"/>
      <c r="O7" s="292"/>
      <c r="P7" s="272"/>
      <c r="Q7" s="272"/>
      <c r="R7" s="299"/>
      <c r="S7" s="272"/>
      <c r="T7" s="272"/>
      <c r="U7" s="292"/>
      <c r="V7" s="272"/>
      <c r="W7" s="272"/>
      <c r="X7" s="292"/>
      <c r="Y7" s="272"/>
      <c r="Z7" s="272"/>
      <c r="AA7" s="292"/>
      <c r="AB7" s="272"/>
      <c r="AC7" s="272"/>
      <c r="AD7" s="292"/>
      <c r="AE7" s="272"/>
      <c r="AF7" s="272"/>
      <c r="AG7" s="292"/>
      <c r="AH7" s="272"/>
      <c r="AI7" s="272"/>
      <c r="AJ7" s="292"/>
      <c r="AK7" s="272"/>
      <c r="AL7" s="272"/>
      <c r="AM7" s="292"/>
      <c r="AN7" s="272"/>
      <c r="AO7" s="272"/>
      <c r="AP7" s="292"/>
      <c r="AQ7" s="272"/>
      <c r="AR7" s="272"/>
      <c r="AS7" s="300"/>
      <c r="AT7" s="272"/>
      <c r="AU7" s="272"/>
      <c r="AV7" s="299"/>
      <c r="AW7" s="272"/>
      <c r="AX7" s="272"/>
      <c r="AY7" s="299"/>
      <c r="AZ7" s="283">
        <f t="shared" ref="AZ7:AZ44" si="0">J7+M7+P7+S7+V7+Y7+AB7+AE7+AH7+AK7+AN7+AQ7+AT7+AW7</f>
        <v>0</v>
      </c>
      <c r="BA7" s="165">
        <f t="shared" ref="BA7:BA44" si="1">+I7</f>
        <v>11250000</v>
      </c>
      <c r="BB7" s="165">
        <f t="shared" ref="BB7:BB44" si="2">+AZ7+BA7</f>
        <v>11250000</v>
      </c>
      <c r="BC7" s="165">
        <f t="shared" ref="BC7:BC44" si="3">+H7</f>
        <v>11250000</v>
      </c>
      <c r="BD7" s="165">
        <f t="shared" ref="BD7:BD46" si="4">+BB7-BC7</f>
        <v>0</v>
      </c>
    </row>
    <row r="8" spans="1:56" x14ac:dyDescent="0.2">
      <c r="A8" s="340">
        <v>2</v>
      </c>
      <c r="B8" s="13"/>
      <c r="C8" s="49" t="s">
        <v>414</v>
      </c>
      <c r="D8" s="158" t="s">
        <v>505</v>
      </c>
      <c r="E8" s="11">
        <v>13500000</v>
      </c>
      <c r="F8" s="11"/>
      <c r="G8" s="11"/>
      <c r="H8" s="87">
        <f>+E8-F8-G8</f>
        <v>13500000</v>
      </c>
      <c r="I8" s="158">
        <v>2000000</v>
      </c>
      <c r="J8" s="55">
        <v>2000000</v>
      </c>
      <c r="K8" s="11">
        <v>2000000</v>
      </c>
      <c r="L8" s="227">
        <f>+J8-K8</f>
        <v>0</v>
      </c>
      <c r="M8" s="11">
        <v>800000</v>
      </c>
      <c r="N8" s="11">
        <v>800000</v>
      </c>
      <c r="O8" s="227">
        <f>+M8-N8</f>
        <v>0</v>
      </c>
      <c r="P8" s="11">
        <v>800000</v>
      </c>
      <c r="Q8" s="11">
        <v>800000</v>
      </c>
      <c r="R8" s="227">
        <f t="shared" ref="R8:R9" si="5">+P8-Q8</f>
        <v>0</v>
      </c>
      <c r="S8" s="11">
        <v>800000</v>
      </c>
      <c r="T8" s="11">
        <v>800000</v>
      </c>
      <c r="U8" s="227">
        <f t="shared" ref="U8:U9" si="6">+S8-T8</f>
        <v>0</v>
      </c>
      <c r="V8" s="11">
        <v>800000</v>
      </c>
      <c r="W8" s="11"/>
      <c r="X8" s="227">
        <f t="shared" ref="X8:X9" si="7">+V8-W8</f>
        <v>800000</v>
      </c>
      <c r="Y8" s="11">
        <v>800000</v>
      </c>
      <c r="Z8" s="11"/>
      <c r="AA8" s="227">
        <f t="shared" ref="AA8:AA9" si="8">+Y8-Z8</f>
        <v>800000</v>
      </c>
      <c r="AB8" s="11">
        <v>800000</v>
      </c>
      <c r="AC8" s="11"/>
      <c r="AD8" s="227">
        <f t="shared" ref="AD8:AD9" si="9">+AB8-AC8</f>
        <v>800000</v>
      </c>
      <c r="AE8" s="11">
        <v>800000</v>
      </c>
      <c r="AF8" s="11"/>
      <c r="AG8" s="227">
        <f t="shared" ref="AG8:AG9" si="10">+AE8-AF8</f>
        <v>800000</v>
      </c>
      <c r="AH8" s="11">
        <v>800000</v>
      </c>
      <c r="AI8" s="11"/>
      <c r="AJ8" s="227">
        <f t="shared" ref="AJ8:AJ9" si="11">+AH8-AI8</f>
        <v>800000</v>
      </c>
      <c r="AK8" s="11">
        <v>800000</v>
      </c>
      <c r="AL8" s="11"/>
      <c r="AM8" s="227">
        <f t="shared" ref="AM8:AM9" si="12">+AK8-AL8</f>
        <v>800000</v>
      </c>
      <c r="AN8" s="11">
        <v>800000</v>
      </c>
      <c r="AO8" s="11"/>
      <c r="AP8" s="227">
        <f t="shared" ref="AP8:AP9" si="13">+AN8-AO8</f>
        <v>800000</v>
      </c>
      <c r="AQ8" s="11">
        <v>800000</v>
      </c>
      <c r="AR8" s="11"/>
      <c r="AS8" s="227">
        <f t="shared" ref="AS8:AS9" si="14">+AQ8-AR8</f>
        <v>800000</v>
      </c>
      <c r="AT8" s="11">
        <v>700000</v>
      </c>
      <c r="AU8" s="11"/>
      <c r="AV8" s="51">
        <f>+AT8-AU8</f>
        <v>700000</v>
      </c>
      <c r="AW8" s="11"/>
      <c r="AX8" s="11"/>
      <c r="AY8" s="51"/>
      <c r="AZ8" s="33">
        <f t="shared" si="0"/>
        <v>11500000</v>
      </c>
      <c r="BA8" s="165">
        <f t="shared" si="1"/>
        <v>2000000</v>
      </c>
      <c r="BB8" s="165">
        <f t="shared" si="2"/>
        <v>13500000</v>
      </c>
      <c r="BC8" s="165">
        <f t="shared" si="3"/>
        <v>13500000</v>
      </c>
      <c r="BD8" s="165">
        <f t="shared" si="4"/>
        <v>0</v>
      </c>
    </row>
    <row r="9" spans="1:56" x14ac:dyDescent="0.2">
      <c r="A9" s="341">
        <v>3</v>
      </c>
      <c r="B9" s="13"/>
      <c r="C9" s="160" t="s">
        <v>415</v>
      </c>
      <c r="D9" s="158" t="s">
        <v>506</v>
      </c>
      <c r="E9" s="11">
        <v>13500000</v>
      </c>
      <c r="F9" s="11"/>
      <c r="G9" s="11"/>
      <c r="H9" s="87">
        <f t="shared" ref="H9:H55" si="15">+E9-F9-G9</f>
        <v>13500000</v>
      </c>
      <c r="I9" s="259">
        <v>4000000</v>
      </c>
      <c r="J9" s="55"/>
      <c r="K9" s="11"/>
      <c r="L9" s="227">
        <f t="shared" ref="L9:L47" si="16">+J9-K9</f>
        <v>0</v>
      </c>
      <c r="M9" s="11">
        <v>800000</v>
      </c>
      <c r="N9" s="11">
        <v>800000</v>
      </c>
      <c r="O9" s="227">
        <f t="shared" ref="O9:O47" si="17">+M9-N9</f>
        <v>0</v>
      </c>
      <c r="P9" s="11">
        <v>800000</v>
      </c>
      <c r="Q9" s="11">
        <v>800000</v>
      </c>
      <c r="R9" s="227">
        <f t="shared" si="5"/>
        <v>0</v>
      </c>
      <c r="S9" s="11">
        <v>800000</v>
      </c>
      <c r="T9" s="11">
        <v>800000</v>
      </c>
      <c r="U9" s="227">
        <f t="shared" si="6"/>
        <v>0</v>
      </c>
      <c r="V9" s="11">
        <v>800000</v>
      </c>
      <c r="W9" s="11">
        <v>800000</v>
      </c>
      <c r="X9" s="227">
        <f t="shared" si="7"/>
        <v>0</v>
      </c>
      <c r="Y9" s="11">
        <v>800000</v>
      </c>
      <c r="Z9" s="11">
        <v>800000</v>
      </c>
      <c r="AA9" s="227">
        <f t="shared" si="8"/>
        <v>0</v>
      </c>
      <c r="AB9" s="11">
        <v>800000</v>
      </c>
      <c r="AC9" s="11"/>
      <c r="AD9" s="227">
        <f t="shared" si="9"/>
        <v>800000</v>
      </c>
      <c r="AE9" s="11">
        <v>800000</v>
      </c>
      <c r="AF9" s="11"/>
      <c r="AG9" s="227">
        <f t="shared" si="10"/>
        <v>800000</v>
      </c>
      <c r="AH9" s="11">
        <v>800000</v>
      </c>
      <c r="AI9" s="11"/>
      <c r="AJ9" s="227">
        <f t="shared" si="11"/>
        <v>800000</v>
      </c>
      <c r="AK9" s="11">
        <v>800000</v>
      </c>
      <c r="AL9" s="11"/>
      <c r="AM9" s="227">
        <f t="shared" si="12"/>
        <v>800000</v>
      </c>
      <c r="AN9" s="11">
        <v>800000</v>
      </c>
      <c r="AO9" s="11"/>
      <c r="AP9" s="227">
        <f t="shared" si="13"/>
        <v>800000</v>
      </c>
      <c r="AQ9" s="11">
        <v>800000</v>
      </c>
      <c r="AR9" s="11"/>
      <c r="AS9" s="227">
        <f t="shared" si="14"/>
        <v>800000</v>
      </c>
      <c r="AT9" s="11">
        <v>700000</v>
      </c>
      <c r="AU9" s="11"/>
      <c r="AV9" s="51">
        <f t="shared" ref="AV9:AV54" si="18">+AT9-AU9</f>
        <v>700000</v>
      </c>
      <c r="AW9" s="11"/>
      <c r="AX9" s="11"/>
      <c r="AY9" s="11"/>
      <c r="AZ9" s="33">
        <f t="shared" si="0"/>
        <v>9500000</v>
      </c>
      <c r="BA9" s="165">
        <f t="shared" si="1"/>
        <v>4000000</v>
      </c>
      <c r="BB9" s="165">
        <f t="shared" si="2"/>
        <v>13500000</v>
      </c>
      <c r="BC9" s="165">
        <f t="shared" si="3"/>
        <v>13500000</v>
      </c>
      <c r="BD9" s="165">
        <f t="shared" si="4"/>
        <v>0</v>
      </c>
    </row>
    <row r="10" spans="1:56" s="284" customFormat="1" x14ac:dyDescent="0.2">
      <c r="A10" s="340">
        <v>4</v>
      </c>
      <c r="B10" s="294"/>
      <c r="C10" s="295" t="s">
        <v>416</v>
      </c>
      <c r="D10" s="296" t="s">
        <v>505</v>
      </c>
      <c r="E10" s="272">
        <v>13500000</v>
      </c>
      <c r="F10" s="272">
        <v>1350000</v>
      </c>
      <c r="G10" s="272"/>
      <c r="H10" s="297">
        <f t="shared" si="15"/>
        <v>12150000</v>
      </c>
      <c r="I10" s="296">
        <f>+H10</f>
        <v>12150000</v>
      </c>
      <c r="J10" s="298"/>
      <c r="K10" s="272"/>
      <c r="L10" s="292">
        <f t="shared" si="16"/>
        <v>0</v>
      </c>
      <c r="M10" s="272"/>
      <c r="N10" s="272"/>
      <c r="O10" s="292">
        <f t="shared" si="17"/>
        <v>0</v>
      </c>
      <c r="P10" s="272"/>
      <c r="Q10" s="272"/>
      <c r="R10" s="299"/>
      <c r="S10" s="272"/>
      <c r="T10" s="272"/>
      <c r="U10" s="292"/>
      <c r="V10" s="272"/>
      <c r="W10" s="272"/>
      <c r="X10" s="292"/>
      <c r="Y10" s="272"/>
      <c r="Z10" s="272"/>
      <c r="AA10" s="292"/>
      <c r="AB10" s="272"/>
      <c r="AC10" s="272"/>
      <c r="AD10" s="292"/>
      <c r="AE10" s="272"/>
      <c r="AF10" s="272"/>
      <c r="AG10" s="292"/>
      <c r="AH10" s="272"/>
      <c r="AI10" s="272"/>
      <c r="AJ10" s="292"/>
      <c r="AK10" s="272"/>
      <c r="AL10" s="272"/>
      <c r="AM10" s="292"/>
      <c r="AN10" s="272"/>
      <c r="AO10" s="272"/>
      <c r="AP10" s="292"/>
      <c r="AQ10" s="272"/>
      <c r="AR10" s="272"/>
      <c r="AS10" s="300"/>
      <c r="AT10" s="272"/>
      <c r="AU10" s="272"/>
      <c r="AV10" s="299">
        <f t="shared" si="18"/>
        <v>0</v>
      </c>
      <c r="AW10" s="272"/>
      <c r="AX10" s="272"/>
      <c r="AY10" s="299"/>
      <c r="AZ10" s="283">
        <f t="shared" si="0"/>
        <v>0</v>
      </c>
      <c r="BA10" s="165">
        <f t="shared" si="1"/>
        <v>12150000</v>
      </c>
      <c r="BB10" s="165">
        <f t="shared" si="2"/>
        <v>12150000</v>
      </c>
      <c r="BC10" s="165">
        <f t="shared" si="3"/>
        <v>12150000</v>
      </c>
      <c r="BD10" s="165">
        <f t="shared" si="4"/>
        <v>0</v>
      </c>
    </row>
    <row r="11" spans="1:56" x14ac:dyDescent="0.2">
      <c r="A11" s="341">
        <v>5</v>
      </c>
      <c r="B11" s="13"/>
      <c r="C11" s="49" t="s">
        <v>417</v>
      </c>
      <c r="D11" s="158" t="s">
        <v>506</v>
      </c>
      <c r="E11" s="301">
        <v>13500000</v>
      </c>
      <c r="F11" s="11"/>
      <c r="G11" s="11"/>
      <c r="H11" s="87">
        <f t="shared" si="15"/>
        <v>13500000</v>
      </c>
      <c r="I11" s="158">
        <v>4000000</v>
      </c>
      <c r="J11" s="55"/>
      <c r="K11" s="11"/>
      <c r="L11" s="227">
        <f t="shared" si="16"/>
        <v>0</v>
      </c>
      <c r="M11" s="11">
        <v>800000</v>
      </c>
      <c r="N11" s="11">
        <v>800000</v>
      </c>
      <c r="O11" s="227">
        <f t="shared" si="17"/>
        <v>0</v>
      </c>
      <c r="P11" s="11">
        <v>800000</v>
      </c>
      <c r="Q11" s="11">
        <v>800000</v>
      </c>
      <c r="R11" s="227">
        <f t="shared" ref="R11:R32" si="19">+P11-Q11</f>
        <v>0</v>
      </c>
      <c r="S11" s="11">
        <v>800000</v>
      </c>
      <c r="T11" s="11">
        <v>800000</v>
      </c>
      <c r="U11" s="227">
        <f t="shared" ref="U11:U32" si="20">+S11-T11</f>
        <v>0</v>
      </c>
      <c r="V11" s="11">
        <v>800000</v>
      </c>
      <c r="W11" s="11">
        <v>800000</v>
      </c>
      <c r="X11" s="227">
        <f t="shared" ref="X11:X32" si="21">+V11-W11</f>
        <v>0</v>
      </c>
      <c r="Y11" s="11">
        <v>800000</v>
      </c>
      <c r="Z11" s="11"/>
      <c r="AA11" s="227">
        <f t="shared" ref="AA11:AA32" si="22">+Y11-Z11</f>
        <v>800000</v>
      </c>
      <c r="AB11" s="11">
        <v>800000</v>
      </c>
      <c r="AC11" s="11"/>
      <c r="AD11" s="227">
        <f t="shared" ref="AD11:AD32" si="23">+AB11-AC11</f>
        <v>800000</v>
      </c>
      <c r="AE11" s="11">
        <v>800000</v>
      </c>
      <c r="AF11" s="11"/>
      <c r="AG11" s="227">
        <f t="shared" ref="AG11:AG32" si="24">+AE11-AF11</f>
        <v>800000</v>
      </c>
      <c r="AH11" s="11">
        <v>800000</v>
      </c>
      <c r="AI11" s="11"/>
      <c r="AJ11" s="227">
        <f t="shared" ref="AJ11:AJ32" si="25">+AH11-AI11</f>
        <v>800000</v>
      </c>
      <c r="AK11" s="11">
        <v>800000</v>
      </c>
      <c r="AL11" s="11"/>
      <c r="AM11" s="227">
        <f t="shared" ref="AM11:AM32" si="26">+AK11-AL11</f>
        <v>800000</v>
      </c>
      <c r="AN11" s="11">
        <v>800000</v>
      </c>
      <c r="AO11" s="11"/>
      <c r="AP11" s="227">
        <f t="shared" ref="AP11:AP32" si="27">+AN11-AO11</f>
        <v>800000</v>
      </c>
      <c r="AQ11" s="11">
        <v>800000</v>
      </c>
      <c r="AR11" s="11"/>
      <c r="AS11" s="227">
        <f t="shared" ref="AS11" si="28">+AQ11-AR11</f>
        <v>800000</v>
      </c>
      <c r="AT11" s="11">
        <v>700000</v>
      </c>
      <c r="AU11" s="11"/>
      <c r="AV11" s="51">
        <f t="shared" si="18"/>
        <v>700000</v>
      </c>
      <c r="AW11" s="11"/>
      <c r="AX11" s="11"/>
      <c r="AY11" s="51"/>
      <c r="AZ11" s="33">
        <f t="shared" si="0"/>
        <v>9500000</v>
      </c>
      <c r="BA11" s="165">
        <f t="shared" si="1"/>
        <v>4000000</v>
      </c>
      <c r="BB11" s="165">
        <f t="shared" si="2"/>
        <v>13500000</v>
      </c>
      <c r="BC11" s="165">
        <f t="shared" si="3"/>
        <v>13500000</v>
      </c>
      <c r="BD11" s="165">
        <f t="shared" si="4"/>
        <v>0</v>
      </c>
    </row>
    <row r="12" spans="1:56" x14ac:dyDescent="0.2">
      <c r="A12" s="340">
        <v>6</v>
      </c>
      <c r="B12" s="13"/>
      <c r="C12" s="49" t="s">
        <v>418</v>
      </c>
      <c r="D12" s="158" t="s">
        <v>506</v>
      </c>
      <c r="E12" s="301">
        <v>13500000</v>
      </c>
      <c r="F12" s="11"/>
      <c r="G12" s="11"/>
      <c r="H12" s="87">
        <f t="shared" si="15"/>
        <v>13500000</v>
      </c>
      <c r="I12" s="158">
        <v>2000000</v>
      </c>
      <c r="J12" s="55">
        <v>2000000</v>
      </c>
      <c r="K12" s="11">
        <v>2000000</v>
      </c>
      <c r="L12" s="227">
        <f t="shared" si="16"/>
        <v>0</v>
      </c>
      <c r="M12" s="11">
        <v>950000</v>
      </c>
      <c r="N12" s="11">
        <v>950000</v>
      </c>
      <c r="O12" s="227">
        <f t="shared" si="17"/>
        <v>0</v>
      </c>
      <c r="P12" s="11">
        <v>950000</v>
      </c>
      <c r="Q12" s="11">
        <v>950000</v>
      </c>
      <c r="R12" s="227">
        <f t="shared" si="19"/>
        <v>0</v>
      </c>
      <c r="S12" s="11">
        <v>950000</v>
      </c>
      <c r="T12" s="11">
        <v>950000</v>
      </c>
      <c r="U12" s="227">
        <f t="shared" si="20"/>
        <v>0</v>
      </c>
      <c r="V12" s="11">
        <v>950000</v>
      </c>
      <c r="W12" s="11">
        <v>950000</v>
      </c>
      <c r="X12" s="227">
        <f t="shared" si="21"/>
        <v>0</v>
      </c>
      <c r="Y12" s="11">
        <v>950000</v>
      </c>
      <c r="Z12" s="11">
        <v>950000</v>
      </c>
      <c r="AA12" s="227">
        <f t="shared" si="22"/>
        <v>0</v>
      </c>
      <c r="AB12" s="11">
        <v>950000</v>
      </c>
      <c r="AC12" s="11"/>
      <c r="AD12" s="227">
        <f t="shared" si="23"/>
        <v>950000</v>
      </c>
      <c r="AE12" s="11">
        <v>950000</v>
      </c>
      <c r="AF12" s="11"/>
      <c r="AG12" s="227">
        <f t="shared" si="24"/>
        <v>950000</v>
      </c>
      <c r="AH12" s="11">
        <v>950000</v>
      </c>
      <c r="AI12" s="11"/>
      <c r="AJ12" s="227">
        <f t="shared" si="25"/>
        <v>950000</v>
      </c>
      <c r="AK12" s="11">
        <v>950000</v>
      </c>
      <c r="AL12" s="11"/>
      <c r="AM12" s="227">
        <f t="shared" si="26"/>
        <v>950000</v>
      </c>
      <c r="AN12" s="11">
        <v>950000</v>
      </c>
      <c r="AO12" s="11"/>
      <c r="AP12" s="227">
        <f t="shared" si="27"/>
        <v>950000</v>
      </c>
      <c r="AQ12" s="11"/>
      <c r="AR12" s="11"/>
      <c r="AS12" s="106"/>
      <c r="AT12" s="11"/>
      <c r="AU12" s="11"/>
      <c r="AV12" s="51">
        <f t="shared" si="18"/>
        <v>0</v>
      </c>
      <c r="AW12" s="11"/>
      <c r="AX12" s="11"/>
      <c r="AY12" s="51"/>
      <c r="AZ12" s="33">
        <f t="shared" si="0"/>
        <v>11500000</v>
      </c>
      <c r="BA12" s="165">
        <f t="shared" si="1"/>
        <v>2000000</v>
      </c>
      <c r="BB12" s="165">
        <f t="shared" si="2"/>
        <v>13500000</v>
      </c>
      <c r="BC12" s="165">
        <f t="shared" si="3"/>
        <v>13500000</v>
      </c>
      <c r="BD12" s="165">
        <f t="shared" si="4"/>
        <v>0</v>
      </c>
    </row>
    <row r="13" spans="1:56" x14ac:dyDescent="0.2">
      <c r="A13" s="341">
        <v>7</v>
      </c>
      <c r="B13" s="13"/>
      <c r="C13" s="49" t="s">
        <v>419</v>
      </c>
      <c r="D13" s="158" t="s">
        <v>505</v>
      </c>
      <c r="E13" s="301">
        <v>13500000</v>
      </c>
      <c r="F13" s="11"/>
      <c r="G13" s="11"/>
      <c r="H13" s="87">
        <f t="shared" si="15"/>
        <v>13500000</v>
      </c>
      <c r="I13" s="158">
        <v>2000000</v>
      </c>
      <c r="J13" s="55">
        <v>2000000</v>
      </c>
      <c r="K13" s="11">
        <v>2000000</v>
      </c>
      <c r="L13" s="227">
        <f t="shared" si="16"/>
        <v>0</v>
      </c>
      <c r="M13" s="11">
        <v>800000</v>
      </c>
      <c r="N13" s="11">
        <v>800000</v>
      </c>
      <c r="O13" s="227">
        <f t="shared" si="17"/>
        <v>0</v>
      </c>
      <c r="P13" s="11">
        <v>800000</v>
      </c>
      <c r="Q13" s="11">
        <v>200000</v>
      </c>
      <c r="R13" s="227">
        <f t="shared" si="19"/>
        <v>600000</v>
      </c>
      <c r="S13" s="11">
        <v>800000</v>
      </c>
      <c r="T13" s="11"/>
      <c r="U13" s="227">
        <f t="shared" si="20"/>
        <v>800000</v>
      </c>
      <c r="V13" s="11">
        <v>800000</v>
      </c>
      <c r="W13" s="11"/>
      <c r="X13" s="227">
        <f t="shared" si="21"/>
        <v>800000</v>
      </c>
      <c r="Y13" s="11">
        <v>800000</v>
      </c>
      <c r="Z13" s="11"/>
      <c r="AA13" s="227">
        <f t="shared" si="22"/>
        <v>800000</v>
      </c>
      <c r="AB13" s="11">
        <v>800000</v>
      </c>
      <c r="AC13" s="11"/>
      <c r="AD13" s="227">
        <f t="shared" si="23"/>
        <v>800000</v>
      </c>
      <c r="AE13" s="11">
        <v>800000</v>
      </c>
      <c r="AF13" s="11"/>
      <c r="AG13" s="227">
        <f t="shared" si="24"/>
        <v>800000</v>
      </c>
      <c r="AH13" s="11">
        <v>800000</v>
      </c>
      <c r="AI13" s="11"/>
      <c r="AJ13" s="227">
        <f t="shared" si="25"/>
        <v>800000</v>
      </c>
      <c r="AK13" s="11">
        <v>800000</v>
      </c>
      <c r="AL13" s="11"/>
      <c r="AM13" s="227">
        <f t="shared" si="26"/>
        <v>800000</v>
      </c>
      <c r="AN13" s="11">
        <v>800000</v>
      </c>
      <c r="AO13" s="11"/>
      <c r="AP13" s="227">
        <f t="shared" si="27"/>
        <v>800000</v>
      </c>
      <c r="AQ13" s="11">
        <v>800000</v>
      </c>
      <c r="AR13" s="11"/>
      <c r="AS13" s="227">
        <f t="shared" ref="AS13" si="29">+AQ13-AR13</f>
        <v>800000</v>
      </c>
      <c r="AT13" s="11">
        <v>700000</v>
      </c>
      <c r="AU13" s="11"/>
      <c r="AV13" s="51">
        <f t="shared" si="18"/>
        <v>700000</v>
      </c>
      <c r="AW13" s="11"/>
      <c r="AX13" s="11"/>
      <c r="AY13" s="51"/>
      <c r="AZ13" s="33">
        <f t="shared" si="0"/>
        <v>11500000</v>
      </c>
      <c r="BA13" s="165">
        <f t="shared" si="1"/>
        <v>2000000</v>
      </c>
      <c r="BB13" s="165">
        <f t="shared" si="2"/>
        <v>13500000</v>
      </c>
      <c r="BC13" s="165">
        <f t="shared" si="3"/>
        <v>13500000</v>
      </c>
      <c r="BD13" s="165">
        <f t="shared" si="4"/>
        <v>0</v>
      </c>
    </row>
    <row r="14" spans="1:56" x14ac:dyDescent="0.2">
      <c r="A14" s="340">
        <v>8</v>
      </c>
      <c r="B14" s="260" t="s">
        <v>373</v>
      </c>
      <c r="C14" s="261" t="s">
        <v>420</v>
      </c>
      <c r="D14" s="158" t="s">
        <v>506</v>
      </c>
      <c r="E14" s="301">
        <v>13500000</v>
      </c>
      <c r="F14" s="11">
        <v>0</v>
      </c>
      <c r="G14" s="11">
        <v>4050000</v>
      </c>
      <c r="H14" s="87">
        <f t="shared" si="15"/>
        <v>9450000</v>
      </c>
      <c r="I14" s="158">
        <v>5000000</v>
      </c>
      <c r="J14" s="55"/>
      <c r="K14" s="11"/>
      <c r="L14" s="227">
        <f t="shared" si="16"/>
        <v>0</v>
      </c>
      <c r="M14" s="11">
        <v>445000</v>
      </c>
      <c r="N14" s="11">
        <v>445000</v>
      </c>
      <c r="O14" s="227">
        <f t="shared" si="17"/>
        <v>0</v>
      </c>
      <c r="P14" s="11">
        <v>445000</v>
      </c>
      <c r="Q14" s="11">
        <v>445000</v>
      </c>
      <c r="R14" s="227">
        <f t="shared" si="19"/>
        <v>0</v>
      </c>
      <c r="S14" s="11">
        <v>445000</v>
      </c>
      <c r="T14" s="11">
        <v>445000</v>
      </c>
      <c r="U14" s="227">
        <f t="shared" si="20"/>
        <v>0</v>
      </c>
      <c r="V14" s="11">
        <v>445000</v>
      </c>
      <c r="W14" s="11">
        <v>445000</v>
      </c>
      <c r="X14" s="227">
        <f t="shared" si="21"/>
        <v>0</v>
      </c>
      <c r="Y14" s="11">
        <v>445000</v>
      </c>
      <c r="Z14" s="11"/>
      <c r="AA14" s="227">
        <f t="shared" si="22"/>
        <v>445000</v>
      </c>
      <c r="AB14" s="11">
        <v>445000</v>
      </c>
      <c r="AC14" s="11"/>
      <c r="AD14" s="227">
        <f t="shared" si="23"/>
        <v>445000</v>
      </c>
      <c r="AE14" s="11">
        <v>445000</v>
      </c>
      <c r="AF14" s="11"/>
      <c r="AG14" s="227">
        <f t="shared" si="24"/>
        <v>445000</v>
      </c>
      <c r="AH14" s="11">
        <v>445000</v>
      </c>
      <c r="AI14" s="11"/>
      <c r="AJ14" s="227">
        <f t="shared" si="25"/>
        <v>445000</v>
      </c>
      <c r="AK14" s="11">
        <v>445000</v>
      </c>
      <c r="AL14" s="11"/>
      <c r="AM14" s="227">
        <f t="shared" si="26"/>
        <v>445000</v>
      </c>
      <c r="AN14" s="11">
        <v>445000</v>
      </c>
      <c r="AO14" s="11"/>
      <c r="AP14" s="227">
        <f t="shared" si="27"/>
        <v>445000</v>
      </c>
      <c r="AQ14" s="11"/>
      <c r="AR14" s="11"/>
      <c r="AS14" s="106"/>
      <c r="AT14" s="11"/>
      <c r="AU14" s="11"/>
      <c r="AV14" s="51">
        <f t="shared" si="18"/>
        <v>0</v>
      </c>
      <c r="AW14" s="11"/>
      <c r="AX14" s="11"/>
      <c r="AY14" s="51"/>
      <c r="AZ14" s="33">
        <f t="shared" si="0"/>
        <v>4450000</v>
      </c>
      <c r="BA14" s="165">
        <f t="shared" si="1"/>
        <v>5000000</v>
      </c>
      <c r="BB14" s="165">
        <f t="shared" si="2"/>
        <v>9450000</v>
      </c>
      <c r="BC14" s="165">
        <f t="shared" si="3"/>
        <v>9450000</v>
      </c>
      <c r="BD14" s="165">
        <f t="shared" si="4"/>
        <v>0</v>
      </c>
    </row>
    <row r="15" spans="1:56" x14ac:dyDescent="0.2">
      <c r="A15" s="341">
        <v>9</v>
      </c>
      <c r="B15" s="13" t="s">
        <v>421</v>
      </c>
      <c r="C15" s="49" t="s">
        <v>422</v>
      </c>
      <c r="D15" s="158" t="s">
        <v>506</v>
      </c>
      <c r="E15" s="301">
        <v>13500000</v>
      </c>
      <c r="F15" s="11"/>
      <c r="G15" s="11">
        <v>4050000</v>
      </c>
      <c r="H15" s="87">
        <f t="shared" si="15"/>
        <v>9450000</v>
      </c>
      <c r="I15" s="158">
        <v>4000000</v>
      </c>
      <c r="J15" s="55"/>
      <c r="K15" s="11"/>
      <c r="L15" s="227">
        <f t="shared" si="16"/>
        <v>0</v>
      </c>
      <c r="M15" s="11">
        <v>545000</v>
      </c>
      <c r="N15" s="11">
        <v>545000</v>
      </c>
      <c r="O15" s="227">
        <f t="shared" si="17"/>
        <v>0</v>
      </c>
      <c r="P15" s="11">
        <v>545000</v>
      </c>
      <c r="Q15" s="11">
        <v>545000</v>
      </c>
      <c r="R15" s="227">
        <f t="shared" si="19"/>
        <v>0</v>
      </c>
      <c r="S15" s="11">
        <v>545000</v>
      </c>
      <c r="T15" s="11">
        <v>545000</v>
      </c>
      <c r="U15" s="227">
        <f t="shared" si="20"/>
        <v>0</v>
      </c>
      <c r="V15" s="11">
        <v>545000</v>
      </c>
      <c r="W15" s="11">
        <v>545000</v>
      </c>
      <c r="X15" s="227">
        <f t="shared" si="21"/>
        <v>0</v>
      </c>
      <c r="Y15" s="11">
        <v>545000</v>
      </c>
      <c r="Z15" s="11">
        <v>545000</v>
      </c>
      <c r="AA15" s="227">
        <f>+Y15-Z15</f>
        <v>0</v>
      </c>
      <c r="AB15" s="11">
        <v>545000</v>
      </c>
      <c r="AC15" s="11"/>
      <c r="AD15" s="227">
        <f t="shared" si="23"/>
        <v>545000</v>
      </c>
      <c r="AE15" s="11">
        <v>545000</v>
      </c>
      <c r="AF15" s="11"/>
      <c r="AG15" s="227">
        <f t="shared" si="24"/>
        <v>545000</v>
      </c>
      <c r="AH15" s="11">
        <v>545000</v>
      </c>
      <c r="AI15" s="11"/>
      <c r="AJ15" s="227">
        <f t="shared" si="25"/>
        <v>545000</v>
      </c>
      <c r="AK15" s="11">
        <v>545000</v>
      </c>
      <c r="AL15" s="11"/>
      <c r="AM15" s="227">
        <f t="shared" si="26"/>
        <v>545000</v>
      </c>
      <c r="AN15" s="11">
        <v>545000</v>
      </c>
      <c r="AO15" s="11"/>
      <c r="AP15" s="227">
        <f t="shared" si="27"/>
        <v>545000</v>
      </c>
      <c r="AQ15" s="11"/>
      <c r="AR15" s="11"/>
      <c r="AS15" s="106"/>
      <c r="AT15" s="11"/>
      <c r="AU15" s="11"/>
      <c r="AV15" s="51">
        <f t="shared" si="18"/>
        <v>0</v>
      </c>
      <c r="AW15" s="11"/>
      <c r="AX15" s="11"/>
      <c r="AY15" s="51"/>
      <c r="AZ15" s="33">
        <f t="shared" si="0"/>
        <v>5450000</v>
      </c>
      <c r="BA15" s="165">
        <f t="shared" si="1"/>
        <v>4000000</v>
      </c>
      <c r="BB15" s="165">
        <f t="shared" si="2"/>
        <v>9450000</v>
      </c>
      <c r="BC15" s="165">
        <f t="shared" si="3"/>
        <v>9450000</v>
      </c>
      <c r="BD15" s="165">
        <f t="shared" si="4"/>
        <v>0</v>
      </c>
    </row>
    <row r="16" spans="1:56" x14ac:dyDescent="0.2">
      <c r="A16" s="340">
        <v>10</v>
      </c>
      <c r="B16" s="13"/>
      <c r="C16" s="49" t="s">
        <v>423</v>
      </c>
      <c r="D16" s="158" t="s">
        <v>506</v>
      </c>
      <c r="E16" s="301">
        <v>13500000</v>
      </c>
      <c r="F16" s="11"/>
      <c r="G16" s="11"/>
      <c r="H16" s="87">
        <f t="shared" si="15"/>
        <v>13500000</v>
      </c>
      <c r="I16" s="158">
        <v>4000000</v>
      </c>
      <c r="J16" s="55"/>
      <c r="K16" s="11"/>
      <c r="L16" s="227">
        <f t="shared" si="16"/>
        <v>0</v>
      </c>
      <c r="M16" s="11">
        <v>950000</v>
      </c>
      <c r="N16" s="11">
        <v>950000</v>
      </c>
      <c r="O16" s="227">
        <f t="shared" si="17"/>
        <v>0</v>
      </c>
      <c r="P16" s="11">
        <v>950000</v>
      </c>
      <c r="Q16" s="11">
        <v>950000</v>
      </c>
      <c r="R16" s="227">
        <f t="shared" si="19"/>
        <v>0</v>
      </c>
      <c r="S16" s="11">
        <v>950000</v>
      </c>
      <c r="T16" s="11">
        <v>950000</v>
      </c>
      <c r="U16" s="227">
        <f t="shared" si="20"/>
        <v>0</v>
      </c>
      <c r="V16" s="11">
        <v>950000</v>
      </c>
      <c r="W16" s="11"/>
      <c r="X16" s="227">
        <f t="shared" si="21"/>
        <v>950000</v>
      </c>
      <c r="Y16" s="11">
        <v>950000</v>
      </c>
      <c r="Z16" s="11"/>
      <c r="AA16" s="227">
        <f t="shared" si="22"/>
        <v>950000</v>
      </c>
      <c r="AB16" s="11">
        <v>950000</v>
      </c>
      <c r="AC16" s="11"/>
      <c r="AD16" s="227">
        <f t="shared" si="23"/>
        <v>950000</v>
      </c>
      <c r="AE16" s="11">
        <v>950000</v>
      </c>
      <c r="AF16" s="11"/>
      <c r="AG16" s="227">
        <f t="shared" si="24"/>
        <v>950000</v>
      </c>
      <c r="AH16" s="11">
        <v>950000</v>
      </c>
      <c r="AI16" s="11"/>
      <c r="AJ16" s="227">
        <f t="shared" si="25"/>
        <v>950000</v>
      </c>
      <c r="AK16" s="11">
        <v>950000</v>
      </c>
      <c r="AL16" s="11"/>
      <c r="AM16" s="227">
        <f t="shared" si="26"/>
        <v>950000</v>
      </c>
      <c r="AN16" s="11">
        <v>950000</v>
      </c>
      <c r="AO16" s="11"/>
      <c r="AP16" s="227">
        <f t="shared" si="27"/>
        <v>950000</v>
      </c>
      <c r="AQ16" s="11"/>
      <c r="AR16" s="11"/>
      <c r="AS16" s="106"/>
      <c r="AT16" s="11"/>
      <c r="AU16" s="11"/>
      <c r="AV16" s="51">
        <f t="shared" si="18"/>
        <v>0</v>
      </c>
      <c r="AW16" s="11"/>
      <c r="AX16" s="11"/>
      <c r="AY16" s="51"/>
      <c r="AZ16" s="33">
        <f t="shared" si="0"/>
        <v>9500000</v>
      </c>
      <c r="BA16" s="165">
        <f t="shared" si="1"/>
        <v>4000000</v>
      </c>
      <c r="BB16" s="165">
        <f t="shared" si="2"/>
        <v>13500000</v>
      </c>
      <c r="BC16" s="165">
        <f t="shared" si="3"/>
        <v>13500000</v>
      </c>
      <c r="BD16" s="165">
        <f t="shared" si="4"/>
        <v>0</v>
      </c>
    </row>
    <row r="17" spans="1:56" x14ac:dyDescent="0.2">
      <c r="A17" s="341">
        <v>11</v>
      </c>
      <c r="B17" s="13"/>
      <c r="C17" s="49" t="s">
        <v>424</v>
      </c>
      <c r="D17" s="158" t="s">
        <v>506</v>
      </c>
      <c r="E17" s="301">
        <v>13500000</v>
      </c>
      <c r="F17" s="11"/>
      <c r="G17" s="11"/>
      <c r="H17" s="87">
        <f t="shared" si="15"/>
        <v>13500000</v>
      </c>
      <c r="I17" s="158">
        <v>4000000</v>
      </c>
      <c r="J17" s="55"/>
      <c r="K17" s="11"/>
      <c r="L17" s="227">
        <f t="shared" si="16"/>
        <v>0</v>
      </c>
      <c r="M17" s="11">
        <v>800000</v>
      </c>
      <c r="N17" s="11">
        <v>800000</v>
      </c>
      <c r="O17" s="227">
        <f t="shared" si="17"/>
        <v>0</v>
      </c>
      <c r="P17" s="11">
        <v>800000</v>
      </c>
      <c r="Q17" s="11">
        <v>800000</v>
      </c>
      <c r="R17" s="227">
        <f t="shared" si="19"/>
        <v>0</v>
      </c>
      <c r="S17" s="11">
        <v>800000</v>
      </c>
      <c r="T17" s="11">
        <v>800000</v>
      </c>
      <c r="U17" s="227">
        <f t="shared" si="20"/>
        <v>0</v>
      </c>
      <c r="V17" s="11">
        <v>800000</v>
      </c>
      <c r="W17" s="11">
        <v>800000</v>
      </c>
      <c r="X17" s="227">
        <f t="shared" si="21"/>
        <v>0</v>
      </c>
      <c r="Y17" s="11">
        <v>800000</v>
      </c>
      <c r="Z17" s="11"/>
      <c r="AA17" s="227">
        <f t="shared" si="22"/>
        <v>800000</v>
      </c>
      <c r="AB17" s="11">
        <v>800000</v>
      </c>
      <c r="AC17" s="11"/>
      <c r="AD17" s="227">
        <f t="shared" si="23"/>
        <v>800000</v>
      </c>
      <c r="AE17" s="11">
        <v>800000</v>
      </c>
      <c r="AF17" s="11"/>
      <c r="AG17" s="227">
        <f t="shared" si="24"/>
        <v>800000</v>
      </c>
      <c r="AH17" s="11">
        <v>800000</v>
      </c>
      <c r="AI17" s="11"/>
      <c r="AJ17" s="227">
        <f t="shared" si="25"/>
        <v>800000</v>
      </c>
      <c r="AK17" s="11">
        <v>800000</v>
      </c>
      <c r="AL17" s="11"/>
      <c r="AM17" s="227">
        <f t="shared" si="26"/>
        <v>800000</v>
      </c>
      <c r="AN17" s="11">
        <v>800000</v>
      </c>
      <c r="AO17" s="11"/>
      <c r="AP17" s="227">
        <f t="shared" si="27"/>
        <v>800000</v>
      </c>
      <c r="AQ17" s="11">
        <v>800000</v>
      </c>
      <c r="AR17" s="11"/>
      <c r="AS17" s="227">
        <f t="shared" ref="AS17" si="30">+AQ17-AR17</f>
        <v>800000</v>
      </c>
      <c r="AT17" s="11">
        <v>700000</v>
      </c>
      <c r="AU17" s="11"/>
      <c r="AV17" s="51">
        <f t="shared" si="18"/>
        <v>700000</v>
      </c>
      <c r="AW17" s="11"/>
      <c r="AX17" s="11"/>
      <c r="AY17" s="51"/>
      <c r="AZ17" s="33">
        <f t="shared" si="0"/>
        <v>9500000</v>
      </c>
      <c r="BA17" s="165">
        <f t="shared" si="1"/>
        <v>4000000</v>
      </c>
      <c r="BB17" s="165">
        <f t="shared" si="2"/>
        <v>13500000</v>
      </c>
      <c r="BC17" s="165">
        <f t="shared" si="3"/>
        <v>13500000</v>
      </c>
      <c r="BD17" s="165">
        <f t="shared" si="4"/>
        <v>0</v>
      </c>
    </row>
    <row r="18" spans="1:56" x14ac:dyDescent="0.2">
      <c r="A18" s="340">
        <v>12</v>
      </c>
      <c r="B18" s="13"/>
      <c r="C18" s="49" t="s">
        <v>425</v>
      </c>
      <c r="D18" s="158" t="s">
        <v>505</v>
      </c>
      <c r="E18" s="301">
        <v>13500000</v>
      </c>
      <c r="F18" s="11"/>
      <c r="G18" s="11"/>
      <c r="H18" s="87">
        <f t="shared" si="15"/>
        <v>13500000</v>
      </c>
      <c r="I18" s="158">
        <v>4000000</v>
      </c>
      <c r="J18" s="55"/>
      <c r="K18" s="11"/>
      <c r="L18" s="227">
        <f t="shared" si="16"/>
        <v>0</v>
      </c>
      <c r="M18" s="11">
        <v>950000</v>
      </c>
      <c r="N18" s="11">
        <v>950000</v>
      </c>
      <c r="O18" s="227">
        <f t="shared" si="17"/>
        <v>0</v>
      </c>
      <c r="P18" s="11">
        <v>950000</v>
      </c>
      <c r="Q18" s="11">
        <v>950000</v>
      </c>
      <c r="R18" s="227">
        <f t="shared" si="19"/>
        <v>0</v>
      </c>
      <c r="S18" s="11">
        <v>950000</v>
      </c>
      <c r="T18" s="11">
        <v>950000</v>
      </c>
      <c r="U18" s="227">
        <f t="shared" si="20"/>
        <v>0</v>
      </c>
      <c r="V18" s="11">
        <v>950000</v>
      </c>
      <c r="W18" s="11">
        <v>950000</v>
      </c>
      <c r="X18" s="227">
        <f t="shared" si="21"/>
        <v>0</v>
      </c>
      <c r="Y18" s="11">
        <v>950000</v>
      </c>
      <c r="Z18" s="11">
        <v>200000</v>
      </c>
      <c r="AA18" s="227">
        <f t="shared" si="22"/>
        <v>750000</v>
      </c>
      <c r="AB18" s="11">
        <v>950000</v>
      </c>
      <c r="AC18" s="11"/>
      <c r="AD18" s="227">
        <f t="shared" si="23"/>
        <v>950000</v>
      </c>
      <c r="AE18" s="11">
        <v>950000</v>
      </c>
      <c r="AF18" s="11"/>
      <c r="AG18" s="227">
        <f t="shared" si="24"/>
        <v>950000</v>
      </c>
      <c r="AH18" s="11">
        <v>950000</v>
      </c>
      <c r="AI18" s="11"/>
      <c r="AJ18" s="227">
        <f t="shared" si="25"/>
        <v>950000</v>
      </c>
      <c r="AK18" s="11">
        <v>950000</v>
      </c>
      <c r="AL18" s="11"/>
      <c r="AM18" s="227">
        <f t="shared" si="26"/>
        <v>950000</v>
      </c>
      <c r="AN18" s="11">
        <v>950000</v>
      </c>
      <c r="AO18" s="11"/>
      <c r="AP18" s="227">
        <f t="shared" si="27"/>
        <v>950000</v>
      </c>
      <c r="AQ18" s="11"/>
      <c r="AR18" s="11"/>
      <c r="AS18" s="106"/>
      <c r="AT18" s="11"/>
      <c r="AU18" s="11"/>
      <c r="AV18" s="51">
        <f t="shared" si="18"/>
        <v>0</v>
      </c>
      <c r="AW18" s="11"/>
      <c r="AX18" s="11"/>
      <c r="AY18" s="51"/>
      <c r="AZ18" s="33">
        <f t="shared" si="0"/>
        <v>9500000</v>
      </c>
      <c r="BA18" s="165">
        <f t="shared" si="1"/>
        <v>4000000</v>
      </c>
      <c r="BB18" s="165">
        <f t="shared" si="2"/>
        <v>13500000</v>
      </c>
      <c r="BC18" s="165">
        <f t="shared" si="3"/>
        <v>13500000</v>
      </c>
      <c r="BD18" s="165">
        <f t="shared" si="4"/>
        <v>0</v>
      </c>
    </row>
    <row r="19" spans="1:56" x14ac:dyDescent="0.2">
      <c r="A19" s="341">
        <v>13</v>
      </c>
      <c r="B19" s="13"/>
      <c r="C19" s="49" t="s">
        <v>427</v>
      </c>
      <c r="D19" s="158" t="s">
        <v>506</v>
      </c>
      <c r="E19" s="301">
        <v>13500000</v>
      </c>
      <c r="F19" s="11"/>
      <c r="G19" s="11"/>
      <c r="H19" s="87">
        <f t="shared" si="15"/>
        <v>13500000</v>
      </c>
      <c r="I19" s="158">
        <v>4000000</v>
      </c>
      <c r="J19" s="55"/>
      <c r="K19" s="11"/>
      <c r="L19" s="227">
        <f t="shared" si="16"/>
        <v>0</v>
      </c>
      <c r="M19" s="11">
        <v>800000</v>
      </c>
      <c r="N19" s="11">
        <v>800000</v>
      </c>
      <c r="O19" s="227">
        <f t="shared" si="17"/>
        <v>0</v>
      </c>
      <c r="P19" s="11">
        <v>800000</v>
      </c>
      <c r="Q19" s="11">
        <v>800000</v>
      </c>
      <c r="R19" s="227">
        <f t="shared" si="19"/>
        <v>0</v>
      </c>
      <c r="S19" s="11">
        <v>800000</v>
      </c>
      <c r="T19" s="11">
        <v>800000</v>
      </c>
      <c r="U19" s="227">
        <f t="shared" si="20"/>
        <v>0</v>
      </c>
      <c r="V19" s="11">
        <v>800000</v>
      </c>
      <c r="W19" s="11">
        <v>800000</v>
      </c>
      <c r="X19" s="227">
        <f t="shared" si="21"/>
        <v>0</v>
      </c>
      <c r="Y19" s="11">
        <v>800000</v>
      </c>
      <c r="Z19" s="11"/>
      <c r="AA19" s="227">
        <f t="shared" si="22"/>
        <v>800000</v>
      </c>
      <c r="AB19" s="11">
        <v>800000</v>
      </c>
      <c r="AC19" s="11"/>
      <c r="AD19" s="227">
        <f t="shared" si="23"/>
        <v>800000</v>
      </c>
      <c r="AE19" s="11">
        <v>800000</v>
      </c>
      <c r="AF19" s="11"/>
      <c r="AG19" s="227">
        <f t="shared" si="24"/>
        <v>800000</v>
      </c>
      <c r="AH19" s="11">
        <v>800000</v>
      </c>
      <c r="AI19" s="11"/>
      <c r="AJ19" s="227">
        <f t="shared" si="25"/>
        <v>800000</v>
      </c>
      <c r="AK19" s="11">
        <v>800000</v>
      </c>
      <c r="AL19" s="11"/>
      <c r="AM19" s="227">
        <f t="shared" si="26"/>
        <v>800000</v>
      </c>
      <c r="AN19" s="11">
        <v>800000</v>
      </c>
      <c r="AO19" s="11"/>
      <c r="AP19" s="227">
        <f t="shared" si="27"/>
        <v>800000</v>
      </c>
      <c r="AQ19" s="11">
        <v>800000</v>
      </c>
      <c r="AR19" s="11"/>
      <c r="AS19" s="227">
        <f t="shared" ref="AS19" si="31">+AQ19-AR19</f>
        <v>800000</v>
      </c>
      <c r="AT19" s="11">
        <v>700000</v>
      </c>
      <c r="AU19" s="11"/>
      <c r="AV19" s="51">
        <f t="shared" si="18"/>
        <v>700000</v>
      </c>
      <c r="AW19" s="11"/>
      <c r="AX19" s="11"/>
      <c r="AY19" s="51"/>
      <c r="AZ19" s="33">
        <f t="shared" si="0"/>
        <v>9500000</v>
      </c>
      <c r="BA19" s="165">
        <f t="shared" si="1"/>
        <v>4000000</v>
      </c>
      <c r="BB19" s="165">
        <f t="shared" si="2"/>
        <v>13500000</v>
      </c>
      <c r="BC19" s="165">
        <f t="shared" si="3"/>
        <v>13500000</v>
      </c>
      <c r="BD19" s="165">
        <f t="shared" si="4"/>
        <v>0</v>
      </c>
    </row>
    <row r="20" spans="1:56" x14ac:dyDescent="0.2">
      <c r="A20" s="340">
        <v>14</v>
      </c>
      <c r="B20" s="13"/>
      <c r="C20" s="49" t="s">
        <v>428</v>
      </c>
      <c r="D20" s="158" t="s">
        <v>506</v>
      </c>
      <c r="E20" s="301">
        <v>13500000</v>
      </c>
      <c r="F20" s="11"/>
      <c r="G20" s="11"/>
      <c r="H20" s="87">
        <f t="shared" si="15"/>
        <v>13500000</v>
      </c>
      <c r="I20" s="158">
        <v>4000000</v>
      </c>
      <c r="J20" s="55"/>
      <c r="K20" s="11"/>
      <c r="L20" s="227">
        <f t="shared" si="16"/>
        <v>0</v>
      </c>
      <c r="M20" s="11">
        <v>950000</v>
      </c>
      <c r="N20" s="11">
        <v>950000</v>
      </c>
      <c r="O20" s="227">
        <f t="shared" si="17"/>
        <v>0</v>
      </c>
      <c r="P20" s="11">
        <v>950000</v>
      </c>
      <c r="Q20" s="11">
        <v>950000</v>
      </c>
      <c r="R20" s="227">
        <f t="shared" si="19"/>
        <v>0</v>
      </c>
      <c r="S20" s="11">
        <v>950000</v>
      </c>
      <c r="T20" s="11">
        <v>950000</v>
      </c>
      <c r="U20" s="227">
        <f t="shared" si="20"/>
        <v>0</v>
      </c>
      <c r="V20" s="11">
        <v>950000</v>
      </c>
      <c r="W20" s="11">
        <v>950000</v>
      </c>
      <c r="X20" s="227">
        <f t="shared" si="21"/>
        <v>0</v>
      </c>
      <c r="Y20" s="11">
        <v>950000</v>
      </c>
      <c r="Z20" s="11"/>
      <c r="AA20" s="227">
        <f t="shared" si="22"/>
        <v>950000</v>
      </c>
      <c r="AB20" s="11">
        <v>950000</v>
      </c>
      <c r="AC20" s="11"/>
      <c r="AD20" s="227">
        <f t="shared" si="23"/>
        <v>950000</v>
      </c>
      <c r="AE20" s="11">
        <v>950000</v>
      </c>
      <c r="AF20" s="11"/>
      <c r="AG20" s="227">
        <f t="shared" si="24"/>
        <v>950000</v>
      </c>
      <c r="AH20" s="11">
        <v>950000</v>
      </c>
      <c r="AI20" s="11"/>
      <c r="AJ20" s="227">
        <f t="shared" si="25"/>
        <v>950000</v>
      </c>
      <c r="AK20" s="11">
        <v>950000</v>
      </c>
      <c r="AL20" s="11"/>
      <c r="AM20" s="227">
        <f t="shared" si="26"/>
        <v>950000</v>
      </c>
      <c r="AN20" s="11">
        <v>950000</v>
      </c>
      <c r="AO20" s="11"/>
      <c r="AP20" s="227">
        <f t="shared" si="27"/>
        <v>950000</v>
      </c>
      <c r="AQ20" s="11"/>
      <c r="AR20" s="11"/>
      <c r="AS20" s="106"/>
      <c r="AT20" s="11"/>
      <c r="AU20" s="11"/>
      <c r="AV20" s="51">
        <f t="shared" si="18"/>
        <v>0</v>
      </c>
      <c r="AW20" s="11"/>
      <c r="AX20" s="11"/>
      <c r="AY20" s="51"/>
      <c r="AZ20" s="33">
        <f t="shared" si="0"/>
        <v>9500000</v>
      </c>
      <c r="BA20" s="165">
        <f t="shared" si="1"/>
        <v>4000000</v>
      </c>
      <c r="BB20" s="165">
        <f t="shared" si="2"/>
        <v>13500000</v>
      </c>
      <c r="BC20" s="165">
        <f t="shared" si="3"/>
        <v>13500000</v>
      </c>
      <c r="BD20" s="165">
        <f t="shared" si="4"/>
        <v>0</v>
      </c>
    </row>
    <row r="21" spans="1:56" x14ac:dyDescent="0.2">
      <c r="A21" s="341">
        <v>15</v>
      </c>
      <c r="B21" s="3"/>
      <c r="C21" s="49" t="s">
        <v>429</v>
      </c>
      <c r="D21" s="158" t="s">
        <v>505</v>
      </c>
      <c r="E21" s="301">
        <v>13500000</v>
      </c>
      <c r="F21" s="11"/>
      <c r="G21" s="11"/>
      <c r="H21" s="87">
        <f t="shared" si="15"/>
        <v>13500000</v>
      </c>
      <c r="I21" s="158">
        <v>4000000</v>
      </c>
      <c r="J21" s="55"/>
      <c r="K21" s="11"/>
      <c r="L21" s="227">
        <f t="shared" si="16"/>
        <v>0</v>
      </c>
      <c r="M21" s="11">
        <v>800000</v>
      </c>
      <c r="N21" s="11">
        <v>800000</v>
      </c>
      <c r="O21" s="227">
        <f t="shared" si="17"/>
        <v>0</v>
      </c>
      <c r="P21" s="11">
        <v>800000</v>
      </c>
      <c r="Q21" s="11">
        <v>800000</v>
      </c>
      <c r="R21" s="227">
        <f t="shared" si="19"/>
        <v>0</v>
      </c>
      <c r="S21" s="11">
        <v>800000</v>
      </c>
      <c r="T21" s="11">
        <v>800000</v>
      </c>
      <c r="U21" s="227">
        <f t="shared" si="20"/>
        <v>0</v>
      </c>
      <c r="V21" s="11">
        <v>800000</v>
      </c>
      <c r="W21" s="11">
        <v>800000</v>
      </c>
      <c r="X21" s="227">
        <f t="shared" si="21"/>
        <v>0</v>
      </c>
      <c r="Y21" s="11">
        <v>800000</v>
      </c>
      <c r="Z21" s="11"/>
      <c r="AA21" s="227">
        <f t="shared" si="22"/>
        <v>800000</v>
      </c>
      <c r="AB21" s="11">
        <v>800000</v>
      </c>
      <c r="AC21" s="11"/>
      <c r="AD21" s="227">
        <f t="shared" si="23"/>
        <v>800000</v>
      </c>
      <c r="AE21" s="11">
        <v>800000</v>
      </c>
      <c r="AF21" s="11"/>
      <c r="AG21" s="227">
        <f t="shared" si="24"/>
        <v>800000</v>
      </c>
      <c r="AH21" s="11">
        <v>800000</v>
      </c>
      <c r="AI21" s="11"/>
      <c r="AJ21" s="227">
        <f t="shared" si="25"/>
        <v>800000</v>
      </c>
      <c r="AK21" s="11">
        <v>800000</v>
      </c>
      <c r="AL21" s="11"/>
      <c r="AM21" s="227">
        <f t="shared" si="26"/>
        <v>800000</v>
      </c>
      <c r="AN21" s="11">
        <v>800000</v>
      </c>
      <c r="AO21" s="11"/>
      <c r="AP21" s="227">
        <f t="shared" si="27"/>
        <v>800000</v>
      </c>
      <c r="AQ21" s="11">
        <v>800000</v>
      </c>
      <c r="AR21" s="11"/>
      <c r="AS21" s="227">
        <f t="shared" ref="AS21" si="32">+AQ21-AR21</f>
        <v>800000</v>
      </c>
      <c r="AT21" s="11">
        <v>700000</v>
      </c>
      <c r="AU21" s="11"/>
      <c r="AV21" s="51">
        <f t="shared" si="18"/>
        <v>700000</v>
      </c>
      <c r="AW21" s="11"/>
      <c r="AX21" s="11"/>
      <c r="AY21" s="51"/>
      <c r="AZ21" s="33">
        <f t="shared" si="0"/>
        <v>9500000</v>
      </c>
      <c r="BA21" s="165">
        <f t="shared" si="1"/>
        <v>4000000</v>
      </c>
      <c r="BB21" s="165">
        <f t="shared" si="2"/>
        <v>13500000</v>
      </c>
      <c r="BC21" s="165">
        <f t="shared" si="3"/>
        <v>13500000</v>
      </c>
      <c r="BD21" s="165">
        <f t="shared" si="4"/>
        <v>0</v>
      </c>
    </row>
    <row r="22" spans="1:56" x14ac:dyDescent="0.2">
      <c r="A22" s="340">
        <v>16</v>
      </c>
      <c r="B22" s="3"/>
      <c r="C22" s="160" t="s">
        <v>430</v>
      </c>
      <c r="D22" s="158" t="s">
        <v>506</v>
      </c>
      <c r="E22" s="301">
        <v>13500000</v>
      </c>
      <c r="F22" s="11"/>
      <c r="G22" s="11"/>
      <c r="H22" s="87">
        <f t="shared" si="15"/>
        <v>13500000</v>
      </c>
      <c r="I22" s="158">
        <v>4000000</v>
      </c>
      <c r="J22" s="55"/>
      <c r="K22" s="11"/>
      <c r="L22" s="227">
        <f t="shared" si="16"/>
        <v>0</v>
      </c>
      <c r="M22" s="11">
        <v>950000</v>
      </c>
      <c r="N22" s="11">
        <v>950000</v>
      </c>
      <c r="O22" s="227">
        <f t="shared" si="17"/>
        <v>0</v>
      </c>
      <c r="P22" s="11">
        <v>950000</v>
      </c>
      <c r="Q22" s="11">
        <v>950000</v>
      </c>
      <c r="R22" s="227">
        <f t="shared" si="19"/>
        <v>0</v>
      </c>
      <c r="S22" s="11">
        <v>950000</v>
      </c>
      <c r="T22" s="11">
        <v>950000</v>
      </c>
      <c r="U22" s="227">
        <f t="shared" si="20"/>
        <v>0</v>
      </c>
      <c r="V22" s="11">
        <v>950000</v>
      </c>
      <c r="W22" s="11"/>
      <c r="X22" s="227">
        <f t="shared" si="21"/>
        <v>950000</v>
      </c>
      <c r="Y22" s="11">
        <v>950000</v>
      </c>
      <c r="Z22" s="11"/>
      <c r="AA22" s="227">
        <f t="shared" si="22"/>
        <v>950000</v>
      </c>
      <c r="AB22" s="11">
        <v>950000</v>
      </c>
      <c r="AC22" s="11"/>
      <c r="AD22" s="227">
        <f t="shared" si="23"/>
        <v>950000</v>
      </c>
      <c r="AE22" s="11">
        <v>950000</v>
      </c>
      <c r="AF22" s="11"/>
      <c r="AG22" s="227">
        <f t="shared" si="24"/>
        <v>950000</v>
      </c>
      <c r="AH22" s="11">
        <v>950000</v>
      </c>
      <c r="AI22" s="11"/>
      <c r="AJ22" s="227">
        <f t="shared" si="25"/>
        <v>950000</v>
      </c>
      <c r="AK22" s="11">
        <v>950000</v>
      </c>
      <c r="AL22" s="11"/>
      <c r="AM22" s="227">
        <f t="shared" si="26"/>
        <v>950000</v>
      </c>
      <c r="AN22" s="11">
        <v>950000</v>
      </c>
      <c r="AO22" s="11"/>
      <c r="AP22" s="227">
        <f t="shared" si="27"/>
        <v>950000</v>
      </c>
      <c r="AQ22" s="11"/>
      <c r="AR22" s="11"/>
      <c r="AS22" s="106"/>
      <c r="AT22" s="11"/>
      <c r="AU22" s="11"/>
      <c r="AV22" s="51">
        <f t="shared" si="18"/>
        <v>0</v>
      </c>
      <c r="AW22" s="11"/>
      <c r="AX22" s="11"/>
      <c r="AY22" s="51"/>
      <c r="AZ22" s="33">
        <f t="shared" si="0"/>
        <v>9500000</v>
      </c>
      <c r="BA22" s="165">
        <f t="shared" si="1"/>
        <v>4000000</v>
      </c>
      <c r="BB22" s="165">
        <f t="shared" si="2"/>
        <v>13500000</v>
      </c>
      <c r="BC22" s="165">
        <f t="shared" si="3"/>
        <v>13500000</v>
      </c>
      <c r="BD22" s="165">
        <f t="shared" si="4"/>
        <v>0</v>
      </c>
    </row>
    <row r="23" spans="1:56" x14ac:dyDescent="0.2">
      <c r="A23" s="341">
        <v>17</v>
      </c>
      <c r="B23" s="3"/>
      <c r="C23" s="49" t="s">
        <v>431</v>
      </c>
      <c r="D23" s="158" t="s">
        <v>506</v>
      </c>
      <c r="E23" s="301">
        <v>13500000</v>
      </c>
      <c r="F23" s="11"/>
      <c r="G23" s="11"/>
      <c r="H23" s="87">
        <f t="shared" si="15"/>
        <v>13500000</v>
      </c>
      <c r="I23" s="158">
        <v>2000000</v>
      </c>
      <c r="J23" s="55">
        <v>2000000</v>
      </c>
      <c r="K23" s="11">
        <v>2000000</v>
      </c>
      <c r="L23" s="227">
        <f t="shared" si="16"/>
        <v>0</v>
      </c>
      <c r="M23" s="11">
        <v>950000</v>
      </c>
      <c r="N23" s="11">
        <v>950000</v>
      </c>
      <c r="O23" s="227">
        <f t="shared" si="17"/>
        <v>0</v>
      </c>
      <c r="P23" s="11">
        <v>950000</v>
      </c>
      <c r="Q23" s="11">
        <v>950000</v>
      </c>
      <c r="R23" s="227">
        <f t="shared" si="19"/>
        <v>0</v>
      </c>
      <c r="S23" s="11">
        <v>950000</v>
      </c>
      <c r="T23" s="11">
        <v>950000</v>
      </c>
      <c r="U23" s="227">
        <f t="shared" si="20"/>
        <v>0</v>
      </c>
      <c r="V23" s="11">
        <v>950000</v>
      </c>
      <c r="W23" s="11">
        <v>1000</v>
      </c>
      <c r="X23" s="227">
        <f t="shared" si="21"/>
        <v>949000</v>
      </c>
      <c r="Y23" s="11">
        <v>950000</v>
      </c>
      <c r="Z23" s="11"/>
      <c r="AA23" s="227">
        <f t="shared" si="22"/>
        <v>950000</v>
      </c>
      <c r="AB23" s="11">
        <v>950000</v>
      </c>
      <c r="AC23" s="11"/>
      <c r="AD23" s="227">
        <f t="shared" si="23"/>
        <v>950000</v>
      </c>
      <c r="AE23" s="11">
        <v>950000</v>
      </c>
      <c r="AF23" s="11"/>
      <c r="AG23" s="227">
        <f t="shared" si="24"/>
        <v>950000</v>
      </c>
      <c r="AH23" s="11">
        <v>950000</v>
      </c>
      <c r="AI23" s="11"/>
      <c r="AJ23" s="227">
        <f t="shared" si="25"/>
        <v>950000</v>
      </c>
      <c r="AK23" s="11">
        <v>950000</v>
      </c>
      <c r="AL23" s="11"/>
      <c r="AM23" s="227">
        <f t="shared" si="26"/>
        <v>950000</v>
      </c>
      <c r="AN23" s="11">
        <v>950000</v>
      </c>
      <c r="AO23" s="11"/>
      <c r="AP23" s="227">
        <f t="shared" si="27"/>
        <v>950000</v>
      </c>
      <c r="AQ23" s="11"/>
      <c r="AR23" s="11"/>
      <c r="AS23" s="106"/>
      <c r="AT23" s="11"/>
      <c r="AU23" s="11"/>
      <c r="AV23" s="51">
        <f t="shared" si="18"/>
        <v>0</v>
      </c>
      <c r="AW23" s="11"/>
      <c r="AX23" s="11"/>
      <c r="AY23" s="51"/>
      <c r="AZ23" s="33">
        <f t="shared" si="0"/>
        <v>11500000</v>
      </c>
      <c r="BA23" s="165">
        <f t="shared" si="1"/>
        <v>2000000</v>
      </c>
      <c r="BB23" s="165">
        <f t="shared" si="2"/>
        <v>13500000</v>
      </c>
      <c r="BC23" s="165">
        <f t="shared" si="3"/>
        <v>13500000</v>
      </c>
      <c r="BD23" s="165">
        <f t="shared" si="4"/>
        <v>0</v>
      </c>
    </row>
    <row r="24" spans="1:56" x14ac:dyDescent="0.2">
      <c r="A24" s="340">
        <v>18</v>
      </c>
      <c r="B24" s="3"/>
      <c r="C24" s="49" t="s">
        <v>432</v>
      </c>
      <c r="D24" s="158" t="s">
        <v>506</v>
      </c>
      <c r="E24" s="301">
        <v>12500000</v>
      </c>
      <c r="F24" s="11"/>
      <c r="G24" s="11"/>
      <c r="H24" s="87">
        <f t="shared" si="15"/>
        <v>12500000</v>
      </c>
      <c r="I24" s="158">
        <v>4000000</v>
      </c>
      <c r="J24" s="55"/>
      <c r="K24" s="11"/>
      <c r="L24" s="227">
        <f t="shared" si="16"/>
        <v>0</v>
      </c>
      <c r="M24" s="11">
        <v>710000</v>
      </c>
      <c r="N24" s="11">
        <v>710000</v>
      </c>
      <c r="O24" s="227">
        <f t="shared" si="17"/>
        <v>0</v>
      </c>
      <c r="P24" s="11">
        <v>710000</v>
      </c>
      <c r="Q24" s="11">
        <v>710000</v>
      </c>
      <c r="R24" s="227">
        <f t="shared" si="19"/>
        <v>0</v>
      </c>
      <c r="S24" s="11">
        <v>710000</v>
      </c>
      <c r="T24" s="11">
        <v>710000</v>
      </c>
      <c r="U24" s="227">
        <f t="shared" si="20"/>
        <v>0</v>
      </c>
      <c r="V24" s="11">
        <v>710000</v>
      </c>
      <c r="W24" s="11">
        <v>710000</v>
      </c>
      <c r="X24" s="227">
        <f t="shared" si="21"/>
        <v>0</v>
      </c>
      <c r="Y24" s="11">
        <v>710000</v>
      </c>
      <c r="Z24" s="11"/>
      <c r="AA24" s="227">
        <f t="shared" si="22"/>
        <v>710000</v>
      </c>
      <c r="AB24" s="11">
        <v>710000</v>
      </c>
      <c r="AC24" s="11"/>
      <c r="AD24" s="227">
        <f t="shared" si="23"/>
        <v>710000</v>
      </c>
      <c r="AE24" s="11">
        <v>710000</v>
      </c>
      <c r="AF24" s="11"/>
      <c r="AG24" s="227">
        <f t="shared" si="24"/>
        <v>710000</v>
      </c>
      <c r="AH24" s="11">
        <v>710000</v>
      </c>
      <c r="AI24" s="11"/>
      <c r="AJ24" s="227">
        <f t="shared" si="25"/>
        <v>710000</v>
      </c>
      <c r="AK24" s="11">
        <v>710000</v>
      </c>
      <c r="AL24" s="11"/>
      <c r="AM24" s="227">
        <f t="shared" si="26"/>
        <v>710000</v>
      </c>
      <c r="AN24" s="11">
        <v>710000</v>
      </c>
      <c r="AO24" s="11"/>
      <c r="AP24" s="227">
        <f t="shared" si="27"/>
        <v>710000</v>
      </c>
      <c r="AQ24" s="11">
        <v>710000</v>
      </c>
      <c r="AR24" s="11"/>
      <c r="AS24" s="227">
        <f t="shared" ref="AS24" si="33">+AQ24-AR24</f>
        <v>710000</v>
      </c>
      <c r="AT24" s="11">
        <v>690000</v>
      </c>
      <c r="AU24" s="11"/>
      <c r="AV24" s="51">
        <f t="shared" si="18"/>
        <v>690000</v>
      </c>
      <c r="AW24" s="11"/>
      <c r="AX24" s="11"/>
      <c r="AY24" s="51"/>
      <c r="AZ24" s="33">
        <f t="shared" si="0"/>
        <v>8500000</v>
      </c>
      <c r="BA24" s="165">
        <f t="shared" si="1"/>
        <v>4000000</v>
      </c>
      <c r="BB24" s="165">
        <f t="shared" si="2"/>
        <v>12500000</v>
      </c>
      <c r="BC24" s="165">
        <f t="shared" si="3"/>
        <v>12500000</v>
      </c>
      <c r="BD24" s="165">
        <f t="shared" si="4"/>
        <v>0</v>
      </c>
    </row>
    <row r="25" spans="1:56" x14ac:dyDescent="0.2">
      <c r="A25" s="341">
        <v>19</v>
      </c>
      <c r="B25" s="3" t="s">
        <v>433</v>
      </c>
      <c r="C25" s="49" t="s">
        <v>434</v>
      </c>
      <c r="D25" s="158" t="s">
        <v>505</v>
      </c>
      <c r="E25" s="11">
        <v>13000000</v>
      </c>
      <c r="F25" s="11"/>
      <c r="G25" s="11">
        <v>6500000</v>
      </c>
      <c r="H25" s="87">
        <f t="shared" si="15"/>
        <v>6500000</v>
      </c>
      <c r="I25" s="158">
        <v>4000000</v>
      </c>
      <c r="J25" s="55"/>
      <c r="K25" s="11"/>
      <c r="L25" s="227">
        <f t="shared" si="16"/>
        <v>0</v>
      </c>
      <c r="M25" s="11">
        <v>250000</v>
      </c>
      <c r="N25" s="11">
        <v>250000</v>
      </c>
      <c r="O25" s="227">
        <f t="shared" si="17"/>
        <v>0</v>
      </c>
      <c r="P25" s="11">
        <v>250000</v>
      </c>
      <c r="Q25" s="11">
        <v>250000</v>
      </c>
      <c r="R25" s="227">
        <f t="shared" si="19"/>
        <v>0</v>
      </c>
      <c r="S25" s="11">
        <v>250000</v>
      </c>
      <c r="T25" s="11">
        <v>250000</v>
      </c>
      <c r="U25" s="227">
        <f t="shared" si="20"/>
        <v>0</v>
      </c>
      <c r="V25" s="11">
        <v>250000</v>
      </c>
      <c r="W25" s="11">
        <v>250000</v>
      </c>
      <c r="X25" s="227">
        <f t="shared" si="21"/>
        <v>0</v>
      </c>
      <c r="Y25" s="11">
        <v>250000</v>
      </c>
      <c r="Z25" s="11">
        <v>250000</v>
      </c>
      <c r="AA25" s="227">
        <f t="shared" si="22"/>
        <v>0</v>
      </c>
      <c r="AB25" s="11">
        <v>250000</v>
      </c>
      <c r="AC25" s="11">
        <v>250000</v>
      </c>
      <c r="AD25" s="227">
        <f t="shared" si="23"/>
        <v>0</v>
      </c>
      <c r="AE25" s="11">
        <v>250000</v>
      </c>
      <c r="AF25" s="11">
        <v>250000</v>
      </c>
      <c r="AG25" s="227">
        <f t="shared" si="24"/>
        <v>0</v>
      </c>
      <c r="AH25" s="11">
        <v>250000</v>
      </c>
      <c r="AI25" s="11"/>
      <c r="AJ25" s="227">
        <f t="shared" si="25"/>
        <v>250000</v>
      </c>
      <c r="AK25" s="11">
        <v>250000</v>
      </c>
      <c r="AL25" s="11"/>
      <c r="AM25" s="227">
        <f t="shared" si="26"/>
        <v>250000</v>
      </c>
      <c r="AN25" s="11">
        <v>250000</v>
      </c>
      <c r="AO25" s="11"/>
      <c r="AP25" s="227">
        <f t="shared" si="27"/>
        <v>250000</v>
      </c>
      <c r="AQ25" s="11"/>
      <c r="AR25" s="11"/>
      <c r="AS25" s="106"/>
      <c r="AT25" s="11"/>
      <c r="AU25" s="11"/>
      <c r="AV25" s="51">
        <f t="shared" si="18"/>
        <v>0</v>
      </c>
      <c r="AW25" s="11"/>
      <c r="AX25" s="11"/>
      <c r="AY25" s="51"/>
      <c r="AZ25" s="33">
        <f t="shared" si="0"/>
        <v>2500000</v>
      </c>
      <c r="BA25" s="165">
        <f t="shared" si="1"/>
        <v>4000000</v>
      </c>
      <c r="BB25" s="165">
        <f t="shared" si="2"/>
        <v>6500000</v>
      </c>
      <c r="BC25" s="165">
        <f t="shared" si="3"/>
        <v>6500000</v>
      </c>
      <c r="BD25" s="165">
        <f t="shared" si="4"/>
        <v>0</v>
      </c>
    </row>
    <row r="26" spans="1:56" x14ac:dyDescent="0.2">
      <c r="A26" s="340">
        <v>20</v>
      </c>
      <c r="B26" s="3" t="s">
        <v>435</v>
      </c>
      <c r="C26" s="49" t="s">
        <v>436</v>
      </c>
      <c r="D26" s="158" t="s">
        <v>506</v>
      </c>
      <c r="E26" s="11">
        <v>13500000</v>
      </c>
      <c r="F26" s="11"/>
      <c r="G26" s="11">
        <v>4050000</v>
      </c>
      <c r="H26" s="87">
        <f t="shared" si="15"/>
        <v>9450000</v>
      </c>
      <c r="I26" s="158">
        <v>2000000</v>
      </c>
      <c r="J26" s="55"/>
      <c r="K26" s="11"/>
      <c r="L26" s="227">
        <f t="shared" si="16"/>
        <v>0</v>
      </c>
      <c r="M26" s="11">
        <v>745000</v>
      </c>
      <c r="N26" s="11">
        <v>745000</v>
      </c>
      <c r="O26" s="227">
        <f t="shared" si="17"/>
        <v>0</v>
      </c>
      <c r="P26" s="11">
        <v>745000</v>
      </c>
      <c r="Q26" s="11">
        <v>745000</v>
      </c>
      <c r="R26" s="227">
        <f t="shared" si="19"/>
        <v>0</v>
      </c>
      <c r="S26" s="11">
        <v>745000</v>
      </c>
      <c r="T26" s="11"/>
      <c r="U26" s="227">
        <f t="shared" si="20"/>
        <v>745000</v>
      </c>
      <c r="V26" s="11">
        <v>745000</v>
      </c>
      <c r="W26" s="11"/>
      <c r="X26" s="227">
        <f t="shared" si="21"/>
        <v>745000</v>
      </c>
      <c r="Y26" s="11">
        <v>745000</v>
      </c>
      <c r="Z26" s="11"/>
      <c r="AA26" s="227">
        <f t="shared" si="22"/>
        <v>745000</v>
      </c>
      <c r="AB26" s="11">
        <v>745000</v>
      </c>
      <c r="AC26" s="11"/>
      <c r="AD26" s="227">
        <f t="shared" si="23"/>
        <v>745000</v>
      </c>
      <c r="AE26" s="11">
        <v>745000</v>
      </c>
      <c r="AF26" s="11"/>
      <c r="AG26" s="227">
        <f t="shared" si="24"/>
        <v>745000</v>
      </c>
      <c r="AH26" s="11">
        <v>745000</v>
      </c>
      <c r="AI26" s="11"/>
      <c r="AJ26" s="227">
        <f t="shared" si="25"/>
        <v>745000</v>
      </c>
      <c r="AK26" s="11">
        <v>745000</v>
      </c>
      <c r="AL26" s="11"/>
      <c r="AM26" s="227">
        <f t="shared" si="26"/>
        <v>745000</v>
      </c>
      <c r="AN26" s="11">
        <v>745000</v>
      </c>
      <c r="AO26" s="11"/>
      <c r="AP26" s="227">
        <f t="shared" si="27"/>
        <v>745000</v>
      </c>
      <c r="AQ26" s="11"/>
      <c r="AR26" s="11"/>
      <c r="AS26" s="106"/>
      <c r="AT26" s="11"/>
      <c r="AU26" s="11"/>
      <c r="AV26" s="51">
        <f t="shared" si="18"/>
        <v>0</v>
      </c>
      <c r="AW26" s="11"/>
      <c r="AX26" s="11"/>
      <c r="AY26" s="51"/>
      <c r="AZ26" s="33">
        <f t="shared" si="0"/>
        <v>7450000</v>
      </c>
      <c r="BA26" s="165">
        <f t="shared" si="1"/>
        <v>2000000</v>
      </c>
      <c r="BB26" s="165">
        <f t="shared" si="2"/>
        <v>9450000</v>
      </c>
      <c r="BC26" s="165">
        <f t="shared" si="3"/>
        <v>9450000</v>
      </c>
      <c r="BD26" s="165">
        <f t="shared" si="4"/>
        <v>0</v>
      </c>
    </row>
    <row r="27" spans="1:56" x14ac:dyDescent="0.2">
      <c r="A27" s="341">
        <v>21</v>
      </c>
      <c r="B27" s="3"/>
      <c r="C27" s="49" t="s">
        <v>437</v>
      </c>
      <c r="D27" s="158" t="s">
        <v>506</v>
      </c>
      <c r="E27" s="11">
        <v>13500000</v>
      </c>
      <c r="F27" s="11"/>
      <c r="G27" s="11"/>
      <c r="H27" s="87">
        <f t="shared" si="15"/>
        <v>13500000</v>
      </c>
      <c r="I27" s="158">
        <v>9175000</v>
      </c>
      <c r="J27" s="55"/>
      <c r="K27" s="11"/>
      <c r="L27" s="227">
        <f t="shared" si="16"/>
        <v>0</v>
      </c>
      <c r="M27" s="11">
        <v>432500</v>
      </c>
      <c r="N27" s="11">
        <v>432500</v>
      </c>
      <c r="O27" s="227">
        <f t="shared" si="17"/>
        <v>0</v>
      </c>
      <c r="P27" s="11">
        <v>432500</v>
      </c>
      <c r="Q27" s="11">
        <v>432500</v>
      </c>
      <c r="R27" s="227">
        <f t="shared" si="19"/>
        <v>0</v>
      </c>
      <c r="S27" s="11">
        <v>432500</v>
      </c>
      <c r="T27" s="11">
        <v>432500</v>
      </c>
      <c r="U27" s="227">
        <f t="shared" si="20"/>
        <v>0</v>
      </c>
      <c r="V27" s="11">
        <v>432500</v>
      </c>
      <c r="W27" s="11">
        <v>2500</v>
      </c>
      <c r="X27" s="227">
        <f t="shared" si="21"/>
        <v>430000</v>
      </c>
      <c r="Y27" s="11">
        <v>432500</v>
      </c>
      <c r="Z27" s="11"/>
      <c r="AA27" s="227">
        <f t="shared" si="22"/>
        <v>432500</v>
      </c>
      <c r="AB27" s="11">
        <v>432500</v>
      </c>
      <c r="AC27" s="11"/>
      <c r="AD27" s="227">
        <f t="shared" si="23"/>
        <v>432500</v>
      </c>
      <c r="AE27" s="11">
        <v>432500</v>
      </c>
      <c r="AF27" s="11"/>
      <c r="AG27" s="227">
        <f t="shared" si="24"/>
        <v>432500</v>
      </c>
      <c r="AH27" s="11">
        <v>432500</v>
      </c>
      <c r="AI27" s="11"/>
      <c r="AJ27" s="227">
        <f t="shared" si="25"/>
        <v>432500</v>
      </c>
      <c r="AK27" s="11">
        <v>432500</v>
      </c>
      <c r="AL27" s="11"/>
      <c r="AM27" s="227">
        <f t="shared" si="26"/>
        <v>432500</v>
      </c>
      <c r="AN27" s="11">
        <v>432500</v>
      </c>
      <c r="AO27" s="11"/>
      <c r="AP27" s="227">
        <f t="shared" si="27"/>
        <v>432500</v>
      </c>
      <c r="AQ27" s="11"/>
      <c r="AR27" s="11"/>
      <c r="AS27" s="106"/>
      <c r="AT27" s="11"/>
      <c r="AU27" s="11"/>
      <c r="AV27" s="51">
        <f t="shared" si="18"/>
        <v>0</v>
      </c>
      <c r="AW27" s="11"/>
      <c r="AX27" s="11"/>
      <c r="AY27" s="51"/>
      <c r="AZ27" s="33">
        <f t="shared" si="0"/>
        <v>4325000</v>
      </c>
      <c r="BA27" s="165">
        <f t="shared" si="1"/>
        <v>9175000</v>
      </c>
      <c r="BB27" s="165">
        <f t="shared" si="2"/>
        <v>13500000</v>
      </c>
      <c r="BC27" s="165">
        <f t="shared" si="3"/>
        <v>13500000</v>
      </c>
      <c r="BD27" s="165">
        <f t="shared" si="4"/>
        <v>0</v>
      </c>
    </row>
    <row r="28" spans="1:56" x14ac:dyDescent="0.2">
      <c r="A28" s="340">
        <v>22</v>
      </c>
      <c r="B28" s="3"/>
      <c r="C28" s="49" t="s">
        <v>438</v>
      </c>
      <c r="D28" s="158" t="s">
        <v>505</v>
      </c>
      <c r="E28" s="11">
        <v>13500000</v>
      </c>
      <c r="F28" s="11"/>
      <c r="G28" s="11"/>
      <c r="H28" s="87">
        <f t="shared" si="15"/>
        <v>13500000</v>
      </c>
      <c r="I28" s="158">
        <v>4000000</v>
      </c>
      <c r="J28" s="55"/>
      <c r="K28" s="11"/>
      <c r="L28" s="227">
        <f t="shared" si="16"/>
        <v>0</v>
      </c>
      <c r="M28" s="11">
        <v>800000</v>
      </c>
      <c r="N28" s="11">
        <v>800000</v>
      </c>
      <c r="O28" s="227">
        <f t="shared" si="17"/>
        <v>0</v>
      </c>
      <c r="P28" s="11">
        <v>800000</v>
      </c>
      <c r="Q28" s="11">
        <v>800000</v>
      </c>
      <c r="R28" s="227">
        <f t="shared" si="19"/>
        <v>0</v>
      </c>
      <c r="S28" s="11">
        <v>800000</v>
      </c>
      <c r="T28" s="11">
        <v>800000</v>
      </c>
      <c r="U28" s="227">
        <f t="shared" si="20"/>
        <v>0</v>
      </c>
      <c r="V28" s="11">
        <v>800000</v>
      </c>
      <c r="W28" s="11">
        <v>800000</v>
      </c>
      <c r="X28" s="227">
        <f t="shared" si="21"/>
        <v>0</v>
      </c>
      <c r="Y28" s="11">
        <v>800000</v>
      </c>
      <c r="Z28" s="11"/>
      <c r="AA28" s="227">
        <f t="shared" si="22"/>
        <v>800000</v>
      </c>
      <c r="AB28" s="11">
        <v>800000</v>
      </c>
      <c r="AC28" s="11"/>
      <c r="AD28" s="227">
        <f t="shared" si="23"/>
        <v>800000</v>
      </c>
      <c r="AE28" s="11">
        <v>800000</v>
      </c>
      <c r="AF28" s="11"/>
      <c r="AG28" s="227">
        <f t="shared" si="24"/>
        <v>800000</v>
      </c>
      <c r="AH28" s="11">
        <v>800000</v>
      </c>
      <c r="AI28" s="11"/>
      <c r="AJ28" s="227">
        <f t="shared" si="25"/>
        <v>800000</v>
      </c>
      <c r="AK28" s="11">
        <v>800000</v>
      </c>
      <c r="AL28" s="11"/>
      <c r="AM28" s="227">
        <f t="shared" si="26"/>
        <v>800000</v>
      </c>
      <c r="AN28" s="11">
        <v>800000</v>
      </c>
      <c r="AO28" s="11"/>
      <c r="AP28" s="227">
        <f t="shared" si="27"/>
        <v>800000</v>
      </c>
      <c r="AQ28" s="11">
        <v>800000</v>
      </c>
      <c r="AR28" s="11"/>
      <c r="AS28" s="227">
        <f t="shared" ref="AS28" si="34">+AQ28-AR28</f>
        <v>800000</v>
      </c>
      <c r="AT28" s="11">
        <v>700000</v>
      </c>
      <c r="AU28" s="11"/>
      <c r="AV28" s="51">
        <f t="shared" si="18"/>
        <v>700000</v>
      </c>
      <c r="AW28" s="11"/>
      <c r="AX28" s="11"/>
      <c r="AY28" s="51"/>
      <c r="AZ28" s="33">
        <f t="shared" si="0"/>
        <v>9500000</v>
      </c>
      <c r="BA28" s="165">
        <f t="shared" si="1"/>
        <v>4000000</v>
      </c>
      <c r="BB28" s="165">
        <f t="shared" si="2"/>
        <v>13500000</v>
      </c>
      <c r="BC28" s="165">
        <f t="shared" si="3"/>
        <v>13500000</v>
      </c>
      <c r="BD28" s="165">
        <f t="shared" si="4"/>
        <v>0</v>
      </c>
    </row>
    <row r="29" spans="1:56" x14ac:dyDescent="0.2">
      <c r="A29" s="341">
        <v>23</v>
      </c>
      <c r="B29" s="3"/>
      <c r="C29" s="49" t="s">
        <v>439</v>
      </c>
      <c r="D29" s="158" t="s">
        <v>505</v>
      </c>
      <c r="E29" s="11">
        <v>13500000</v>
      </c>
      <c r="F29" s="11"/>
      <c r="G29" s="11"/>
      <c r="H29" s="87">
        <f t="shared" si="15"/>
        <v>13500000</v>
      </c>
      <c r="I29" s="158">
        <v>4000000</v>
      </c>
      <c r="J29" s="55"/>
      <c r="K29" s="11"/>
      <c r="L29" s="227">
        <f t="shared" si="16"/>
        <v>0</v>
      </c>
      <c r="M29" s="11">
        <v>950000</v>
      </c>
      <c r="N29" s="11">
        <v>950000</v>
      </c>
      <c r="O29" s="227">
        <f t="shared" si="17"/>
        <v>0</v>
      </c>
      <c r="P29" s="11">
        <v>950000</v>
      </c>
      <c r="Q29" s="11">
        <v>950000</v>
      </c>
      <c r="R29" s="227">
        <f t="shared" si="19"/>
        <v>0</v>
      </c>
      <c r="S29" s="11">
        <v>950000</v>
      </c>
      <c r="T29" s="11">
        <v>950000</v>
      </c>
      <c r="U29" s="227">
        <f t="shared" si="20"/>
        <v>0</v>
      </c>
      <c r="V29" s="11">
        <v>950000</v>
      </c>
      <c r="W29" s="11">
        <v>950000</v>
      </c>
      <c r="X29" s="227">
        <f t="shared" si="21"/>
        <v>0</v>
      </c>
      <c r="Y29" s="11">
        <v>950000</v>
      </c>
      <c r="Z29" s="11">
        <v>950000</v>
      </c>
      <c r="AA29" s="227">
        <f t="shared" si="22"/>
        <v>0</v>
      </c>
      <c r="AB29" s="11">
        <v>950000</v>
      </c>
      <c r="AC29" s="11"/>
      <c r="AD29" s="227">
        <f t="shared" si="23"/>
        <v>950000</v>
      </c>
      <c r="AE29" s="11">
        <v>950000</v>
      </c>
      <c r="AF29" s="11"/>
      <c r="AG29" s="227">
        <f t="shared" si="24"/>
        <v>950000</v>
      </c>
      <c r="AH29" s="11">
        <v>950000</v>
      </c>
      <c r="AI29" s="11"/>
      <c r="AJ29" s="227">
        <f t="shared" si="25"/>
        <v>950000</v>
      </c>
      <c r="AK29" s="11">
        <v>950000</v>
      </c>
      <c r="AL29" s="11"/>
      <c r="AM29" s="227">
        <f t="shared" si="26"/>
        <v>950000</v>
      </c>
      <c r="AN29" s="11">
        <v>950000</v>
      </c>
      <c r="AO29" s="11"/>
      <c r="AP29" s="227">
        <f t="shared" si="27"/>
        <v>950000</v>
      </c>
      <c r="AQ29" s="11"/>
      <c r="AR29" s="11"/>
      <c r="AS29" s="106"/>
      <c r="AT29" s="11"/>
      <c r="AU29" s="11"/>
      <c r="AV29" s="51">
        <f t="shared" si="18"/>
        <v>0</v>
      </c>
      <c r="AW29" s="11"/>
      <c r="AX29" s="11"/>
      <c r="AY29" s="51"/>
      <c r="AZ29" s="33">
        <f t="shared" si="0"/>
        <v>9500000</v>
      </c>
      <c r="BA29" s="165">
        <f t="shared" si="1"/>
        <v>4000000</v>
      </c>
      <c r="BB29" s="165">
        <f t="shared" si="2"/>
        <v>13500000</v>
      </c>
      <c r="BC29" s="165">
        <f t="shared" si="3"/>
        <v>13500000</v>
      </c>
      <c r="BD29" s="165">
        <f t="shared" si="4"/>
        <v>0</v>
      </c>
    </row>
    <row r="30" spans="1:56" x14ac:dyDescent="0.2">
      <c r="A30" s="340">
        <v>24</v>
      </c>
      <c r="B30" s="3" t="s">
        <v>440</v>
      </c>
      <c r="C30" s="49" t="s">
        <v>441</v>
      </c>
      <c r="D30" s="158" t="s">
        <v>506</v>
      </c>
      <c r="E30" s="11">
        <v>13500000</v>
      </c>
      <c r="F30" s="11"/>
      <c r="G30" s="11">
        <v>6750000</v>
      </c>
      <c r="H30" s="87">
        <f t="shared" si="15"/>
        <v>6750000</v>
      </c>
      <c r="I30" s="158">
        <v>5000000</v>
      </c>
      <c r="J30" s="55"/>
      <c r="K30" s="11"/>
      <c r="L30" s="227">
        <f t="shared" si="16"/>
        <v>0</v>
      </c>
      <c r="M30" s="11">
        <v>175000</v>
      </c>
      <c r="N30" s="11">
        <v>175000</v>
      </c>
      <c r="O30" s="227">
        <f t="shared" si="17"/>
        <v>0</v>
      </c>
      <c r="P30" s="11">
        <v>175000</v>
      </c>
      <c r="Q30" s="11">
        <v>175000</v>
      </c>
      <c r="R30" s="227">
        <f t="shared" si="19"/>
        <v>0</v>
      </c>
      <c r="S30" s="11">
        <v>175000</v>
      </c>
      <c r="T30" s="11">
        <v>175000</v>
      </c>
      <c r="U30" s="227">
        <f t="shared" si="20"/>
        <v>0</v>
      </c>
      <c r="V30" s="11">
        <v>175000</v>
      </c>
      <c r="W30" s="11">
        <v>175000</v>
      </c>
      <c r="X30" s="227">
        <f t="shared" si="21"/>
        <v>0</v>
      </c>
      <c r="Y30" s="11">
        <v>175000</v>
      </c>
      <c r="Z30" s="11">
        <v>175000</v>
      </c>
      <c r="AA30" s="227">
        <f t="shared" si="22"/>
        <v>0</v>
      </c>
      <c r="AB30" s="11">
        <v>175000</v>
      </c>
      <c r="AC30" s="11">
        <v>175000</v>
      </c>
      <c r="AD30" s="227">
        <f t="shared" si="23"/>
        <v>0</v>
      </c>
      <c r="AE30" s="11">
        <v>175000</v>
      </c>
      <c r="AF30" s="11"/>
      <c r="AG30" s="227">
        <f t="shared" si="24"/>
        <v>175000</v>
      </c>
      <c r="AH30" s="11">
        <v>175000</v>
      </c>
      <c r="AI30" s="11"/>
      <c r="AJ30" s="227">
        <f t="shared" si="25"/>
        <v>175000</v>
      </c>
      <c r="AK30" s="11">
        <v>175000</v>
      </c>
      <c r="AL30" s="11"/>
      <c r="AM30" s="227">
        <f t="shared" si="26"/>
        <v>175000</v>
      </c>
      <c r="AN30" s="11">
        <v>175000</v>
      </c>
      <c r="AO30" s="11"/>
      <c r="AP30" s="227">
        <f t="shared" si="27"/>
        <v>175000</v>
      </c>
      <c r="AQ30" s="11"/>
      <c r="AR30" s="11"/>
      <c r="AS30" s="106"/>
      <c r="AT30" s="11"/>
      <c r="AU30" s="11"/>
      <c r="AV30" s="51">
        <f t="shared" si="18"/>
        <v>0</v>
      </c>
      <c r="AW30" s="11"/>
      <c r="AX30" s="11"/>
      <c r="AY30" s="51"/>
      <c r="AZ30" s="33">
        <f t="shared" si="0"/>
        <v>1750000</v>
      </c>
      <c r="BA30" s="165">
        <f t="shared" si="1"/>
        <v>5000000</v>
      </c>
      <c r="BB30" s="165">
        <f t="shared" si="2"/>
        <v>6750000</v>
      </c>
      <c r="BC30" s="165">
        <f t="shared" si="3"/>
        <v>6750000</v>
      </c>
      <c r="BD30" s="165">
        <f t="shared" si="4"/>
        <v>0</v>
      </c>
    </row>
    <row r="31" spans="1:56" x14ac:dyDescent="0.2">
      <c r="A31" s="341">
        <v>25</v>
      </c>
      <c r="B31" s="3"/>
      <c r="C31" s="49" t="s">
        <v>442</v>
      </c>
      <c r="D31" s="158" t="s">
        <v>505</v>
      </c>
      <c r="E31" s="11">
        <v>13500000</v>
      </c>
      <c r="F31" s="11"/>
      <c r="G31" s="11"/>
      <c r="H31" s="87">
        <f t="shared" si="15"/>
        <v>13500000</v>
      </c>
      <c r="I31" s="158">
        <v>4000000</v>
      </c>
      <c r="J31" s="55"/>
      <c r="K31" s="11"/>
      <c r="L31" s="227">
        <f t="shared" si="16"/>
        <v>0</v>
      </c>
      <c r="M31" s="11">
        <v>950000</v>
      </c>
      <c r="N31" s="11">
        <v>950000</v>
      </c>
      <c r="O31" s="227">
        <f t="shared" si="17"/>
        <v>0</v>
      </c>
      <c r="P31" s="11">
        <v>950000</v>
      </c>
      <c r="Q31" s="11">
        <v>950000</v>
      </c>
      <c r="R31" s="227">
        <f t="shared" si="19"/>
        <v>0</v>
      </c>
      <c r="S31" s="11">
        <v>950000</v>
      </c>
      <c r="T31" s="11">
        <v>950000</v>
      </c>
      <c r="U31" s="227">
        <f t="shared" si="20"/>
        <v>0</v>
      </c>
      <c r="V31" s="11">
        <v>950000</v>
      </c>
      <c r="W31" s="11">
        <v>950000</v>
      </c>
      <c r="X31" s="227">
        <f t="shared" si="21"/>
        <v>0</v>
      </c>
      <c r="Y31" s="11">
        <v>950000</v>
      </c>
      <c r="Z31" s="11"/>
      <c r="AA31" s="227">
        <f t="shared" si="22"/>
        <v>950000</v>
      </c>
      <c r="AB31" s="11">
        <v>950000</v>
      </c>
      <c r="AC31" s="11"/>
      <c r="AD31" s="227">
        <f t="shared" si="23"/>
        <v>950000</v>
      </c>
      <c r="AE31" s="11">
        <v>950000</v>
      </c>
      <c r="AF31" s="11"/>
      <c r="AG31" s="227">
        <f t="shared" si="24"/>
        <v>950000</v>
      </c>
      <c r="AH31" s="11">
        <v>950000</v>
      </c>
      <c r="AI31" s="11"/>
      <c r="AJ31" s="227">
        <f t="shared" si="25"/>
        <v>950000</v>
      </c>
      <c r="AK31" s="11">
        <v>950000</v>
      </c>
      <c r="AL31" s="11"/>
      <c r="AM31" s="227">
        <f t="shared" si="26"/>
        <v>950000</v>
      </c>
      <c r="AN31" s="11">
        <v>950000</v>
      </c>
      <c r="AO31" s="11"/>
      <c r="AP31" s="227">
        <f t="shared" si="27"/>
        <v>950000</v>
      </c>
      <c r="AQ31" s="11"/>
      <c r="AR31" s="11"/>
      <c r="AS31" s="106"/>
      <c r="AT31" s="11"/>
      <c r="AU31" s="11"/>
      <c r="AV31" s="51">
        <f t="shared" si="18"/>
        <v>0</v>
      </c>
      <c r="AW31" s="11"/>
      <c r="AX31" s="11"/>
      <c r="AY31" s="51"/>
      <c r="AZ31" s="33">
        <f t="shared" si="0"/>
        <v>9500000</v>
      </c>
      <c r="BA31" s="165">
        <f t="shared" si="1"/>
        <v>4000000</v>
      </c>
      <c r="BB31" s="165">
        <f t="shared" si="2"/>
        <v>13500000</v>
      </c>
      <c r="BC31" s="165">
        <f t="shared" si="3"/>
        <v>13500000</v>
      </c>
      <c r="BD31" s="165">
        <f t="shared" si="4"/>
        <v>0</v>
      </c>
    </row>
    <row r="32" spans="1:56" x14ac:dyDescent="0.2">
      <c r="A32" s="340">
        <v>26</v>
      </c>
      <c r="B32" s="3"/>
      <c r="C32" s="49" t="s">
        <v>443</v>
      </c>
      <c r="D32" s="158" t="s">
        <v>506</v>
      </c>
      <c r="E32" s="11">
        <v>13000000</v>
      </c>
      <c r="F32" s="11"/>
      <c r="G32" s="11"/>
      <c r="H32" s="87">
        <f t="shared" si="15"/>
        <v>13000000</v>
      </c>
      <c r="I32" s="158">
        <v>4000000</v>
      </c>
      <c r="J32" s="55"/>
      <c r="K32" s="11"/>
      <c r="L32" s="227">
        <f t="shared" si="16"/>
        <v>0</v>
      </c>
      <c r="M32" s="11">
        <v>900000</v>
      </c>
      <c r="N32" s="11">
        <v>900000</v>
      </c>
      <c r="O32" s="227">
        <f t="shared" si="17"/>
        <v>0</v>
      </c>
      <c r="P32" s="11">
        <v>900000</v>
      </c>
      <c r="Q32" s="11">
        <v>900000</v>
      </c>
      <c r="R32" s="227">
        <f t="shared" si="19"/>
        <v>0</v>
      </c>
      <c r="S32" s="11">
        <v>900000</v>
      </c>
      <c r="T32" s="11">
        <v>900000</v>
      </c>
      <c r="U32" s="227">
        <f t="shared" si="20"/>
        <v>0</v>
      </c>
      <c r="V32" s="11">
        <v>900000</v>
      </c>
      <c r="W32" s="11">
        <v>900000</v>
      </c>
      <c r="X32" s="227">
        <f t="shared" si="21"/>
        <v>0</v>
      </c>
      <c r="Y32" s="11">
        <v>900000</v>
      </c>
      <c r="Z32" s="11">
        <v>900000</v>
      </c>
      <c r="AA32" s="227">
        <f t="shared" si="22"/>
        <v>0</v>
      </c>
      <c r="AB32" s="11">
        <v>900000</v>
      </c>
      <c r="AC32" s="11"/>
      <c r="AD32" s="227">
        <f t="shared" si="23"/>
        <v>900000</v>
      </c>
      <c r="AE32" s="11">
        <v>900000</v>
      </c>
      <c r="AF32" s="11"/>
      <c r="AG32" s="227">
        <f t="shared" si="24"/>
        <v>900000</v>
      </c>
      <c r="AH32" s="11">
        <v>900000</v>
      </c>
      <c r="AI32" s="11"/>
      <c r="AJ32" s="227">
        <f t="shared" si="25"/>
        <v>900000</v>
      </c>
      <c r="AK32" s="11">
        <v>900000</v>
      </c>
      <c r="AL32" s="11"/>
      <c r="AM32" s="227">
        <f t="shared" si="26"/>
        <v>900000</v>
      </c>
      <c r="AN32" s="11">
        <v>900000</v>
      </c>
      <c r="AO32" s="11"/>
      <c r="AP32" s="227">
        <f t="shared" si="27"/>
        <v>900000</v>
      </c>
      <c r="AQ32" s="11"/>
      <c r="AR32" s="11"/>
      <c r="AS32" s="106"/>
      <c r="AT32" s="11"/>
      <c r="AU32" s="11"/>
      <c r="AV32" s="51">
        <f t="shared" si="18"/>
        <v>0</v>
      </c>
      <c r="AW32" s="11"/>
      <c r="AX32" s="11"/>
      <c r="AY32" s="51"/>
      <c r="AZ32" s="33">
        <f t="shared" si="0"/>
        <v>9000000</v>
      </c>
      <c r="BA32" s="165">
        <f t="shared" si="1"/>
        <v>4000000</v>
      </c>
      <c r="BB32" s="165">
        <f t="shared" si="2"/>
        <v>13000000</v>
      </c>
      <c r="BC32" s="165">
        <f t="shared" si="3"/>
        <v>13000000</v>
      </c>
      <c r="BD32" s="165">
        <f t="shared" si="4"/>
        <v>0</v>
      </c>
    </row>
    <row r="33" spans="1:56" s="284" customFormat="1" x14ac:dyDescent="0.2">
      <c r="A33" s="341">
        <v>27</v>
      </c>
      <c r="B33" s="302"/>
      <c r="C33" s="295" t="s">
        <v>444</v>
      </c>
      <c r="D33" s="296" t="s">
        <v>506</v>
      </c>
      <c r="E33" s="272">
        <v>13500000</v>
      </c>
      <c r="F33" s="272">
        <v>1350000</v>
      </c>
      <c r="G33" s="272"/>
      <c r="H33" s="297">
        <f t="shared" si="15"/>
        <v>12150000</v>
      </c>
      <c r="I33" s="296">
        <f>+H33</f>
        <v>12150000</v>
      </c>
      <c r="J33" s="298"/>
      <c r="K33" s="272"/>
      <c r="L33" s="227">
        <f t="shared" si="16"/>
        <v>0</v>
      </c>
      <c r="M33" s="272"/>
      <c r="N33" s="272"/>
      <c r="O33" s="292">
        <f t="shared" si="17"/>
        <v>0</v>
      </c>
      <c r="P33" s="272"/>
      <c r="Q33" s="272"/>
      <c r="R33" s="299"/>
      <c r="S33" s="272"/>
      <c r="T33" s="272"/>
      <c r="U33" s="292"/>
      <c r="V33" s="272"/>
      <c r="W33" s="272"/>
      <c r="X33" s="292"/>
      <c r="Y33" s="272"/>
      <c r="Z33" s="272"/>
      <c r="AA33" s="292"/>
      <c r="AB33" s="272"/>
      <c r="AC33" s="272"/>
      <c r="AD33" s="292"/>
      <c r="AE33" s="272"/>
      <c r="AF33" s="272"/>
      <c r="AG33" s="292"/>
      <c r="AH33" s="272"/>
      <c r="AI33" s="272"/>
      <c r="AJ33" s="292"/>
      <c r="AK33" s="272"/>
      <c r="AL33" s="272"/>
      <c r="AM33" s="292"/>
      <c r="AN33" s="272"/>
      <c r="AO33" s="272"/>
      <c r="AP33" s="292"/>
      <c r="AQ33" s="272"/>
      <c r="AR33" s="272"/>
      <c r="AS33" s="300"/>
      <c r="AT33" s="272"/>
      <c r="AU33" s="272"/>
      <c r="AV33" s="299">
        <f t="shared" si="18"/>
        <v>0</v>
      </c>
      <c r="AW33" s="272"/>
      <c r="AX33" s="272"/>
      <c r="AY33" s="299"/>
      <c r="AZ33" s="283">
        <f t="shared" si="0"/>
        <v>0</v>
      </c>
      <c r="BA33" s="165">
        <f t="shared" si="1"/>
        <v>12150000</v>
      </c>
      <c r="BB33" s="165">
        <f t="shared" si="2"/>
        <v>12150000</v>
      </c>
      <c r="BC33" s="165">
        <f t="shared" si="3"/>
        <v>12150000</v>
      </c>
      <c r="BD33" s="165">
        <f t="shared" si="4"/>
        <v>0</v>
      </c>
    </row>
    <row r="34" spans="1:56" x14ac:dyDescent="0.2">
      <c r="A34" s="340">
        <v>28</v>
      </c>
      <c r="B34" s="3"/>
      <c r="C34" s="49" t="s">
        <v>445</v>
      </c>
      <c r="D34" s="50" t="s">
        <v>505</v>
      </c>
      <c r="E34" s="11">
        <v>13500000</v>
      </c>
      <c r="F34" s="11"/>
      <c r="G34" s="11"/>
      <c r="H34" s="87">
        <f t="shared" si="15"/>
        <v>13500000</v>
      </c>
      <c r="I34" s="158">
        <v>2000000</v>
      </c>
      <c r="J34" s="55">
        <v>2000000</v>
      </c>
      <c r="K34" s="11">
        <v>2000000</v>
      </c>
      <c r="L34" s="227">
        <f t="shared" si="16"/>
        <v>0</v>
      </c>
      <c r="M34" s="11">
        <v>800000</v>
      </c>
      <c r="N34" s="11">
        <v>800000</v>
      </c>
      <c r="O34" s="227">
        <f t="shared" si="17"/>
        <v>0</v>
      </c>
      <c r="P34" s="11">
        <v>800000</v>
      </c>
      <c r="Q34" s="11">
        <v>800000</v>
      </c>
      <c r="R34" s="227">
        <f t="shared" ref="R34:R44" si="35">+P34-Q34</f>
        <v>0</v>
      </c>
      <c r="S34" s="11">
        <v>800000</v>
      </c>
      <c r="T34" s="11">
        <v>800000</v>
      </c>
      <c r="U34" s="227">
        <f t="shared" ref="U34:U44" si="36">+S34-T34</f>
        <v>0</v>
      </c>
      <c r="V34" s="11">
        <v>800000</v>
      </c>
      <c r="W34" s="11"/>
      <c r="X34" s="227">
        <f t="shared" ref="X34:X44" si="37">+V34-W34</f>
        <v>800000</v>
      </c>
      <c r="Y34" s="11">
        <v>800000</v>
      </c>
      <c r="Z34" s="11"/>
      <c r="AA34" s="227">
        <f t="shared" ref="AA34:AA44" si="38">+Y34-Z34</f>
        <v>800000</v>
      </c>
      <c r="AB34" s="11">
        <v>800000</v>
      </c>
      <c r="AC34" s="11"/>
      <c r="AD34" s="227">
        <f t="shared" ref="AD34:AD44" si="39">+AB34-AC34</f>
        <v>800000</v>
      </c>
      <c r="AE34" s="11">
        <v>800000</v>
      </c>
      <c r="AF34" s="11"/>
      <c r="AG34" s="227">
        <f t="shared" ref="AG34:AG44" si="40">+AE34-AF34</f>
        <v>800000</v>
      </c>
      <c r="AH34" s="11">
        <v>800000</v>
      </c>
      <c r="AI34" s="11"/>
      <c r="AJ34" s="227">
        <f t="shared" ref="AJ34:AJ44" si="41">+AH34-AI34</f>
        <v>800000</v>
      </c>
      <c r="AK34" s="11">
        <v>800000</v>
      </c>
      <c r="AL34" s="11"/>
      <c r="AM34" s="227">
        <f t="shared" ref="AM34:AM44" si="42">+AK34-AL34</f>
        <v>800000</v>
      </c>
      <c r="AN34" s="11">
        <v>800000</v>
      </c>
      <c r="AO34" s="11"/>
      <c r="AP34" s="227">
        <f t="shared" ref="AP34:AP35" si="43">+AN34-AO34</f>
        <v>800000</v>
      </c>
      <c r="AQ34" s="11">
        <v>800000</v>
      </c>
      <c r="AR34" s="11"/>
      <c r="AS34" s="227">
        <f t="shared" ref="AS34" si="44">+AQ34-AR34</f>
        <v>800000</v>
      </c>
      <c r="AT34" s="11">
        <v>700000</v>
      </c>
      <c r="AU34" s="11"/>
      <c r="AV34" s="51">
        <f t="shared" si="18"/>
        <v>700000</v>
      </c>
      <c r="AW34" s="11"/>
      <c r="AX34" s="11"/>
      <c r="AY34" s="51"/>
      <c r="AZ34" s="33">
        <f t="shared" si="0"/>
        <v>11500000</v>
      </c>
      <c r="BA34" s="165">
        <f t="shared" si="1"/>
        <v>2000000</v>
      </c>
      <c r="BB34" s="165">
        <f t="shared" si="2"/>
        <v>13500000</v>
      </c>
      <c r="BC34" s="165">
        <f t="shared" si="3"/>
        <v>13500000</v>
      </c>
      <c r="BD34" s="165">
        <f t="shared" si="4"/>
        <v>0</v>
      </c>
    </row>
    <row r="35" spans="1:56" x14ac:dyDescent="0.2">
      <c r="A35" s="341">
        <v>29</v>
      </c>
      <c r="B35" s="3"/>
      <c r="C35" s="49" t="s">
        <v>446</v>
      </c>
      <c r="D35" s="50" t="s">
        <v>505</v>
      </c>
      <c r="E35" s="11">
        <v>13500000</v>
      </c>
      <c r="F35" s="11"/>
      <c r="G35" s="11"/>
      <c r="H35" s="87">
        <f t="shared" si="15"/>
        <v>13500000</v>
      </c>
      <c r="I35" s="158">
        <v>3500000</v>
      </c>
      <c r="J35" s="55">
        <v>1500000</v>
      </c>
      <c r="K35" s="11">
        <v>1500000</v>
      </c>
      <c r="L35" s="227">
        <f t="shared" si="16"/>
        <v>0</v>
      </c>
      <c r="M35" s="11">
        <v>850000</v>
      </c>
      <c r="N35" s="11">
        <v>850000</v>
      </c>
      <c r="O35" s="227">
        <f t="shared" si="17"/>
        <v>0</v>
      </c>
      <c r="P35" s="11">
        <v>850000</v>
      </c>
      <c r="Q35" s="11">
        <v>850000</v>
      </c>
      <c r="R35" s="227">
        <f t="shared" si="35"/>
        <v>0</v>
      </c>
      <c r="S35" s="11">
        <v>850000</v>
      </c>
      <c r="T35" s="11">
        <v>850000</v>
      </c>
      <c r="U35" s="227">
        <f t="shared" si="36"/>
        <v>0</v>
      </c>
      <c r="V35" s="11">
        <v>850000</v>
      </c>
      <c r="W35" s="11">
        <v>850000</v>
      </c>
      <c r="X35" s="227">
        <f t="shared" si="37"/>
        <v>0</v>
      </c>
      <c r="Y35" s="11">
        <v>850000</v>
      </c>
      <c r="Z35" s="11">
        <v>850000</v>
      </c>
      <c r="AA35" s="227">
        <f t="shared" si="38"/>
        <v>0</v>
      </c>
      <c r="AB35" s="11">
        <v>850000</v>
      </c>
      <c r="AC35" s="11"/>
      <c r="AD35" s="227">
        <f t="shared" si="39"/>
        <v>850000</v>
      </c>
      <c r="AE35" s="11">
        <v>850000</v>
      </c>
      <c r="AF35" s="11"/>
      <c r="AG35" s="227">
        <f t="shared" si="40"/>
        <v>850000</v>
      </c>
      <c r="AH35" s="11">
        <v>850000</v>
      </c>
      <c r="AI35" s="11"/>
      <c r="AJ35" s="227">
        <f t="shared" si="41"/>
        <v>850000</v>
      </c>
      <c r="AK35" s="11">
        <v>850000</v>
      </c>
      <c r="AL35" s="11"/>
      <c r="AM35" s="227">
        <f t="shared" si="42"/>
        <v>850000</v>
      </c>
      <c r="AN35" s="11">
        <v>850000</v>
      </c>
      <c r="AO35" s="11"/>
      <c r="AP35" s="227">
        <f t="shared" si="43"/>
        <v>850000</v>
      </c>
      <c r="AQ35" s="11"/>
      <c r="AR35" s="11"/>
      <c r="AS35" s="106"/>
      <c r="AT35" s="11"/>
      <c r="AU35" s="11"/>
      <c r="AV35" s="51">
        <f t="shared" si="18"/>
        <v>0</v>
      </c>
      <c r="AW35" s="11"/>
      <c r="AX35" s="11"/>
      <c r="AY35" s="51"/>
      <c r="AZ35" s="33">
        <f t="shared" si="0"/>
        <v>10000000</v>
      </c>
      <c r="BA35" s="165">
        <f t="shared" si="1"/>
        <v>3500000</v>
      </c>
      <c r="BB35" s="165">
        <f t="shared" si="2"/>
        <v>13500000</v>
      </c>
      <c r="BC35" s="165">
        <f t="shared" si="3"/>
        <v>13500000</v>
      </c>
      <c r="BD35" s="165">
        <f t="shared" si="4"/>
        <v>0</v>
      </c>
    </row>
    <row r="36" spans="1:56" x14ac:dyDescent="0.2">
      <c r="A36" s="340">
        <v>30</v>
      </c>
      <c r="B36" s="3"/>
      <c r="C36" s="49" t="s">
        <v>447</v>
      </c>
      <c r="D36" s="50" t="s">
        <v>506</v>
      </c>
      <c r="E36" s="11">
        <v>13500000</v>
      </c>
      <c r="F36" s="11"/>
      <c r="G36" s="11"/>
      <c r="H36" s="87">
        <f t="shared" si="15"/>
        <v>13500000</v>
      </c>
      <c r="I36" s="158">
        <v>4000000</v>
      </c>
      <c r="J36" s="55"/>
      <c r="K36" s="11"/>
      <c r="L36" s="227">
        <f t="shared" si="16"/>
        <v>0</v>
      </c>
      <c r="M36" s="11">
        <v>950000</v>
      </c>
      <c r="N36" s="11">
        <v>950000</v>
      </c>
      <c r="O36" s="227">
        <f t="shared" si="17"/>
        <v>0</v>
      </c>
      <c r="P36" s="11">
        <v>950000</v>
      </c>
      <c r="Q36" s="11">
        <v>950000</v>
      </c>
      <c r="R36" s="227">
        <f t="shared" si="35"/>
        <v>0</v>
      </c>
      <c r="S36" s="11">
        <v>950000</v>
      </c>
      <c r="T36" s="11">
        <v>950000</v>
      </c>
      <c r="U36" s="227">
        <f t="shared" si="36"/>
        <v>0</v>
      </c>
      <c r="V36" s="11">
        <v>950000</v>
      </c>
      <c r="W36" s="11">
        <v>950000</v>
      </c>
      <c r="X36" s="227">
        <f t="shared" si="37"/>
        <v>0</v>
      </c>
      <c r="Y36" s="11">
        <v>950000</v>
      </c>
      <c r="Z36" s="11"/>
      <c r="AA36" s="227">
        <f t="shared" si="38"/>
        <v>950000</v>
      </c>
      <c r="AB36" s="11">
        <v>950000</v>
      </c>
      <c r="AC36" s="11"/>
      <c r="AD36" s="227">
        <f t="shared" si="39"/>
        <v>950000</v>
      </c>
      <c r="AE36" s="11">
        <v>950000</v>
      </c>
      <c r="AF36" s="11"/>
      <c r="AG36" s="227">
        <f t="shared" si="40"/>
        <v>950000</v>
      </c>
      <c r="AH36" s="11">
        <v>950000</v>
      </c>
      <c r="AI36" s="11"/>
      <c r="AJ36" s="227">
        <f t="shared" si="41"/>
        <v>950000</v>
      </c>
      <c r="AK36" s="11">
        <v>950000</v>
      </c>
      <c r="AL36" s="11"/>
      <c r="AM36" s="227">
        <f t="shared" si="42"/>
        <v>950000</v>
      </c>
      <c r="AN36" s="11">
        <v>950000</v>
      </c>
      <c r="AO36" s="11"/>
      <c r="AP36" s="227">
        <f>+AN36-AO36</f>
        <v>950000</v>
      </c>
      <c r="AQ36" s="11"/>
      <c r="AR36" s="11"/>
      <c r="AS36" s="106"/>
      <c r="AT36" s="11"/>
      <c r="AU36" s="11"/>
      <c r="AV36" s="51">
        <f t="shared" si="18"/>
        <v>0</v>
      </c>
      <c r="AW36" s="11"/>
      <c r="AX36" s="11"/>
      <c r="AY36" s="51"/>
      <c r="AZ36" s="33">
        <f t="shared" si="0"/>
        <v>9500000</v>
      </c>
      <c r="BA36" s="165">
        <f t="shared" si="1"/>
        <v>4000000</v>
      </c>
      <c r="BB36" s="165">
        <f t="shared" si="2"/>
        <v>13500000</v>
      </c>
      <c r="BC36" s="165">
        <f t="shared" si="3"/>
        <v>13500000</v>
      </c>
      <c r="BD36" s="165">
        <f t="shared" si="4"/>
        <v>0</v>
      </c>
    </row>
    <row r="37" spans="1:56" x14ac:dyDescent="0.2">
      <c r="A37" s="341">
        <v>31</v>
      </c>
      <c r="B37" s="3"/>
      <c r="C37" s="49" t="s">
        <v>448</v>
      </c>
      <c r="D37" s="50" t="s">
        <v>505</v>
      </c>
      <c r="E37" s="11">
        <v>13500000</v>
      </c>
      <c r="F37" s="11"/>
      <c r="G37" s="11"/>
      <c r="H37" s="87">
        <f t="shared" si="15"/>
        <v>13500000</v>
      </c>
      <c r="I37" s="158">
        <v>5000000</v>
      </c>
      <c r="J37" s="55"/>
      <c r="K37" s="11"/>
      <c r="L37" s="227">
        <f t="shared" si="16"/>
        <v>0</v>
      </c>
      <c r="M37" s="11">
        <v>850000</v>
      </c>
      <c r="N37" s="11">
        <v>850000</v>
      </c>
      <c r="O37" s="227">
        <f t="shared" si="17"/>
        <v>0</v>
      </c>
      <c r="P37" s="11">
        <v>850000</v>
      </c>
      <c r="Q37" s="11">
        <v>850000</v>
      </c>
      <c r="R37" s="227">
        <f t="shared" si="35"/>
        <v>0</v>
      </c>
      <c r="S37" s="11">
        <v>850000</v>
      </c>
      <c r="T37" s="11">
        <v>850000</v>
      </c>
      <c r="U37" s="227">
        <f t="shared" si="36"/>
        <v>0</v>
      </c>
      <c r="V37" s="11">
        <v>850000</v>
      </c>
      <c r="W37" s="11">
        <v>850000</v>
      </c>
      <c r="X37" s="227">
        <f t="shared" si="37"/>
        <v>0</v>
      </c>
      <c r="Y37" s="11">
        <v>850000</v>
      </c>
      <c r="Z37" s="11"/>
      <c r="AA37" s="227">
        <f t="shared" si="38"/>
        <v>850000</v>
      </c>
      <c r="AB37" s="11">
        <v>850000</v>
      </c>
      <c r="AC37" s="11"/>
      <c r="AD37" s="227">
        <f t="shared" si="39"/>
        <v>850000</v>
      </c>
      <c r="AE37" s="11">
        <v>850000</v>
      </c>
      <c r="AF37" s="11"/>
      <c r="AG37" s="227">
        <f t="shared" si="40"/>
        <v>850000</v>
      </c>
      <c r="AH37" s="11">
        <v>850000</v>
      </c>
      <c r="AI37" s="11"/>
      <c r="AJ37" s="227">
        <f t="shared" si="41"/>
        <v>850000</v>
      </c>
      <c r="AK37" s="11">
        <v>850000</v>
      </c>
      <c r="AL37" s="11"/>
      <c r="AM37" s="227">
        <f t="shared" si="42"/>
        <v>850000</v>
      </c>
      <c r="AN37" s="11">
        <v>850000</v>
      </c>
      <c r="AO37" s="11"/>
      <c r="AP37" s="227">
        <f t="shared" ref="AP37:AP44" si="45">+AN37-AO37</f>
        <v>850000</v>
      </c>
      <c r="AQ37" s="11"/>
      <c r="AR37" s="11"/>
      <c r="AS37" s="106"/>
      <c r="AT37" s="11"/>
      <c r="AU37" s="11"/>
      <c r="AV37" s="51">
        <f t="shared" si="18"/>
        <v>0</v>
      </c>
      <c r="AW37" s="11"/>
      <c r="AX37" s="11"/>
      <c r="AY37" s="51"/>
      <c r="AZ37" s="33">
        <f t="shared" si="0"/>
        <v>8500000</v>
      </c>
      <c r="BA37" s="165">
        <f t="shared" si="1"/>
        <v>5000000</v>
      </c>
      <c r="BB37" s="165">
        <f t="shared" si="2"/>
        <v>13500000</v>
      </c>
      <c r="BC37" s="165">
        <f t="shared" si="3"/>
        <v>13500000</v>
      </c>
      <c r="BD37" s="165">
        <f t="shared" si="4"/>
        <v>0</v>
      </c>
    </row>
    <row r="38" spans="1:56" x14ac:dyDescent="0.2">
      <c r="A38" s="340">
        <v>32</v>
      </c>
      <c r="B38" s="3"/>
      <c r="C38" s="49" t="s">
        <v>449</v>
      </c>
      <c r="D38" s="50" t="s">
        <v>505</v>
      </c>
      <c r="E38" s="11">
        <v>13500000</v>
      </c>
      <c r="F38" s="11"/>
      <c r="G38" s="11"/>
      <c r="H38" s="87">
        <f t="shared" si="15"/>
        <v>13500000</v>
      </c>
      <c r="I38" s="158">
        <v>1000000</v>
      </c>
      <c r="J38" s="55">
        <v>3000000</v>
      </c>
      <c r="K38" s="11">
        <v>3000000</v>
      </c>
      <c r="L38" s="227">
        <f t="shared" si="16"/>
        <v>0</v>
      </c>
      <c r="M38" s="11">
        <v>800000</v>
      </c>
      <c r="N38" s="11">
        <v>800000</v>
      </c>
      <c r="O38" s="227">
        <f t="shared" si="17"/>
        <v>0</v>
      </c>
      <c r="P38" s="11">
        <v>800000</v>
      </c>
      <c r="Q38" s="11">
        <v>800000</v>
      </c>
      <c r="R38" s="227">
        <f t="shared" si="35"/>
        <v>0</v>
      </c>
      <c r="S38" s="11">
        <v>800000</v>
      </c>
      <c r="T38" s="11">
        <v>800000</v>
      </c>
      <c r="U38" s="227">
        <f t="shared" si="36"/>
        <v>0</v>
      </c>
      <c r="V38" s="11">
        <v>800000</v>
      </c>
      <c r="W38" s="11"/>
      <c r="X38" s="227">
        <f t="shared" si="37"/>
        <v>800000</v>
      </c>
      <c r="Y38" s="11">
        <v>800000</v>
      </c>
      <c r="Z38" s="11"/>
      <c r="AA38" s="227">
        <f t="shared" si="38"/>
        <v>800000</v>
      </c>
      <c r="AB38" s="11">
        <v>800000</v>
      </c>
      <c r="AC38" s="11"/>
      <c r="AD38" s="227">
        <f t="shared" si="39"/>
        <v>800000</v>
      </c>
      <c r="AE38" s="11">
        <v>800000</v>
      </c>
      <c r="AF38" s="11"/>
      <c r="AG38" s="227">
        <f t="shared" si="40"/>
        <v>800000</v>
      </c>
      <c r="AH38" s="11">
        <v>800000</v>
      </c>
      <c r="AI38" s="11"/>
      <c r="AJ38" s="227">
        <f t="shared" si="41"/>
        <v>800000</v>
      </c>
      <c r="AK38" s="11">
        <v>800000</v>
      </c>
      <c r="AL38" s="11"/>
      <c r="AM38" s="227">
        <f t="shared" si="42"/>
        <v>800000</v>
      </c>
      <c r="AN38" s="11">
        <v>800000</v>
      </c>
      <c r="AO38" s="11"/>
      <c r="AP38" s="227">
        <f t="shared" si="45"/>
        <v>800000</v>
      </c>
      <c r="AQ38" s="11">
        <v>800000</v>
      </c>
      <c r="AR38" s="11"/>
      <c r="AS38" s="227">
        <f t="shared" ref="AS38" si="46">+AQ38-AR38</f>
        <v>800000</v>
      </c>
      <c r="AT38" s="11">
        <v>700000</v>
      </c>
      <c r="AU38" s="11"/>
      <c r="AV38" s="51">
        <f t="shared" si="18"/>
        <v>700000</v>
      </c>
      <c r="AW38" s="11"/>
      <c r="AX38" s="11"/>
      <c r="AY38" s="51"/>
      <c r="AZ38" s="33">
        <f t="shared" si="0"/>
        <v>12500000</v>
      </c>
      <c r="BA38" s="165">
        <f t="shared" si="1"/>
        <v>1000000</v>
      </c>
      <c r="BB38" s="165">
        <f t="shared" si="2"/>
        <v>13500000</v>
      </c>
      <c r="BC38" s="165">
        <f t="shared" si="3"/>
        <v>13500000</v>
      </c>
      <c r="BD38" s="165">
        <f t="shared" si="4"/>
        <v>0</v>
      </c>
    </row>
    <row r="39" spans="1:56" x14ac:dyDescent="0.2">
      <c r="A39" s="341">
        <v>33</v>
      </c>
      <c r="B39" s="3"/>
      <c r="C39" s="49" t="s">
        <v>450</v>
      </c>
      <c r="D39" s="50" t="s">
        <v>506</v>
      </c>
      <c r="E39" s="11">
        <v>13500000</v>
      </c>
      <c r="F39" s="11"/>
      <c r="G39" s="11"/>
      <c r="H39" s="87">
        <f t="shared" si="15"/>
        <v>13500000</v>
      </c>
      <c r="I39" s="158">
        <v>4000000</v>
      </c>
      <c r="J39" s="55"/>
      <c r="K39" s="11"/>
      <c r="L39" s="227">
        <f t="shared" si="16"/>
        <v>0</v>
      </c>
      <c r="M39" s="11">
        <v>950000</v>
      </c>
      <c r="N39" s="11">
        <v>950000</v>
      </c>
      <c r="O39" s="227">
        <f t="shared" si="17"/>
        <v>0</v>
      </c>
      <c r="P39" s="11">
        <v>950000</v>
      </c>
      <c r="Q39" s="11">
        <v>400000</v>
      </c>
      <c r="R39" s="227">
        <f t="shared" si="35"/>
        <v>550000</v>
      </c>
      <c r="S39" s="11">
        <v>950000</v>
      </c>
      <c r="T39" s="11"/>
      <c r="U39" s="227">
        <f t="shared" si="36"/>
        <v>950000</v>
      </c>
      <c r="V39" s="11">
        <v>950000</v>
      </c>
      <c r="W39" s="11"/>
      <c r="X39" s="227">
        <f t="shared" si="37"/>
        <v>950000</v>
      </c>
      <c r="Y39" s="11">
        <v>950000</v>
      </c>
      <c r="Z39" s="11"/>
      <c r="AA39" s="227">
        <f t="shared" si="38"/>
        <v>950000</v>
      </c>
      <c r="AB39" s="11">
        <v>950000</v>
      </c>
      <c r="AC39" s="11"/>
      <c r="AD39" s="227">
        <f t="shared" si="39"/>
        <v>950000</v>
      </c>
      <c r="AE39" s="11">
        <v>950000</v>
      </c>
      <c r="AF39" s="11"/>
      <c r="AG39" s="227">
        <f t="shared" si="40"/>
        <v>950000</v>
      </c>
      <c r="AH39" s="11">
        <v>950000</v>
      </c>
      <c r="AI39" s="11"/>
      <c r="AJ39" s="227">
        <f t="shared" si="41"/>
        <v>950000</v>
      </c>
      <c r="AK39" s="11">
        <v>950000</v>
      </c>
      <c r="AL39" s="11"/>
      <c r="AM39" s="227">
        <f t="shared" si="42"/>
        <v>950000</v>
      </c>
      <c r="AN39" s="11">
        <v>950000</v>
      </c>
      <c r="AO39" s="11"/>
      <c r="AP39" s="227">
        <f t="shared" si="45"/>
        <v>950000</v>
      </c>
      <c r="AQ39" s="11"/>
      <c r="AR39" s="11"/>
      <c r="AS39" s="106"/>
      <c r="AT39" s="11"/>
      <c r="AU39" s="11"/>
      <c r="AV39" s="51">
        <f t="shared" si="18"/>
        <v>0</v>
      </c>
      <c r="AW39" s="11"/>
      <c r="AX39" s="11"/>
      <c r="AY39" s="51"/>
      <c r="AZ39" s="33">
        <f t="shared" si="0"/>
        <v>9500000</v>
      </c>
      <c r="BA39" s="165">
        <f t="shared" si="1"/>
        <v>4000000</v>
      </c>
      <c r="BB39" s="165">
        <f t="shared" si="2"/>
        <v>13500000</v>
      </c>
      <c r="BC39" s="165">
        <f t="shared" si="3"/>
        <v>13500000</v>
      </c>
      <c r="BD39" s="165">
        <f t="shared" si="4"/>
        <v>0</v>
      </c>
    </row>
    <row r="40" spans="1:56" x14ac:dyDescent="0.2">
      <c r="A40" s="340">
        <v>34</v>
      </c>
      <c r="B40" s="3"/>
      <c r="C40" s="49" t="s">
        <v>451</v>
      </c>
      <c r="D40" s="50" t="s">
        <v>505</v>
      </c>
      <c r="E40" s="11">
        <v>13500000</v>
      </c>
      <c r="F40" s="11"/>
      <c r="G40" s="11"/>
      <c r="H40" s="87">
        <f t="shared" si="15"/>
        <v>13500000</v>
      </c>
      <c r="I40" s="158">
        <v>4000000</v>
      </c>
      <c r="J40" s="55"/>
      <c r="K40" s="11"/>
      <c r="L40" s="227">
        <f t="shared" si="16"/>
        <v>0</v>
      </c>
      <c r="M40" s="11">
        <v>800000</v>
      </c>
      <c r="N40" s="11">
        <v>800000</v>
      </c>
      <c r="O40" s="227">
        <f t="shared" si="17"/>
        <v>0</v>
      </c>
      <c r="P40" s="11">
        <v>800000</v>
      </c>
      <c r="Q40" s="11">
        <v>800000</v>
      </c>
      <c r="R40" s="227">
        <f t="shared" si="35"/>
        <v>0</v>
      </c>
      <c r="S40" s="11">
        <v>800000</v>
      </c>
      <c r="T40" s="11">
        <v>800000</v>
      </c>
      <c r="U40" s="227">
        <f t="shared" si="36"/>
        <v>0</v>
      </c>
      <c r="V40" s="11">
        <v>800000</v>
      </c>
      <c r="W40" s="11">
        <v>800000</v>
      </c>
      <c r="X40" s="227">
        <f t="shared" si="37"/>
        <v>0</v>
      </c>
      <c r="Y40" s="11">
        <v>800000</v>
      </c>
      <c r="Z40" s="11">
        <v>600000</v>
      </c>
      <c r="AA40" s="227">
        <f t="shared" si="38"/>
        <v>200000</v>
      </c>
      <c r="AB40" s="11">
        <v>800000</v>
      </c>
      <c r="AC40" s="11"/>
      <c r="AD40" s="227">
        <f t="shared" si="39"/>
        <v>800000</v>
      </c>
      <c r="AE40" s="11">
        <v>800000</v>
      </c>
      <c r="AF40" s="11"/>
      <c r="AG40" s="227">
        <f t="shared" si="40"/>
        <v>800000</v>
      </c>
      <c r="AH40" s="11">
        <v>800000</v>
      </c>
      <c r="AI40" s="11"/>
      <c r="AJ40" s="227">
        <f t="shared" si="41"/>
        <v>800000</v>
      </c>
      <c r="AK40" s="11">
        <v>800000</v>
      </c>
      <c r="AL40" s="11"/>
      <c r="AM40" s="227">
        <f t="shared" si="42"/>
        <v>800000</v>
      </c>
      <c r="AN40" s="11">
        <v>800000</v>
      </c>
      <c r="AO40" s="11"/>
      <c r="AP40" s="227">
        <f t="shared" si="45"/>
        <v>800000</v>
      </c>
      <c r="AQ40" s="11">
        <v>800000</v>
      </c>
      <c r="AR40" s="11"/>
      <c r="AS40" s="227">
        <f t="shared" ref="AS40:AS42" si="47">+AQ40-AR40</f>
        <v>800000</v>
      </c>
      <c r="AT40" s="11">
        <v>700000</v>
      </c>
      <c r="AU40" s="11"/>
      <c r="AV40" s="51">
        <f t="shared" si="18"/>
        <v>700000</v>
      </c>
      <c r="AW40" s="11"/>
      <c r="AX40" s="11"/>
      <c r="AY40" s="51"/>
      <c r="AZ40" s="33">
        <f t="shared" si="0"/>
        <v>9500000</v>
      </c>
      <c r="BA40" s="165">
        <f t="shared" si="1"/>
        <v>4000000</v>
      </c>
      <c r="BB40" s="165">
        <f t="shared" si="2"/>
        <v>13500000</v>
      </c>
      <c r="BC40" s="165">
        <f t="shared" si="3"/>
        <v>13500000</v>
      </c>
      <c r="BD40" s="165">
        <f t="shared" si="4"/>
        <v>0</v>
      </c>
    </row>
    <row r="41" spans="1:56" x14ac:dyDescent="0.2">
      <c r="A41" s="341">
        <v>35</v>
      </c>
      <c r="B41" s="3"/>
      <c r="C41" s="49" t="s">
        <v>474</v>
      </c>
      <c r="D41" s="50" t="s">
        <v>505</v>
      </c>
      <c r="E41" s="11">
        <v>13500000</v>
      </c>
      <c r="F41" s="11"/>
      <c r="G41" s="11"/>
      <c r="H41" s="87">
        <f t="shared" si="15"/>
        <v>13500000</v>
      </c>
      <c r="I41" s="158">
        <v>3000000</v>
      </c>
      <c r="J41" s="55">
        <v>1000000</v>
      </c>
      <c r="K41" s="11">
        <v>1000000</v>
      </c>
      <c r="L41" s="227">
        <f t="shared" si="16"/>
        <v>0</v>
      </c>
      <c r="M41" s="11">
        <v>0</v>
      </c>
      <c r="N41" s="11"/>
      <c r="O41" s="227">
        <f t="shared" si="17"/>
        <v>0</v>
      </c>
      <c r="P41" s="11">
        <v>900000</v>
      </c>
      <c r="Q41" s="11">
        <v>900000</v>
      </c>
      <c r="R41" s="227">
        <f t="shared" si="35"/>
        <v>0</v>
      </c>
      <c r="S41" s="11">
        <v>900000</v>
      </c>
      <c r="T41" s="11">
        <v>900000</v>
      </c>
      <c r="U41" s="227">
        <f t="shared" si="36"/>
        <v>0</v>
      </c>
      <c r="V41" s="11">
        <v>900000</v>
      </c>
      <c r="W41" s="11">
        <v>900000</v>
      </c>
      <c r="X41" s="227">
        <f t="shared" si="37"/>
        <v>0</v>
      </c>
      <c r="Y41" s="11">
        <v>900000</v>
      </c>
      <c r="Z41" s="11"/>
      <c r="AA41" s="227">
        <f t="shared" si="38"/>
        <v>900000</v>
      </c>
      <c r="AB41" s="11">
        <v>900000</v>
      </c>
      <c r="AC41" s="11"/>
      <c r="AD41" s="227">
        <f t="shared" si="39"/>
        <v>900000</v>
      </c>
      <c r="AE41" s="11">
        <v>900000</v>
      </c>
      <c r="AF41" s="11"/>
      <c r="AG41" s="227">
        <f t="shared" si="40"/>
        <v>900000</v>
      </c>
      <c r="AH41" s="11">
        <v>900000</v>
      </c>
      <c r="AI41" s="11"/>
      <c r="AJ41" s="227">
        <f t="shared" si="41"/>
        <v>900000</v>
      </c>
      <c r="AK41" s="11">
        <v>900000</v>
      </c>
      <c r="AL41" s="11"/>
      <c r="AM41" s="227">
        <f t="shared" si="42"/>
        <v>900000</v>
      </c>
      <c r="AN41" s="11">
        <v>900000</v>
      </c>
      <c r="AO41" s="11"/>
      <c r="AP41" s="227">
        <f t="shared" si="45"/>
        <v>900000</v>
      </c>
      <c r="AQ41" s="11">
        <v>900000</v>
      </c>
      <c r="AR41" s="11"/>
      <c r="AS41" s="227">
        <f t="shared" si="47"/>
        <v>900000</v>
      </c>
      <c r="AT41" s="11">
        <v>500000</v>
      </c>
      <c r="AU41" s="11"/>
      <c r="AV41" s="51">
        <f t="shared" si="18"/>
        <v>500000</v>
      </c>
      <c r="AW41" s="11"/>
      <c r="AX41" s="11"/>
      <c r="AY41" s="51"/>
      <c r="AZ41" s="33">
        <f t="shared" si="0"/>
        <v>10500000</v>
      </c>
      <c r="BA41" s="165">
        <f t="shared" si="1"/>
        <v>3000000</v>
      </c>
      <c r="BB41" s="165">
        <f t="shared" si="2"/>
        <v>13500000</v>
      </c>
      <c r="BC41" s="165">
        <f t="shared" si="3"/>
        <v>13500000</v>
      </c>
      <c r="BD41" s="165">
        <f t="shared" si="4"/>
        <v>0</v>
      </c>
    </row>
    <row r="42" spans="1:56" x14ac:dyDescent="0.2">
      <c r="A42" s="340">
        <v>36</v>
      </c>
      <c r="B42" s="3"/>
      <c r="C42" s="49" t="s">
        <v>475</v>
      </c>
      <c r="D42" s="50" t="s">
        <v>505</v>
      </c>
      <c r="E42" s="11">
        <v>13500000</v>
      </c>
      <c r="F42" s="11"/>
      <c r="G42" s="11"/>
      <c r="H42" s="87">
        <f t="shared" si="15"/>
        <v>13500000</v>
      </c>
      <c r="I42" s="158">
        <v>1000000</v>
      </c>
      <c r="J42" s="55"/>
      <c r="K42" s="11"/>
      <c r="L42" s="227">
        <f t="shared" si="16"/>
        <v>0</v>
      </c>
      <c r="M42" s="11"/>
      <c r="N42" s="11"/>
      <c r="O42" s="227">
        <f t="shared" si="17"/>
        <v>0</v>
      </c>
      <c r="P42" s="11">
        <v>1150000</v>
      </c>
      <c r="Q42" s="11">
        <v>1150000</v>
      </c>
      <c r="R42" s="51">
        <f t="shared" si="35"/>
        <v>0</v>
      </c>
      <c r="S42" s="11">
        <v>1150000</v>
      </c>
      <c r="T42" s="11">
        <v>1150000</v>
      </c>
      <c r="U42" s="51">
        <f t="shared" si="36"/>
        <v>0</v>
      </c>
      <c r="V42" s="11">
        <v>1150000</v>
      </c>
      <c r="W42" s="11">
        <v>1150000</v>
      </c>
      <c r="X42" s="51">
        <f t="shared" si="37"/>
        <v>0</v>
      </c>
      <c r="Y42" s="11">
        <v>1150000</v>
      </c>
      <c r="Z42" s="11">
        <v>1150000</v>
      </c>
      <c r="AA42" s="51">
        <f t="shared" si="38"/>
        <v>0</v>
      </c>
      <c r="AB42" s="11">
        <v>1150000</v>
      </c>
      <c r="AC42" s="11"/>
      <c r="AD42" s="51">
        <f t="shared" si="39"/>
        <v>1150000</v>
      </c>
      <c r="AE42" s="11">
        <v>1150000</v>
      </c>
      <c r="AF42" s="11"/>
      <c r="AG42" s="51">
        <f t="shared" si="40"/>
        <v>1150000</v>
      </c>
      <c r="AH42" s="11">
        <v>1150000</v>
      </c>
      <c r="AI42" s="11"/>
      <c r="AJ42" s="51">
        <f t="shared" si="41"/>
        <v>1150000</v>
      </c>
      <c r="AK42" s="11">
        <v>1150000</v>
      </c>
      <c r="AL42" s="11"/>
      <c r="AM42" s="51">
        <f t="shared" si="42"/>
        <v>1150000</v>
      </c>
      <c r="AN42" s="11">
        <v>1150000</v>
      </c>
      <c r="AO42" s="11"/>
      <c r="AP42" s="51">
        <f t="shared" si="45"/>
        <v>1150000</v>
      </c>
      <c r="AQ42" s="11">
        <v>1150000</v>
      </c>
      <c r="AR42" s="11"/>
      <c r="AS42" s="51">
        <f t="shared" si="47"/>
        <v>1150000</v>
      </c>
      <c r="AT42" s="11">
        <v>1000000</v>
      </c>
      <c r="AU42" s="11"/>
      <c r="AV42" s="51">
        <f t="shared" si="18"/>
        <v>1000000</v>
      </c>
      <c r="AW42" s="11"/>
      <c r="AX42" s="11"/>
      <c r="AY42" s="51"/>
      <c r="AZ42" s="33">
        <f t="shared" si="0"/>
        <v>12500000</v>
      </c>
      <c r="BA42" s="165">
        <f t="shared" si="1"/>
        <v>1000000</v>
      </c>
      <c r="BB42" s="165">
        <f t="shared" si="2"/>
        <v>13500000</v>
      </c>
      <c r="BC42" s="165">
        <f t="shared" si="3"/>
        <v>13500000</v>
      </c>
      <c r="BD42" s="165">
        <f t="shared" si="4"/>
        <v>0</v>
      </c>
    </row>
    <row r="43" spans="1:56" ht="13.5" customHeight="1" x14ac:dyDescent="0.2">
      <c r="A43" s="341">
        <v>37</v>
      </c>
      <c r="B43" s="3"/>
      <c r="C43" s="49" t="s">
        <v>476</v>
      </c>
      <c r="D43" s="50" t="s">
        <v>505</v>
      </c>
      <c r="E43" s="11">
        <v>13500000</v>
      </c>
      <c r="F43" s="11"/>
      <c r="G43" s="11"/>
      <c r="H43" s="87">
        <f t="shared" si="15"/>
        <v>13500000</v>
      </c>
      <c r="I43" s="158">
        <v>4000000</v>
      </c>
      <c r="J43" s="55"/>
      <c r="K43" s="11"/>
      <c r="L43" s="227">
        <f t="shared" si="16"/>
        <v>0</v>
      </c>
      <c r="M43" s="11">
        <v>950000</v>
      </c>
      <c r="N43" s="11">
        <v>950000</v>
      </c>
      <c r="O43" s="227">
        <f t="shared" si="17"/>
        <v>0</v>
      </c>
      <c r="P43" s="11">
        <v>950000</v>
      </c>
      <c r="Q43" s="11">
        <v>950000</v>
      </c>
      <c r="R43" s="227">
        <f t="shared" si="35"/>
        <v>0</v>
      </c>
      <c r="S43" s="11">
        <v>950000</v>
      </c>
      <c r="T43" s="11"/>
      <c r="U43" s="227">
        <f t="shared" si="36"/>
        <v>950000</v>
      </c>
      <c r="V43" s="11">
        <v>950000</v>
      </c>
      <c r="W43" s="11"/>
      <c r="X43" s="227">
        <f t="shared" si="37"/>
        <v>950000</v>
      </c>
      <c r="Y43" s="11">
        <v>950000</v>
      </c>
      <c r="Z43" s="11"/>
      <c r="AA43" s="227">
        <f t="shared" si="38"/>
        <v>950000</v>
      </c>
      <c r="AB43" s="11">
        <v>950000</v>
      </c>
      <c r="AC43" s="11"/>
      <c r="AD43" s="227">
        <f t="shared" si="39"/>
        <v>950000</v>
      </c>
      <c r="AE43" s="11">
        <v>950000</v>
      </c>
      <c r="AF43" s="11"/>
      <c r="AG43" s="227">
        <f t="shared" si="40"/>
        <v>950000</v>
      </c>
      <c r="AH43" s="11">
        <v>950000</v>
      </c>
      <c r="AI43" s="11"/>
      <c r="AJ43" s="227">
        <f t="shared" si="41"/>
        <v>950000</v>
      </c>
      <c r="AK43" s="11">
        <v>950000</v>
      </c>
      <c r="AL43" s="11"/>
      <c r="AM43" s="227">
        <f t="shared" si="42"/>
        <v>950000</v>
      </c>
      <c r="AN43" s="11">
        <v>950000</v>
      </c>
      <c r="AO43" s="11"/>
      <c r="AP43" s="227">
        <f t="shared" si="45"/>
        <v>950000</v>
      </c>
      <c r="AQ43" s="11"/>
      <c r="AR43" s="11"/>
      <c r="AS43" s="106"/>
      <c r="AT43" s="11"/>
      <c r="AU43" s="11"/>
      <c r="AV43" s="51">
        <f t="shared" si="18"/>
        <v>0</v>
      </c>
      <c r="AW43" s="11"/>
      <c r="AX43" s="11"/>
      <c r="AY43" s="51"/>
      <c r="AZ43" s="33">
        <f t="shared" si="0"/>
        <v>9500000</v>
      </c>
      <c r="BA43" s="165">
        <f t="shared" si="1"/>
        <v>4000000</v>
      </c>
      <c r="BB43" s="165">
        <f t="shared" si="2"/>
        <v>13500000</v>
      </c>
      <c r="BC43" s="165">
        <f t="shared" si="3"/>
        <v>13500000</v>
      </c>
      <c r="BD43" s="165">
        <f t="shared" si="4"/>
        <v>0</v>
      </c>
    </row>
    <row r="44" spans="1:56" x14ac:dyDescent="0.2">
      <c r="A44" s="340">
        <v>38</v>
      </c>
      <c r="B44" s="3"/>
      <c r="C44" s="49" t="s">
        <v>477</v>
      </c>
      <c r="D44" s="50" t="s">
        <v>506</v>
      </c>
      <c r="E44" s="11">
        <v>13500000</v>
      </c>
      <c r="F44" s="11"/>
      <c r="G44" s="11"/>
      <c r="H44" s="87">
        <f t="shared" si="15"/>
        <v>13500000</v>
      </c>
      <c r="I44" s="158">
        <v>2000000</v>
      </c>
      <c r="J44" s="55">
        <v>2000000</v>
      </c>
      <c r="K44" s="11">
        <v>2000000</v>
      </c>
      <c r="L44" s="227">
        <f t="shared" si="16"/>
        <v>0</v>
      </c>
      <c r="M44" s="11">
        <v>950000</v>
      </c>
      <c r="N44" s="11">
        <v>950000</v>
      </c>
      <c r="O44" s="227">
        <f t="shared" si="17"/>
        <v>0</v>
      </c>
      <c r="P44" s="11">
        <v>950000</v>
      </c>
      <c r="Q44" s="11">
        <v>200000</v>
      </c>
      <c r="R44" s="227">
        <f t="shared" si="35"/>
        <v>750000</v>
      </c>
      <c r="S44" s="11">
        <v>950000</v>
      </c>
      <c r="T44" s="11"/>
      <c r="U44" s="227">
        <f t="shared" si="36"/>
        <v>950000</v>
      </c>
      <c r="V44" s="11">
        <v>950000</v>
      </c>
      <c r="W44" s="11"/>
      <c r="X44" s="227">
        <f t="shared" si="37"/>
        <v>950000</v>
      </c>
      <c r="Y44" s="11">
        <v>950000</v>
      </c>
      <c r="Z44" s="11"/>
      <c r="AA44" s="227">
        <f t="shared" si="38"/>
        <v>950000</v>
      </c>
      <c r="AB44" s="11">
        <v>950000</v>
      </c>
      <c r="AC44" s="11"/>
      <c r="AD44" s="227">
        <f t="shared" si="39"/>
        <v>950000</v>
      </c>
      <c r="AE44" s="11">
        <v>950000</v>
      </c>
      <c r="AF44" s="11"/>
      <c r="AG44" s="227">
        <f t="shared" si="40"/>
        <v>950000</v>
      </c>
      <c r="AH44" s="11">
        <v>950000</v>
      </c>
      <c r="AI44" s="11"/>
      <c r="AJ44" s="227">
        <f t="shared" si="41"/>
        <v>950000</v>
      </c>
      <c r="AK44" s="11">
        <v>950000</v>
      </c>
      <c r="AL44" s="11"/>
      <c r="AM44" s="227">
        <f t="shared" si="42"/>
        <v>950000</v>
      </c>
      <c r="AN44" s="11">
        <v>950000</v>
      </c>
      <c r="AO44" s="11"/>
      <c r="AP44" s="227">
        <f t="shared" si="45"/>
        <v>950000</v>
      </c>
      <c r="AQ44" s="11"/>
      <c r="AR44" s="11"/>
      <c r="AS44" s="106"/>
      <c r="AT44" s="11"/>
      <c r="AU44" s="11"/>
      <c r="AV44" s="51">
        <f t="shared" si="18"/>
        <v>0</v>
      </c>
      <c r="AW44" s="11"/>
      <c r="AX44" s="11"/>
      <c r="AY44" s="51"/>
      <c r="AZ44" s="33">
        <f t="shared" si="0"/>
        <v>11500000</v>
      </c>
      <c r="BA44" s="165">
        <f t="shared" si="1"/>
        <v>2000000</v>
      </c>
      <c r="BB44" s="165">
        <f t="shared" si="2"/>
        <v>13500000</v>
      </c>
      <c r="BC44" s="165">
        <f t="shared" si="3"/>
        <v>13500000</v>
      </c>
      <c r="BD44" s="165">
        <f t="shared" si="4"/>
        <v>0</v>
      </c>
    </row>
    <row r="45" spans="1:56" x14ac:dyDescent="0.2">
      <c r="A45" s="304">
        <v>40</v>
      </c>
      <c r="B45" s="3"/>
      <c r="C45" s="49"/>
      <c r="D45" s="50"/>
      <c r="E45" s="11"/>
      <c r="F45" s="11"/>
      <c r="G45" s="11"/>
      <c r="H45" s="87">
        <f t="shared" si="15"/>
        <v>0</v>
      </c>
      <c r="I45" s="158"/>
      <c r="J45" s="55"/>
      <c r="K45" s="11"/>
      <c r="L45" s="227">
        <f t="shared" si="16"/>
        <v>0</v>
      </c>
      <c r="M45" s="11"/>
      <c r="N45" s="11"/>
      <c r="O45" s="227">
        <f t="shared" si="17"/>
        <v>0</v>
      </c>
      <c r="P45" s="11"/>
      <c r="Q45" s="11"/>
      <c r="R45" s="51"/>
      <c r="S45" s="11"/>
      <c r="T45" s="11"/>
      <c r="U45" s="227"/>
      <c r="V45" s="11"/>
      <c r="W45" s="11"/>
      <c r="X45" s="227"/>
      <c r="Y45" s="11"/>
      <c r="Z45" s="11"/>
      <c r="AA45" s="227"/>
      <c r="AB45" s="11"/>
      <c r="AC45" s="11"/>
      <c r="AD45" s="227"/>
      <c r="AE45" s="11"/>
      <c r="AF45" s="11"/>
      <c r="AG45" s="227"/>
      <c r="AH45" s="11"/>
      <c r="AI45" s="11"/>
      <c r="AJ45" s="227"/>
      <c r="AK45" s="11"/>
      <c r="AL45" s="11"/>
      <c r="AM45" s="227"/>
      <c r="AN45" s="11"/>
      <c r="AO45" s="11"/>
      <c r="AP45" s="227"/>
      <c r="AQ45" s="11"/>
      <c r="AR45" s="11"/>
      <c r="AS45" s="106"/>
      <c r="AT45" s="11"/>
      <c r="AU45" s="11"/>
      <c r="AV45" s="51">
        <f t="shared" si="18"/>
        <v>0</v>
      </c>
      <c r="AW45" s="11"/>
      <c r="AX45" s="11"/>
      <c r="AY45" s="51"/>
      <c r="AZ45" s="33">
        <f t="shared" ref="AZ45:AZ50" si="48">J45+M45+P45+S45+V45+Y45+AB45+AE45+AH45+AK45+AN45+AQ45+AT45+AW45</f>
        <v>0</v>
      </c>
      <c r="BA45" s="165">
        <f t="shared" ref="BA45:BA50" si="49">+I45</f>
        <v>0</v>
      </c>
      <c r="BB45" s="165">
        <f t="shared" ref="BB45:BB50" si="50">+AZ45+BA45</f>
        <v>0</v>
      </c>
      <c r="BC45" s="165">
        <f t="shared" ref="BC45:BC50" si="51">+H45</f>
        <v>0</v>
      </c>
      <c r="BD45" s="165">
        <f t="shared" si="4"/>
        <v>0</v>
      </c>
    </row>
    <row r="46" spans="1:56" x14ac:dyDescent="0.2">
      <c r="A46" s="303">
        <v>41</v>
      </c>
      <c r="B46" s="3"/>
      <c r="C46" s="49"/>
      <c r="D46" s="50"/>
      <c r="E46" s="11"/>
      <c r="F46" s="11"/>
      <c r="G46" s="11"/>
      <c r="H46" s="87">
        <f t="shared" si="15"/>
        <v>0</v>
      </c>
      <c r="I46" s="158"/>
      <c r="J46" s="55"/>
      <c r="K46" s="11"/>
      <c r="L46" s="227">
        <f t="shared" si="16"/>
        <v>0</v>
      </c>
      <c r="M46" s="11"/>
      <c r="N46" s="11"/>
      <c r="O46" s="227">
        <f t="shared" si="17"/>
        <v>0</v>
      </c>
      <c r="P46" s="11"/>
      <c r="Q46" s="11"/>
      <c r="R46" s="51"/>
      <c r="S46" s="11"/>
      <c r="T46" s="11"/>
      <c r="U46" s="227"/>
      <c r="V46" s="11"/>
      <c r="W46" s="11"/>
      <c r="X46" s="227"/>
      <c r="Y46" s="11"/>
      <c r="Z46" s="11"/>
      <c r="AA46" s="227"/>
      <c r="AB46" s="11"/>
      <c r="AC46" s="11"/>
      <c r="AD46" s="227"/>
      <c r="AE46" s="11"/>
      <c r="AF46" s="11"/>
      <c r="AG46" s="227"/>
      <c r="AH46" s="11"/>
      <c r="AI46" s="11"/>
      <c r="AJ46" s="227"/>
      <c r="AK46" s="11"/>
      <c r="AL46" s="11"/>
      <c r="AM46" s="227"/>
      <c r="AN46" s="11"/>
      <c r="AO46" s="11"/>
      <c r="AP46" s="227"/>
      <c r="AQ46" s="11"/>
      <c r="AR46" s="11"/>
      <c r="AS46" s="106"/>
      <c r="AT46" s="11"/>
      <c r="AU46" s="11"/>
      <c r="AV46" s="51">
        <f t="shared" si="18"/>
        <v>0</v>
      </c>
      <c r="AW46" s="11"/>
      <c r="AX46" s="11"/>
      <c r="AY46" s="51"/>
      <c r="AZ46" s="33">
        <f t="shared" si="48"/>
        <v>0</v>
      </c>
      <c r="BA46" s="165">
        <f t="shared" si="49"/>
        <v>0</v>
      </c>
      <c r="BB46" s="165">
        <f t="shared" si="50"/>
        <v>0</v>
      </c>
      <c r="BC46" s="165">
        <f t="shared" si="51"/>
        <v>0</v>
      </c>
      <c r="BD46" s="165">
        <f t="shared" si="4"/>
        <v>0</v>
      </c>
    </row>
    <row r="47" spans="1:56" x14ac:dyDescent="0.2">
      <c r="A47" s="159"/>
      <c r="B47" s="3"/>
      <c r="C47" s="49"/>
      <c r="D47" s="50"/>
      <c r="E47" s="11"/>
      <c r="F47" s="11"/>
      <c r="G47" s="11"/>
      <c r="H47" s="87">
        <f t="shared" si="15"/>
        <v>0</v>
      </c>
      <c r="I47" s="158"/>
      <c r="J47" s="55"/>
      <c r="K47" s="11"/>
      <c r="L47" s="227">
        <f t="shared" si="16"/>
        <v>0</v>
      </c>
      <c r="M47" s="11"/>
      <c r="N47" s="11"/>
      <c r="O47" s="227">
        <f t="shared" si="17"/>
        <v>0</v>
      </c>
      <c r="P47" s="11"/>
      <c r="Q47" s="11"/>
      <c r="R47" s="51"/>
      <c r="S47" s="11"/>
      <c r="T47" s="11"/>
      <c r="U47" s="227"/>
      <c r="V47" s="11"/>
      <c r="W47" s="11"/>
      <c r="X47" s="227"/>
      <c r="Y47" s="11"/>
      <c r="Z47" s="11"/>
      <c r="AA47" s="227"/>
      <c r="AB47" s="11"/>
      <c r="AC47" s="11"/>
      <c r="AD47" s="227"/>
      <c r="AE47" s="11"/>
      <c r="AF47" s="11"/>
      <c r="AG47" s="227"/>
      <c r="AH47" s="11"/>
      <c r="AI47" s="11"/>
      <c r="AJ47" s="227"/>
      <c r="AK47" s="11"/>
      <c r="AL47" s="11"/>
      <c r="AM47" s="227"/>
      <c r="AN47" s="11"/>
      <c r="AO47" s="11"/>
      <c r="AP47" s="227"/>
      <c r="AQ47" s="11"/>
      <c r="AR47" s="11"/>
      <c r="AS47" s="106"/>
      <c r="AT47" s="11"/>
      <c r="AU47" s="11"/>
      <c r="AV47" s="51">
        <f t="shared" si="18"/>
        <v>0</v>
      </c>
      <c r="AW47" s="11"/>
      <c r="AX47" s="11"/>
      <c r="AY47" s="51"/>
      <c r="AZ47" s="33">
        <f t="shared" si="48"/>
        <v>0</v>
      </c>
      <c r="BA47" s="165">
        <f t="shared" si="49"/>
        <v>0</v>
      </c>
      <c r="BB47" s="165">
        <f t="shared" si="50"/>
        <v>0</v>
      </c>
      <c r="BC47" s="165">
        <f t="shared" si="51"/>
        <v>0</v>
      </c>
    </row>
    <row r="48" spans="1:56" x14ac:dyDescent="0.2">
      <c r="A48" s="157"/>
      <c r="B48" s="3"/>
      <c r="C48" s="49"/>
      <c r="D48" s="50"/>
      <c r="E48" s="11"/>
      <c r="F48" s="11"/>
      <c r="G48" s="11"/>
      <c r="H48" s="87">
        <f t="shared" si="15"/>
        <v>0</v>
      </c>
      <c r="I48" s="158"/>
      <c r="J48" s="55"/>
      <c r="K48" s="11"/>
      <c r="L48" s="227"/>
      <c r="M48" s="11"/>
      <c r="N48" s="11"/>
      <c r="O48" s="227"/>
      <c r="P48" s="11"/>
      <c r="Q48" s="11"/>
      <c r="R48" s="51"/>
      <c r="S48" s="11"/>
      <c r="T48" s="11"/>
      <c r="U48" s="227"/>
      <c r="V48" s="11"/>
      <c r="W48" s="11"/>
      <c r="X48" s="227"/>
      <c r="Y48" s="11"/>
      <c r="Z48" s="11"/>
      <c r="AA48" s="227"/>
      <c r="AB48" s="11"/>
      <c r="AC48" s="11"/>
      <c r="AD48" s="227"/>
      <c r="AE48" s="11"/>
      <c r="AF48" s="11"/>
      <c r="AG48" s="227"/>
      <c r="AH48" s="11"/>
      <c r="AI48" s="11"/>
      <c r="AJ48" s="227"/>
      <c r="AK48" s="11"/>
      <c r="AL48" s="11"/>
      <c r="AM48" s="227"/>
      <c r="AN48" s="11"/>
      <c r="AO48" s="11"/>
      <c r="AP48" s="227"/>
      <c r="AQ48" s="11"/>
      <c r="AR48" s="11"/>
      <c r="AS48" s="106"/>
      <c r="AT48" s="11"/>
      <c r="AU48" s="11"/>
      <c r="AV48" s="51">
        <f t="shared" si="18"/>
        <v>0</v>
      </c>
      <c r="AW48" s="11"/>
      <c r="AX48" s="11"/>
      <c r="AY48" s="51"/>
      <c r="AZ48" s="33">
        <f t="shared" si="48"/>
        <v>0</v>
      </c>
      <c r="BA48" s="165">
        <f t="shared" si="49"/>
        <v>0</v>
      </c>
      <c r="BB48" s="165">
        <f t="shared" si="50"/>
        <v>0</v>
      </c>
      <c r="BC48" s="165">
        <f t="shared" si="51"/>
        <v>0</v>
      </c>
    </row>
    <row r="49" spans="1:55" x14ac:dyDescent="0.2">
      <c r="A49" s="159"/>
      <c r="B49" s="3"/>
      <c r="C49" s="49"/>
      <c r="D49" s="50"/>
      <c r="E49" s="11"/>
      <c r="F49" s="11"/>
      <c r="G49" s="11"/>
      <c r="H49" s="87">
        <f t="shared" si="15"/>
        <v>0</v>
      </c>
      <c r="I49" s="158"/>
      <c r="J49" s="55"/>
      <c r="K49" s="11"/>
      <c r="L49" s="227"/>
      <c r="M49" s="11"/>
      <c r="N49" s="11"/>
      <c r="O49" s="227"/>
      <c r="P49" s="11"/>
      <c r="Q49" s="11"/>
      <c r="R49" s="51"/>
      <c r="S49" s="11"/>
      <c r="T49" s="11"/>
      <c r="U49" s="227"/>
      <c r="V49" s="11"/>
      <c r="W49" s="11"/>
      <c r="X49" s="227"/>
      <c r="Y49" s="11"/>
      <c r="Z49" s="11"/>
      <c r="AA49" s="227"/>
      <c r="AB49" s="11"/>
      <c r="AC49" s="11"/>
      <c r="AD49" s="227"/>
      <c r="AE49" s="11"/>
      <c r="AF49" s="11"/>
      <c r="AG49" s="227"/>
      <c r="AH49" s="11"/>
      <c r="AI49" s="11"/>
      <c r="AJ49" s="227"/>
      <c r="AK49" s="11"/>
      <c r="AL49" s="11"/>
      <c r="AM49" s="227"/>
      <c r="AN49" s="11"/>
      <c r="AO49" s="11"/>
      <c r="AP49" s="227"/>
      <c r="AQ49" s="11"/>
      <c r="AR49" s="11"/>
      <c r="AS49" s="106"/>
      <c r="AT49" s="11"/>
      <c r="AU49" s="11"/>
      <c r="AV49" s="51">
        <f t="shared" si="18"/>
        <v>0</v>
      </c>
      <c r="AW49" s="11"/>
      <c r="AX49" s="11"/>
      <c r="AY49" s="51"/>
      <c r="AZ49" s="33">
        <f t="shared" si="48"/>
        <v>0</v>
      </c>
      <c r="BA49" s="165">
        <f t="shared" si="49"/>
        <v>0</v>
      </c>
      <c r="BB49" s="165">
        <f t="shared" si="50"/>
        <v>0</v>
      </c>
      <c r="BC49" s="165">
        <f t="shared" si="51"/>
        <v>0</v>
      </c>
    </row>
    <row r="50" spans="1:55" x14ac:dyDescent="0.2">
      <c r="A50" s="157"/>
      <c r="B50" s="3"/>
      <c r="C50" s="49"/>
      <c r="D50" s="50"/>
      <c r="E50" s="11"/>
      <c r="F50" s="11"/>
      <c r="G50" s="11"/>
      <c r="H50" s="87">
        <f t="shared" si="15"/>
        <v>0</v>
      </c>
      <c r="I50" s="158"/>
      <c r="J50" s="55"/>
      <c r="K50" s="11"/>
      <c r="L50" s="227"/>
      <c r="M50" s="11"/>
      <c r="N50" s="11"/>
      <c r="O50" s="227"/>
      <c r="P50" s="11"/>
      <c r="Q50" s="11"/>
      <c r="R50" s="51"/>
      <c r="S50" s="11"/>
      <c r="T50" s="11"/>
      <c r="U50" s="227"/>
      <c r="V50" s="11"/>
      <c r="W50" s="11"/>
      <c r="X50" s="227"/>
      <c r="Y50" s="11"/>
      <c r="Z50" s="11"/>
      <c r="AA50" s="227"/>
      <c r="AB50" s="11"/>
      <c r="AC50" s="11"/>
      <c r="AD50" s="227"/>
      <c r="AE50" s="11"/>
      <c r="AF50" s="11"/>
      <c r="AG50" s="227"/>
      <c r="AH50" s="11"/>
      <c r="AI50" s="11"/>
      <c r="AJ50" s="227"/>
      <c r="AK50" s="11"/>
      <c r="AL50" s="11"/>
      <c r="AM50" s="227"/>
      <c r="AN50" s="11"/>
      <c r="AO50" s="11"/>
      <c r="AP50" s="227"/>
      <c r="AQ50" s="11"/>
      <c r="AR50" s="11"/>
      <c r="AS50" s="106"/>
      <c r="AT50" s="11"/>
      <c r="AU50" s="11"/>
      <c r="AV50" s="51">
        <f t="shared" si="18"/>
        <v>0</v>
      </c>
      <c r="AW50" s="11"/>
      <c r="AX50" s="11"/>
      <c r="AY50" s="51"/>
      <c r="AZ50" s="33">
        <f t="shared" si="48"/>
        <v>0</v>
      </c>
      <c r="BA50" s="165">
        <f t="shared" si="49"/>
        <v>0</v>
      </c>
      <c r="BB50" s="165">
        <f t="shared" si="50"/>
        <v>0</v>
      </c>
      <c r="BC50" s="165">
        <f t="shared" si="51"/>
        <v>0</v>
      </c>
    </row>
    <row r="51" spans="1:55" x14ac:dyDescent="0.2">
      <c r="A51" s="159"/>
      <c r="B51" s="3"/>
      <c r="C51" s="49"/>
      <c r="D51" s="50"/>
      <c r="E51" s="11"/>
      <c r="F51" s="11"/>
      <c r="G51" s="11"/>
      <c r="H51" s="87">
        <f t="shared" si="15"/>
        <v>0</v>
      </c>
      <c r="I51" s="158"/>
      <c r="J51" s="55"/>
      <c r="K51" s="11"/>
      <c r="L51" s="227"/>
      <c r="M51" s="11"/>
      <c r="N51" s="11"/>
      <c r="O51" s="227"/>
      <c r="P51" s="11"/>
      <c r="Q51" s="11"/>
      <c r="R51" s="51"/>
      <c r="S51" s="11"/>
      <c r="T51" s="11"/>
      <c r="U51" s="227"/>
      <c r="V51" s="11"/>
      <c r="W51" s="11"/>
      <c r="X51" s="227"/>
      <c r="Y51" s="11"/>
      <c r="Z51" s="11"/>
      <c r="AA51" s="227"/>
      <c r="AB51" s="11"/>
      <c r="AC51" s="11"/>
      <c r="AD51" s="227"/>
      <c r="AE51" s="11"/>
      <c r="AF51" s="11"/>
      <c r="AG51" s="227"/>
      <c r="AH51" s="11"/>
      <c r="AI51" s="11"/>
      <c r="AJ51" s="227"/>
      <c r="AK51" s="11"/>
      <c r="AL51" s="11"/>
      <c r="AM51" s="227"/>
      <c r="AN51" s="11"/>
      <c r="AO51" s="11"/>
      <c r="AP51" s="227"/>
      <c r="AQ51" s="11"/>
      <c r="AR51" s="11"/>
      <c r="AS51" s="106"/>
      <c r="AT51" s="11"/>
      <c r="AU51" s="11"/>
      <c r="AV51" s="51">
        <f t="shared" si="18"/>
        <v>0</v>
      </c>
      <c r="AW51" s="11"/>
      <c r="AX51" s="11"/>
      <c r="AY51" s="51"/>
      <c r="AZ51" s="33"/>
    </row>
    <row r="52" spans="1:55" x14ac:dyDescent="0.2">
      <c r="A52" s="157"/>
      <c r="B52" s="3"/>
      <c r="C52" s="49"/>
      <c r="D52" s="50"/>
      <c r="E52" s="11"/>
      <c r="F52" s="11"/>
      <c r="G52" s="11"/>
      <c r="H52" s="87">
        <f t="shared" si="15"/>
        <v>0</v>
      </c>
      <c r="I52" s="158"/>
      <c r="J52" s="55"/>
      <c r="K52" s="11"/>
      <c r="L52" s="227"/>
      <c r="M52" s="11"/>
      <c r="N52" s="11"/>
      <c r="O52" s="227"/>
      <c r="P52" s="11"/>
      <c r="Q52" s="11"/>
      <c r="R52" s="51"/>
      <c r="S52" s="11"/>
      <c r="T52" s="11"/>
      <c r="U52" s="227"/>
      <c r="V52" s="11"/>
      <c r="W52" s="11"/>
      <c r="X52" s="227"/>
      <c r="Y52" s="11"/>
      <c r="Z52" s="11"/>
      <c r="AA52" s="227"/>
      <c r="AB52" s="11"/>
      <c r="AC52" s="11"/>
      <c r="AD52" s="227"/>
      <c r="AE52" s="11"/>
      <c r="AF52" s="11"/>
      <c r="AG52" s="227"/>
      <c r="AH52" s="11"/>
      <c r="AI52" s="11"/>
      <c r="AJ52" s="227"/>
      <c r="AK52" s="11"/>
      <c r="AL52" s="11"/>
      <c r="AM52" s="227"/>
      <c r="AN52" s="11"/>
      <c r="AO52" s="11"/>
      <c r="AP52" s="227"/>
      <c r="AQ52" s="11"/>
      <c r="AR52" s="11"/>
      <c r="AS52" s="106"/>
      <c r="AT52" s="11"/>
      <c r="AU52" s="11"/>
      <c r="AV52" s="51">
        <f t="shared" si="18"/>
        <v>0</v>
      </c>
      <c r="AW52" s="11"/>
      <c r="AX52" s="11"/>
      <c r="AY52" s="51"/>
      <c r="AZ52" s="33"/>
    </row>
    <row r="53" spans="1:55" x14ac:dyDescent="0.2">
      <c r="A53" s="159"/>
      <c r="B53" s="3"/>
      <c r="C53" s="49"/>
      <c r="D53" s="50"/>
      <c r="E53" s="11"/>
      <c r="F53" s="11"/>
      <c r="G53" s="11"/>
      <c r="H53" s="87">
        <f t="shared" si="15"/>
        <v>0</v>
      </c>
      <c r="I53" s="158"/>
      <c r="J53" s="55"/>
      <c r="K53" s="11"/>
      <c r="L53" s="227"/>
      <c r="M53" s="11"/>
      <c r="N53" s="11"/>
      <c r="O53" s="227"/>
      <c r="P53" s="11"/>
      <c r="Q53" s="11"/>
      <c r="R53" s="51"/>
      <c r="S53" s="11"/>
      <c r="T53" s="11"/>
      <c r="U53" s="227"/>
      <c r="V53" s="11"/>
      <c r="W53" s="11"/>
      <c r="X53" s="227"/>
      <c r="Y53" s="11"/>
      <c r="Z53" s="11"/>
      <c r="AA53" s="227"/>
      <c r="AB53" s="11"/>
      <c r="AC53" s="11"/>
      <c r="AD53" s="227"/>
      <c r="AE53" s="11"/>
      <c r="AF53" s="11"/>
      <c r="AG53" s="227"/>
      <c r="AH53" s="11"/>
      <c r="AI53" s="11"/>
      <c r="AJ53" s="227"/>
      <c r="AK53" s="11"/>
      <c r="AL53" s="11"/>
      <c r="AM53" s="227"/>
      <c r="AN53" s="11"/>
      <c r="AO53" s="11"/>
      <c r="AP53" s="227"/>
      <c r="AQ53" s="11"/>
      <c r="AR53" s="11"/>
      <c r="AS53" s="106"/>
      <c r="AT53" s="11"/>
      <c r="AU53" s="11"/>
      <c r="AV53" s="51">
        <f t="shared" si="18"/>
        <v>0</v>
      </c>
      <c r="AW53" s="11"/>
      <c r="AX53" s="11"/>
      <c r="AY53" s="51"/>
      <c r="AZ53" s="33"/>
    </row>
    <row r="54" spans="1:55" x14ac:dyDescent="0.2">
      <c r="A54" s="157"/>
      <c r="B54" s="3"/>
      <c r="C54" s="49"/>
      <c r="D54" s="50"/>
      <c r="E54" s="11"/>
      <c r="F54" s="11"/>
      <c r="G54" s="11"/>
      <c r="H54" s="87">
        <f t="shared" si="15"/>
        <v>0</v>
      </c>
      <c r="I54" s="158"/>
      <c r="J54" s="55"/>
      <c r="K54" s="11"/>
      <c r="L54" s="227"/>
      <c r="M54" s="11"/>
      <c r="N54" s="11"/>
      <c r="O54" s="227"/>
      <c r="P54" s="11"/>
      <c r="Q54" s="11"/>
      <c r="R54" s="51"/>
      <c r="S54" s="11"/>
      <c r="T54" s="11"/>
      <c r="U54" s="227"/>
      <c r="V54" s="11"/>
      <c r="W54" s="11"/>
      <c r="X54" s="227"/>
      <c r="Y54" s="11"/>
      <c r="Z54" s="11"/>
      <c r="AA54" s="227"/>
      <c r="AB54" s="11"/>
      <c r="AC54" s="11"/>
      <c r="AD54" s="227"/>
      <c r="AE54" s="11"/>
      <c r="AF54" s="11"/>
      <c r="AG54" s="227"/>
      <c r="AH54" s="11"/>
      <c r="AI54" s="11"/>
      <c r="AJ54" s="227"/>
      <c r="AK54" s="11"/>
      <c r="AL54" s="11"/>
      <c r="AM54" s="227"/>
      <c r="AN54" s="11"/>
      <c r="AO54" s="11"/>
      <c r="AP54" s="227"/>
      <c r="AQ54" s="11"/>
      <c r="AR54" s="11"/>
      <c r="AS54" s="106"/>
      <c r="AT54" s="11"/>
      <c r="AU54" s="11"/>
      <c r="AV54" s="51">
        <f t="shared" si="18"/>
        <v>0</v>
      </c>
      <c r="AW54" s="11"/>
      <c r="AX54" s="11"/>
      <c r="AY54" s="51"/>
      <c r="AZ54" s="33"/>
    </row>
    <row r="55" spans="1:55" x14ac:dyDescent="0.2">
      <c r="A55" s="159"/>
      <c r="B55" s="3"/>
      <c r="C55" s="49"/>
      <c r="D55" s="50"/>
      <c r="E55" s="11"/>
      <c r="F55" s="11"/>
      <c r="G55" s="11"/>
      <c r="H55" s="87">
        <f t="shared" si="15"/>
        <v>0</v>
      </c>
      <c r="I55" s="158"/>
      <c r="J55" s="55"/>
      <c r="K55" s="11"/>
      <c r="L55" s="227"/>
      <c r="M55" s="11"/>
      <c r="N55" s="11"/>
      <c r="O55" s="227"/>
      <c r="P55" s="11"/>
      <c r="Q55" s="11"/>
      <c r="R55" s="51"/>
      <c r="S55" s="11"/>
      <c r="T55" s="11"/>
      <c r="U55" s="227"/>
      <c r="V55" s="11"/>
      <c r="W55" s="11"/>
      <c r="X55" s="227"/>
      <c r="Y55" s="11"/>
      <c r="Z55" s="11"/>
      <c r="AA55" s="227"/>
      <c r="AB55" s="11"/>
      <c r="AC55" s="11"/>
      <c r="AD55" s="227"/>
      <c r="AE55" s="11"/>
      <c r="AF55" s="11"/>
      <c r="AG55" s="227"/>
      <c r="AH55" s="11"/>
      <c r="AI55" s="11"/>
      <c r="AJ55" s="227"/>
      <c r="AK55" s="11"/>
      <c r="AL55" s="11"/>
      <c r="AM55" s="227"/>
      <c r="AN55" s="11"/>
      <c r="AO55" s="11"/>
      <c r="AP55" s="227"/>
      <c r="AQ55" s="11"/>
      <c r="AR55" s="11"/>
      <c r="AS55" s="106"/>
      <c r="AT55" s="11"/>
      <c r="AU55" s="11"/>
      <c r="AV55" s="51"/>
      <c r="AW55" s="11"/>
      <c r="AX55" s="11"/>
      <c r="AY55" s="51"/>
      <c r="AZ55" s="33"/>
    </row>
    <row r="56" spans="1:55" x14ac:dyDescent="0.2">
      <c r="A56" s="157"/>
      <c r="B56" s="3"/>
      <c r="C56" s="49"/>
      <c r="D56" s="50"/>
      <c r="E56" s="11"/>
      <c r="F56" s="11"/>
      <c r="G56" s="11"/>
      <c r="H56" s="87"/>
      <c r="I56" s="158"/>
      <c r="J56" s="55"/>
      <c r="K56" s="11"/>
      <c r="L56" s="227"/>
      <c r="M56" s="11"/>
      <c r="N56" s="11"/>
      <c r="O56" s="227"/>
      <c r="P56" s="11"/>
      <c r="Q56" s="11"/>
      <c r="R56" s="51"/>
      <c r="S56" s="11"/>
      <c r="T56" s="11"/>
      <c r="U56" s="227"/>
      <c r="V56" s="11"/>
      <c r="W56" s="11"/>
      <c r="X56" s="227"/>
      <c r="Y56" s="11"/>
      <c r="Z56" s="11"/>
      <c r="AA56" s="227"/>
      <c r="AB56" s="11"/>
      <c r="AC56" s="11"/>
      <c r="AD56" s="227"/>
      <c r="AE56" s="11"/>
      <c r="AF56" s="11"/>
      <c r="AG56" s="227"/>
      <c r="AH56" s="11"/>
      <c r="AI56" s="11"/>
      <c r="AJ56" s="227"/>
      <c r="AK56" s="11"/>
      <c r="AL56" s="11"/>
      <c r="AM56" s="227"/>
      <c r="AN56" s="11"/>
      <c r="AO56" s="11"/>
      <c r="AP56" s="227"/>
      <c r="AQ56" s="11"/>
      <c r="AR56" s="11"/>
      <c r="AS56" s="106"/>
      <c r="AT56" s="11"/>
      <c r="AU56" s="11"/>
      <c r="AV56" s="51"/>
      <c r="AW56" s="11"/>
      <c r="AX56" s="11"/>
      <c r="AY56" s="51"/>
      <c r="AZ56" s="33"/>
    </row>
    <row r="57" spans="1:55" x14ac:dyDescent="0.2">
      <c r="A57" s="159"/>
      <c r="B57" s="3"/>
      <c r="C57" s="49"/>
      <c r="D57" s="50"/>
      <c r="E57" s="11"/>
      <c r="F57" s="11"/>
      <c r="G57" s="11"/>
      <c r="H57" s="87"/>
      <c r="I57" s="158"/>
      <c r="J57" s="55"/>
      <c r="K57" s="11"/>
      <c r="L57" s="227"/>
      <c r="M57" s="11"/>
      <c r="N57" s="11"/>
      <c r="O57" s="227"/>
      <c r="P57" s="11"/>
      <c r="Q57" s="11"/>
      <c r="R57" s="51"/>
      <c r="S57" s="11"/>
      <c r="T57" s="11"/>
      <c r="U57" s="227"/>
      <c r="V57" s="11"/>
      <c r="W57" s="11"/>
      <c r="X57" s="227"/>
      <c r="Y57" s="11"/>
      <c r="Z57" s="11"/>
      <c r="AA57" s="227"/>
      <c r="AB57" s="11"/>
      <c r="AC57" s="11"/>
      <c r="AD57" s="227"/>
      <c r="AE57" s="11"/>
      <c r="AF57" s="11"/>
      <c r="AG57" s="227"/>
      <c r="AH57" s="11"/>
      <c r="AI57" s="11"/>
      <c r="AJ57" s="227"/>
      <c r="AK57" s="11"/>
      <c r="AL57" s="11"/>
      <c r="AM57" s="227"/>
      <c r="AN57" s="11"/>
      <c r="AO57" s="11"/>
      <c r="AP57" s="227"/>
      <c r="AQ57" s="11"/>
      <c r="AR57" s="11"/>
      <c r="AS57" s="106"/>
      <c r="AT57" s="11"/>
      <c r="AU57" s="11"/>
      <c r="AV57" s="51"/>
      <c r="AW57" s="11"/>
      <c r="AX57" s="11"/>
      <c r="AY57" s="51"/>
      <c r="AZ57" s="33"/>
    </row>
    <row r="58" spans="1:55" x14ac:dyDescent="0.2">
      <c r="A58" s="157"/>
      <c r="B58" s="3"/>
      <c r="C58" s="49"/>
      <c r="D58" s="50"/>
      <c r="E58" s="11"/>
      <c r="F58" s="11"/>
      <c r="G58" s="11"/>
      <c r="H58" s="87"/>
      <c r="I58" s="158"/>
      <c r="J58" s="55"/>
      <c r="K58" s="11"/>
      <c r="L58" s="227"/>
      <c r="M58" s="11"/>
      <c r="N58" s="11"/>
      <c r="O58" s="227"/>
      <c r="P58" s="11"/>
      <c r="Q58" s="11"/>
      <c r="R58" s="51"/>
      <c r="S58" s="11"/>
      <c r="T58" s="11"/>
      <c r="U58" s="227"/>
      <c r="V58" s="11"/>
      <c r="W58" s="11"/>
      <c r="X58" s="227"/>
      <c r="Y58" s="11"/>
      <c r="Z58" s="11"/>
      <c r="AA58" s="227"/>
      <c r="AB58" s="11"/>
      <c r="AC58" s="11"/>
      <c r="AD58" s="227"/>
      <c r="AE58" s="11"/>
      <c r="AF58" s="11"/>
      <c r="AG58" s="227"/>
      <c r="AH58" s="11"/>
      <c r="AI58" s="11"/>
      <c r="AJ58" s="227"/>
      <c r="AK58" s="11"/>
      <c r="AL58" s="11"/>
      <c r="AM58" s="227"/>
      <c r="AN58" s="11"/>
      <c r="AO58" s="11"/>
      <c r="AP58" s="227"/>
      <c r="AQ58" s="11"/>
      <c r="AR58" s="11"/>
      <c r="AS58" s="106"/>
      <c r="AT58" s="11"/>
      <c r="AU58" s="11"/>
      <c r="AV58" s="51"/>
      <c r="AW58" s="11"/>
      <c r="AX58" s="11"/>
      <c r="AY58" s="51"/>
      <c r="AZ58" s="33"/>
    </row>
    <row r="59" spans="1:55" x14ac:dyDescent="0.2">
      <c r="A59" s="159"/>
      <c r="B59" s="3"/>
      <c r="C59" s="49"/>
      <c r="D59" s="50"/>
      <c r="E59" s="11"/>
      <c r="F59" s="11"/>
      <c r="G59" s="11"/>
      <c r="H59" s="87"/>
      <c r="I59" s="158"/>
      <c r="J59" s="55"/>
      <c r="K59" s="11"/>
      <c r="L59" s="227"/>
      <c r="M59" s="11"/>
      <c r="N59" s="11"/>
      <c r="O59" s="227"/>
      <c r="P59" s="11"/>
      <c r="Q59" s="11"/>
      <c r="R59" s="51"/>
      <c r="S59" s="11"/>
      <c r="T59" s="11"/>
      <c r="U59" s="227"/>
      <c r="V59" s="11"/>
      <c r="W59" s="11"/>
      <c r="X59" s="227"/>
      <c r="Y59" s="11"/>
      <c r="Z59" s="11"/>
      <c r="AA59" s="227"/>
      <c r="AB59" s="11"/>
      <c r="AC59" s="11"/>
      <c r="AD59" s="227"/>
      <c r="AE59" s="11"/>
      <c r="AF59" s="11"/>
      <c r="AG59" s="227"/>
      <c r="AH59" s="11"/>
      <c r="AI59" s="11"/>
      <c r="AJ59" s="227"/>
      <c r="AK59" s="11"/>
      <c r="AL59" s="11"/>
      <c r="AM59" s="227"/>
      <c r="AN59" s="11"/>
      <c r="AO59" s="11"/>
      <c r="AP59" s="227"/>
      <c r="AQ59" s="11"/>
      <c r="AR59" s="11"/>
      <c r="AS59" s="106"/>
      <c r="AT59" s="11"/>
      <c r="AU59" s="11"/>
      <c r="AV59" s="51"/>
      <c r="AW59" s="11"/>
      <c r="AX59" s="11"/>
      <c r="AY59" s="51"/>
      <c r="AZ59" s="33"/>
    </row>
    <row r="60" spans="1:55" x14ac:dyDescent="0.2">
      <c r="A60" s="157"/>
      <c r="B60" s="13"/>
      <c r="C60" s="52"/>
      <c r="D60" s="50"/>
      <c r="E60" s="53"/>
      <c r="F60" s="53"/>
      <c r="G60" s="53"/>
      <c r="H60" s="87"/>
      <c r="I60" s="158"/>
      <c r="J60" s="55"/>
      <c r="K60" s="53"/>
      <c r="L60" s="227"/>
      <c r="M60" s="53"/>
      <c r="N60" s="53"/>
      <c r="O60" s="227"/>
      <c r="P60" s="53"/>
      <c r="Q60" s="11"/>
      <c r="R60" s="51"/>
      <c r="S60" s="53"/>
      <c r="T60" s="11"/>
      <c r="U60" s="227"/>
      <c r="V60" s="53"/>
      <c r="W60" s="11"/>
      <c r="X60" s="227"/>
      <c r="Y60" s="53"/>
      <c r="Z60" s="11"/>
      <c r="AA60" s="227"/>
      <c r="AB60" s="53"/>
      <c r="AC60" s="11"/>
      <c r="AD60" s="227"/>
      <c r="AE60" s="53"/>
      <c r="AF60" s="11"/>
      <c r="AG60" s="227"/>
      <c r="AH60" s="53"/>
      <c r="AI60" s="11"/>
      <c r="AJ60" s="227"/>
      <c r="AK60" s="53"/>
      <c r="AL60" s="11"/>
      <c r="AM60" s="227"/>
      <c r="AN60" s="53"/>
      <c r="AO60" s="11"/>
      <c r="AP60" s="227"/>
      <c r="AQ60" s="11"/>
      <c r="AR60" s="11"/>
      <c r="AS60" s="106"/>
      <c r="AT60" s="53"/>
      <c r="AU60" s="53"/>
      <c r="AV60" s="51"/>
      <c r="AW60" s="53"/>
      <c r="AX60" s="53"/>
      <c r="AY60" s="51"/>
      <c r="AZ60" s="33"/>
    </row>
    <row r="61" spans="1:55" x14ac:dyDescent="0.2">
      <c r="A61" s="159"/>
      <c r="B61" s="13"/>
      <c r="C61" s="52"/>
      <c r="D61" s="50"/>
      <c r="E61" s="53"/>
      <c r="F61" s="53"/>
      <c r="G61" s="53"/>
      <c r="H61" s="87"/>
      <c r="I61" s="158"/>
      <c r="J61" s="55"/>
      <c r="K61" s="53"/>
      <c r="L61" s="227"/>
      <c r="M61" s="53"/>
      <c r="N61" s="53"/>
      <c r="O61" s="227"/>
      <c r="P61" s="53"/>
      <c r="Q61" s="11"/>
      <c r="R61" s="51"/>
      <c r="S61" s="53"/>
      <c r="T61" s="11"/>
      <c r="U61" s="227"/>
      <c r="V61" s="53"/>
      <c r="W61" s="11"/>
      <c r="X61" s="227"/>
      <c r="Y61" s="53"/>
      <c r="Z61" s="11"/>
      <c r="AA61" s="227"/>
      <c r="AB61" s="53"/>
      <c r="AC61" s="11"/>
      <c r="AD61" s="227"/>
      <c r="AE61" s="53"/>
      <c r="AF61" s="11"/>
      <c r="AG61" s="227"/>
      <c r="AH61" s="53"/>
      <c r="AI61" s="11"/>
      <c r="AJ61" s="227"/>
      <c r="AK61" s="53"/>
      <c r="AL61" s="11"/>
      <c r="AM61" s="227"/>
      <c r="AN61" s="53"/>
      <c r="AO61" s="11"/>
      <c r="AP61" s="227"/>
      <c r="AQ61" s="11"/>
      <c r="AR61" s="11"/>
      <c r="AS61" s="106"/>
      <c r="AT61" s="53"/>
      <c r="AU61" s="53"/>
      <c r="AV61" s="51"/>
      <c r="AW61" s="53"/>
      <c r="AX61" s="53"/>
      <c r="AY61" s="51"/>
      <c r="AZ61" s="33"/>
    </row>
    <row r="62" spans="1:55" x14ac:dyDescent="0.2">
      <c r="A62" s="157"/>
      <c r="B62" s="13"/>
      <c r="C62" s="52"/>
      <c r="D62" s="50"/>
      <c r="E62" s="53"/>
      <c r="F62" s="53"/>
      <c r="G62" s="53"/>
      <c r="H62" s="87"/>
      <c r="I62" s="158"/>
      <c r="J62" s="55"/>
      <c r="K62" s="53"/>
      <c r="L62" s="227"/>
      <c r="M62" s="53"/>
      <c r="N62" s="53"/>
      <c r="O62" s="227"/>
      <c r="P62" s="11"/>
      <c r="Q62" s="11"/>
      <c r="R62" s="51"/>
      <c r="S62" s="11"/>
      <c r="T62" s="11"/>
      <c r="U62" s="227"/>
      <c r="V62" s="11"/>
      <c r="W62" s="11"/>
      <c r="X62" s="227"/>
      <c r="Y62" s="11"/>
      <c r="Z62" s="11"/>
      <c r="AA62" s="227"/>
      <c r="AB62" s="11"/>
      <c r="AC62" s="11"/>
      <c r="AD62" s="227"/>
      <c r="AE62" s="11"/>
      <c r="AF62" s="11"/>
      <c r="AG62" s="227"/>
      <c r="AH62" s="11"/>
      <c r="AI62" s="11"/>
      <c r="AJ62" s="227"/>
      <c r="AK62" s="11"/>
      <c r="AL62" s="11"/>
      <c r="AM62" s="227"/>
      <c r="AN62" s="11"/>
      <c r="AO62" s="11"/>
      <c r="AP62" s="227"/>
      <c r="AQ62" s="11"/>
      <c r="AR62" s="11"/>
      <c r="AS62" s="106"/>
      <c r="AT62" s="53"/>
      <c r="AU62" s="53"/>
      <c r="AV62" s="51"/>
      <c r="AW62" s="53"/>
      <c r="AX62" s="53"/>
      <c r="AY62" s="51"/>
      <c r="AZ62" s="33"/>
    </row>
    <row r="63" spans="1:55" x14ac:dyDescent="0.2">
      <c r="A63" s="159"/>
      <c r="B63" s="13"/>
      <c r="C63" s="52"/>
      <c r="D63" s="50"/>
      <c r="E63" s="53"/>
      <c r="F63" s="53"/>
      <c r="G63" s="53"/>
      <c r="H63" s="87"/>
      <c r="I63" s="158"/>
      <c r="J63" s="55"/>
      <c r="K63" s="53"/>
      <c r="L63" s="227"/>
      <c r="M63" s="53"/>
      <c r="N63" s="53"/>
      <c r="O63" s="227"/>
      <c r="P63" s="11"/>
      <c r="Q63" s="11"/>
      <c r="R63" s="51"/>
      <c r="S63" s="11"/>
      <c r="T63" s="11"/>
      <c r="U63" s="227"/>
      <c r="V63" s="11"/>
      <c r="W63" s="11"/>
      <c r="X63" s="227"/>
      <c r="Y63" s="11"/>
      <c r="Z63" s="11"/>
      <c r="AA63" s="227"/>
      <c r="AB63" s="11"/>
      <c r="AC63" s="11"/>
      <c r="AD63" s="227"/>
      <c r="AE63" s="11"/>
      <c r="AF63" s="11"/>
      <c r="AG63" s="227"/>
      <c r="AH63" s="11"/>
      <c r="AI63" s="11"/>
      <c r="AJ63" s="227"/>
      <c r="AK63" s="11"/>
      <c r="AL63" s="11"/>
      <c r="AM63" s="227"/>
      <c r="AN63" s="11"/>
      <c r="AO63" s="11"/>
      <c r="AP63" s="227"/>
      <c r="AQ63" s="11"/>
      <c r="AR63" s="11"/>
      <c r="AS63" s="106"/>
      <c r="AT63" s="53"/>
      <c r="AU63" s="53"/>
      <c r="AV63" s="51"/>
      <c r="AW63" s="53"/>
      <c r="AX63" s="53"/>
      <c r="AY63" s="51"/>
      <c r="AZ63" s="33"/>
    </row>
    <row r="64" spans="1:55" s="65" customFormat="1" x14ac:dyDescent="0.2">
      <c r="A64" s="157"/>
      <c r="B64" s="161"/>
      <c r="C64" s="52"/>
      <c r="D64" s="162"/>
      <c r="E64" s="72"/>
      <c r="F64" s="72"/>
      <c r="G64" s="72"/>
      <c r="H64" s="87"/>
      <c r="I64" s="158"/>
      <c r="J64" s="163"/>
      <c r="K64" s="72"/>
      <c r="L64" s="227"/>
      <c r="M64" s="53"/>
      <c r="N64" s="53"/>
      <c r="O64" s="227"/>
      <c r="P64" s="11"/>
      <c r="Q64" s="11"/>
      <c r="R64" s="51"/>
      <c r="S64" s="11"/>
      <c r="T64" s="11"/>
      <c r="U64" s="227"/>
      <c r="V64" s="11"/>
      <c r="W64" s="11"/>
      <c r="X64" s="227"/>
      <c r="Y64" s="11"/>
      <c r="Z64" s="11"/>
      <c r="AA64" s="227"/>
      <c r="AB64" s="11"/>
      <c r="AC64" s="11"/>
      <c r="AD64" s="227"/>
      <c r="AE64" s="11"/>
      <c r="AF64" s="11"/>
      <c r="AG64" s="227"/>
      <c r="AH64" s="11"/>
      <c r="AI64" s="11"/>
      <c r="AJ64" s="227"/>
      <c r="AK64" s="11"/>
      <c r="AL64" s="11"/>
      <c r="AM64" s="227"/>
      <c r="AN64" s="11"/>
      <c r="AO64" s="11"/>
      <c r="AP64" s="227"/>
      <c r="AQ64" s="164"/>
      <c r="AR64" s="164"/>
      <c r="AS64" s="106"/>
      <c r="AT64" s="72"/>
      <c r="AU64" s="72"/>
      <c r="AV64" s="164"/>
      <c r="AW64" s="72"/>
      <c r="AX64" s="72"/>
      <c r="AY64" s="164"/>
      <c r="AZ64" s="166"/>
    </row>
    <row r="65" spans="1:52" x14ac:dyDescent="0.2">
      <c r="A65" s="159"/>
      <c r="B65" s="13"/>
      <c r="C65" s="52"/>
      <c r="D65" s="50"/>
      <c r="E65" s="53"/>
      <c r="F65" s="53"/>
      <c r="G65" s="53"/>
      <c r="H65" s="87"/>
      <c r="I65" s="158"/>
      <c r="J65" s="55"/>
      <c r="K65" s="53"/>
      <c r="L65" s="227"/>
      <c r="M65" s="53"/>
      <c r="N65" s="53"/>
      <c r="O65" s="227"/>
      <c r="P65" s="11"/>
      <c r="Q65" s="11"/>
      <c r="R65" s="51"/>
      <c r="S65" s="11"/>
      <c r="T65" s="11"/>
      <c r="U65" s="227"/>
      <c r="V65" s="11"/>
      <c r="W65" s="11"/>
      <c r="X65" s="227"/>
      <c r="Y65" s="11"/>
      <c r="Z65" s="11"/>
      <c r="AA65" s="227"/>
      <c r="AB65" s="11"/>
      <c r="AC65" s="11"/>
      <c r="AD65" s="227"/>
      <c r="AE65" s="11"/>
      <c r="AF65" s="11"/>
      <c r="AG65" s="227"/>
      <c r="AH65" s="11"/>
      <c r="AI65" s="11"/>
      <c r="AJ65" s="227"/>
      <c r="AK65" s="11"/>
      <c r="AL65" s="11"/>
      <c r="AM65" s="227"/>
      <c r="AN65" s="11"/>
      <c r="AO65" s="11"/>
      <c r="AP65" s="227"/>
      <c r="AQ65" s="11"/>
      <c r="AR65" s="11"/>
      <c r="AS65" s="106"/>
      <c r="AT65" s="53"/>
      <c r="AU65" s="53"/>
      <c r="AV65" s="51"/>
      <c r="AW65" s="53"/>
      <c r="AX65" s="53"/>
      <c r="AY65" s="51"/>
      <c r="AZ65" s="33"/>
    </row>
    <row r="66" spans="1:52" x14ac:dyDescent="0.2">
      <c r="A66" s="157"/>
      <c r="B66" s="13"/>
      <c r="C66" s="52"/>
      <c r="D66" s="50"/>
      <c r="E66" s="53"/>
      <c r="F66" s="53"/>
      <c r="G66" s="53"/>
      <c r="H66" s="87"/>
      <c r="I66" s="158"/>
      <c r="J66" s="55"/>
      <c r="K66" s="53"/>
      <c r="L66" s="227"/>
      <c r="M66" s="53"/>
      <c r="N66" s="53"/>
      <c r="O66" s="227"/>
      <c r="P66" s="11"/>
      <c r="Q66" s="11"/>
      <c r="R66" s="51"/>
      <c r="S66" s="11"/>
      <c r="T66" s="11"/>
      <c r="U66" s="227"/>
      <c r="V66" s="11"/>
      <c r="W66" s="11"/>
      <c r="X66" s="227"/>
      <c r="Y66" s="11"/>
      <c r="Z66" s="11"/>
      <c r="AA66" s="227"/>
      <c r="AB66" s="11"/>
      <c r="AC66" s="11"/>
      <c r="AD66" s="227"/>
      <c r="AE66" s="11"/>
      <c r="AF66" s="11"/>
      <c r="AG66" s="227"/>
      <c r="AH66" s="11"/>
      <c r="AI66" s="11"/>
      <c r="AJ66" s="227"/>
      <c r="AK66" s="11"/>
      <c r="AL66" s="11"/>
      <c r="AM66" s="227"/>
      <c r="AN66" s="11"/>
      <c r="AO66" s="11"/>
      <c r="AP66" s="227"/>
      <c r="AQ66" s="11"/>
      <c r="AR66" s="11"/>
      <c r="AS66" s="106"/>
      <c r="AT66" s="53"/>
      <c r="AU66" s="53"/>
      <c r="AV66" s="51"/>
      <c r="AW66" s="53"/>
      <c r="AX66" s="53"/>
      <c r="AY66" s="51"/>
      <c r="AZ66" s="33"/>
    </row>
    <row r="67" spans="1:52" x14ac:dyDescent="0.2">
      <c r="A67" s="159"/>
      <c r="B67" s="13"/>
      <c r="C67" s="52"/>
      <c r="D67" s="50"/>
      <c r="E67" s="53"/>
      <c r="F67" s="53"/>
      <c r="G67" s="53"/>
      <c r="H67" s="87"/>
      <c r="I67" s="158"/>
      <c r="J67" s="55"/>
      <c r="K67" s="53"/>
      <c r="L67" s="227"/>
      <c r="M67" s="53"/>
      <c r="N67" s="53"/>
      <c r="O67" s="227"/>
      <c r="P67" s="11"/>
      <c r="Q67" s="11"/>
      <c r="R67" s="51"/>
      <c r="S67" s="11"/>
      <c r="T67" s="11"/>
      <c r="U67" s="227"/>
      <c r="V67" s="11"/>
      <c r="W67" s="11"/>
      <c r="X67" s="227"/>
      <c r="Y67" s="11"/>
      <c r="Z67" s="11"/>
      <c r="AA67" s="227"/>
      <c r="AB67" s="11"/>
      <c r="AC67" s="11"/>
      <c r="AD67" s="227"/>
      <c r="AE67" s="11"/>
      <c r="AF67" s="11"/>
      <c r="AG67" s="227"/>
      <c r="AH67" s="11"/>
      <c r="AI67" s="11"/>
      <c r="AJ67" s="227"/>
      <c r="AK67" s="11"/>
      <c r="AL67" s="11"/>
      <c r="AM67" s="227"/>
      <c r="AN67" s="11"/>
      <c r="AO67" s="11"/>
      <c r="AP67" s="227"/>
      <c r="AQ67" s="11"/>
      <c r="AR67" s="53"/>
      <c r="AS67" s="106"/>
      <c r="AT67" s="53"/>
      <c r="AU67" s="53"/>
      <c r="AV67" s="51"/>
      <c r="AW67" s="53"/>
      <c r="AX67" s="53"/>
      <c r="AY67" s="51"/>
      <c r="AZ67" s="33"/>
    </row>
    <row r="68" spans="1:52" x14ac:dyDescent="0.2">
      <c r="A68" s="157"/>
      <c r="B68" s="13"/>
      <c r="C68" s="52"/>
      <c r="D68" s="50"/>
      <c r="E68" s="53"/>
      <c r="F68" s="53"/>
      <c r="G68" s="53"/>
      <c r="H68" s="87"/>
      <c r="I68" s="158"/>
      <c r="J68" s="55"/>
      <c r="K68" s="53"/>
      <c r="L68" s="227"/>
      <c r="M68" s="53"/>
      <c r="N68" s="53"/>
      <c r="O68" s="227"/>
      <c r="P68" s="11"/>
      <c r="Q68" s="11"/>
      <c r="R68" s="51"/>
      <c r="S68" s="11"/>
      <c r="T68" s="11"/>
      <c r="U68" s="227"/>
      <c r="V68" s="11"/>
      <c r="W68" s="11"/>
      <c r="X68" s="227"/>
      <c r="Y68" s="11"/>
      <c r="Z68" s="11"/>
      <c r="AA68" s="227"/>
      <c r="AB68" s="11"/>
      <c r="AC68" s="11"/>
      <c r="AD68" s="227"/>
      <c r="AE68" s="11"/>
      <c r="AF68" s="11"/>
      <c r="AG68" s="227"/>
      <c r="AH68" s="11"/>
      <c r="AI68" s="11"/>
      <c r="AJ68" s="227"/>
      <c r="AK68" s="11"/>
      <c r="AL68" s="11"/>
      <c r="AM68" s="227"/>
      <c r="AN68" s="11"/>
      <c r="AO68" s="11"/>
      <c r="AP68" s="227"/>
      <c r="AQ68" s="11"/>
      <c r="AR68" s="53"/>
      <c r="AS68" s="106"/>
      <c r="AT68" s="53"/>
      <c r="AU68" s="53"/>
      <c r="AV68" s="51"/>
      <c r="AW68" s="53"/>
      <c r="AX68" s="53"/>
      <c r="AY68" s="51"/>
      <c r="AZ68" s="33"/>
    </row>
    <row r="69" spans="1:52" x14ac:dyDescent="0.2">
      <c r="A69" s="159"/>
      <c r="B69" s="13"/>
      <c r="C69" s="52"/>
      <c r="D69" s="50"/>
      <c r="E69" s="53"/>
      <c r="F69" s="53"/>
      <c r="G69" s="53"/>
      <c r="H69" s="87"/>
      <c r="I69" s="158"/>
      <c r="J69" s="55"/>
      <c r="K69" s="53"/>
      <c r="L69" s="227"/>
      <c r="M69" s="53"/>
      <c r="N69" s="53"/>
      <c r="O69" s="227"/>
      <c r="P69" s="53"/>
      <c r="Q69" s="53"/>
      <c r="R69" s="51"/>
      <c r="S69" s="53"/>
      <c r="T69" s="53"/>
      <c r="U69" s="227"/>
      <c r="V69" s="53"/>
      <c r="W69" s="53"/>
      <c r="X69" s="227"/>
      <c r="Y69" s="53"/>
      <c r="Z69" s="53"/>
      <c r="AA69" s="227"/>
      <c r="AB69" s="53"/>
      <c r="AC69" s="53"/>
      <c r="AD69" s="227"/>
      <c r="AE69" s="53"/>
      <c r="AF69" s="53"/>
      <c r="AG69" s="227"/>
      <c r="AH69" s="53"/>
      <c r="AI69" s="53"/>
      <c r="AJ69" s="227"/>
      <c r="AK69" s="53"/>
      <c r="AL69" s="53"/>
      <c r="AM69" s="227"/>
      <c r="AN69" s="53"/>
      <c r="AO69" s="53"/>
      <c r="AP69" s="227"/>
      <c r="AQ69" s="53"/>
      <c r="AR69" s="53"/>
      <c r="AS69" s="106"/>
      <c r="AT69" s="53"/>
      <c r="AU69" s="53"/>
      <c r="AV69" s="51"/>
      <c r="AW69" s="53"/>
      <c r="AX69" s="53"/>
      <c r="AY69" s="51"/>
      <c r="AZ69" s="33"/>
    </row>
    <row r="70" spans="1:52" x14ac:dyDescent="0.2">
      <c r="A70" s="157"/>
      <c r="B70" s="13"/>
      <c r="C70" s="52"/>
      <c r="D70" s="50"/>
      <c r="E70" s="53"/>
      <c r="F70" s="53"/>
      <c r="G70" s="53"/>
      <c r="H70" s="87"/>
      <c r="I70" s="158"/>
      <c r="J70" s="55"/>
      <c r="K70" s="53"/>
      <c r="L70" s="227"/>
      <c r="M70" s="53"/>
      <c r="N70" s="53"/>
      <c r="O70" s="227"/>
      <c r="P70" s="53"/>
      <c r="Q70" s="53"/>
      <c r="R70" s="51"/>
      <c r="S70" s="53"/>
      <c r="T70" s="53"/>
      <c r="U70" s="227"/>
      <c r="V70" s="53"/>
      <c r="W70" s="53"/>
      <c r="X70" s="227"/>
      <c r="Y70" s="53"/>
      <c r="Z70" s="53"/>
      <c r="AA70" s="227"/>
      <c r="AB70" s="53"/>
      <c r="AC70" s="53"/>
      <c r="AD70" s="227"/>
      <c r="AE70" s="53"/>
      <c r="AF70" s="53"/>
      <c r="AG70" s="227"/>
      <c r="AH70" s="53"/>
      <c r="AI70" s="53"/>
      <c r="AJ70" s="227"/>
      <c r="AK70" s="53"/>
      <c r="AL70" s="53"/>
      <c r="AM70" s="227"/>
      <c r="AN70" s="53"/>
      <c r="AO70" s="53"/>
      <c r="AP70" s="227"/>
      <c r="AQ70" s="53"/>
      <c r="AR70" s="53"/>
      <c r="AS70" s="106"/>
      <c r="AT70" s="53"/>
      <c r="AU70" s="53"/>
      <c r="AV70" s="51"/>
      <c r="AW70" s="53"/>
      <c r="AX70" s="53"/>
      <c r="AY70" s="51"/>
      <c r="AZ70" s="33"/>
    </row>
    <row r="71" spans="1:52" x14ac:dyDescent="0.2">
      <c r="A71" s="159"/>
      <c r="B71" s="13"/>
      <c r="C71" s="52"/>
      <c r="D71" s="50"/>
      <c r="E71" s="53"/>
      <c r="F71" s="53"/>
      <c r="G71" s="53"/>
      <c r="H71" s="87"/>
      <c r="I71" s="158"/>
      <c r="J71" s="55"/>
      <c r="K71" s="53"/>
      <c r="L71" s="227"/>
      <c r="M71" s="53"/>
      <c r="N71" s="53"/>
      <c r="O71" s="227"/>
      <c r="P71" s="53"/>
      <c r="Q71" s="53"/>
      <c r="R71" s="51"/>
      <c r="S71" s="53"/>
      <c r="T71" s="53"/>
      <c r="U71" s="227"/>
      <c r="V71" s="53"/>
      <c r="W71" s="53"/>
      <c r="X71" s="227"/>
      <c r="Y71" s="53"/>
      <c r="Z71" s="53"/>
      <c r="AA71" s="227"/>
      <c r="AB71" s="53"/>
      <c r="AC71" s="53"/>
      <c r="AD71" s="227"/>
      <c r="AE71" s="53"/>
      <c r="AF71" s="53"/>
      <c r="AG71" s="227"/>
      <c r="AH71" s="53"/>
      <c r="AI71" s="53"/>
      <c r="AJ71" s="227"/>
      <c r="AK71" s="53"/>
      <c r="AL71" s="53"/>
      <c r="AM71" s="227"/>
      <c r="AN71" s="53"/>
      <c r="AO71" s="53"/>
      <c r="AP71" s="227"/>
      <c r="AQ71" s="53"/>
      <c r="AR71" s="53"/>
      <c r="AS71" s="106"/>
      <c r="AT71" s="53"/>
      <c r="AU71" s="53"/>
      <c r="AV71" s="51"/>
      <c r="AW71" s="53"/>
      <c r="AX71" s="53"/>
      <c r="AY71" s="51"/>
      <c r="AZ71" s="33"/>
    </row>
    <row r="72" spans="1:52" x14ac:dyDescent="0.2">
      <c r="A72" s="157"/>
      <c r="B72" s="13"/>
      <c r="C72" s="52"/>
      <c r="D72" s="50"/>
      <c r="E72" s="53"/>
      <c r="F72" s="53"/>
      <c r="G72" s="53"/>
      <c r="H72" s="87"/>
      <c r="I72" s="158"/>
      <c r="J72" s="55"/>
      <c r="K72" s="53"/>
      <c r="L72" s="227"/>
      <c r="M72" s="53"/>
      <c r="N72" s="53"/>
      <c r="O72" s="227"/>
      <c r="P72" s="53"/>
      <c r="Q72" s="53"/>
      <c r="R72" s="51"/>
      <c r="S72" s="53"/>
      <c r="T72" s="53"/>
      <c r="U72" s="227"/>
      <c r="V72" s="53"/>
      <c r="W72" s="53"/>
      <c r="X72" s="227"/>
      <c r="Y72" s="53"/>
      <c r="Z72" s="53"/>
      <c r="AA72" s="227"/>
      <c r="AB72" s="53"/>
      <c r="AC72" s="53"/>
      <c r="AD72" s="227"/>
      <c r="AE72" s="53"/>
      <c r="AF72" s="53"/>
      <c r="AG72" s="227"/>
      <c r="AH72" s="53"/>
      <c r="AI72" s="53"/>
      <c r="AJ72" s="227"/>
      <c r="AK72" s="53"/>
      <c r="AL72" s="53"/>
      <c r="AM72" s="227"/>
      <c r="AN72" s="53"/>
      <c r="AO72" s="53"/>
      <c r="AP72" s="227"/>
      <c r="AQ72" s="53"/>
      <c r="AR72" s="53"/>
      <c r="AS72" s="106"/>
      <c r="AT72" s="53"/>
      <c r="AU72" s="53"/>
      <c r="AV72" s="51"/>
      <c r="AW72" s="53"/>
      <c r="AX72" s="53"/>
      <c r="AY72" s="51"/>
      <c r="AZ72" s="33"/>
    </row>
    <row r="73" spans="1:52" x14ac:dyDescent="0.2">
      <c r="A73" s="159"/>
      <c r="B73" s="13"/>
      <c r="C73" s="52"/>
      <c r="D73" s="50"/>
      <c r="E73" s="53"/>
      <c r="F73" s="53"/>
      <c r="G73" s="53"/>
      <c r="H73" s="87"/>
      <c r="I73" s="158"/>
      <c r="J73" s="55"/>
      <c r="K73" s="53"/>
      <c r="L73" s="227"/>
      <c r="M73" s="53"/>
      <c r="N73" s="53"/>
      <c r="O73" s="227"/>
      <c r="P73" s="53"/>
      <c r="Q73" s="53"/>
      <c r="R73" s="51"/>
      <c r="S73" s="53"/>
      <c r="T73" s="53"/>
      <c r="U73" s="227"/>
      <c r="V73" s="53"/>
      <c r="W73" s="53"/>
      <c r="X73" s="227"/>
      <c r="Y73" s="53"/>
      <c r="Z73" s="53"/>
      <c r="AA73" s="227"/>
      <c r="AB73" s="53"/>
      <c r="AC73" s="53"/>
      <c r="AD73" s="227"/>
      <c r="AE73" s="53"/>
      <c r="AF73" s="53"/>
      <c r="AG73" s="227"/>
      <c r="AH73" s="53"/>
      <c r="AI73" s="53"/>
      <c r="AJ73" s="227"/>
      <c r="AK73" s="53"/>
      <c r="AL73" s="53"/>
      <c r="AM73" s="227"/>
      <c r="AN73" s="53"/>
      <c r="AO73" s="53"/>
      <c r="AP73" s="227"/>
      <c r="AQ73" s="53"/>
      <c r="AR73" s="53"/>
      <c r="AS73" s="106"/>
      <c r="AT73" s="53"/>
      <c r="AU73" s="53"/>
      <c r="AV73" s="51"/>
      <c r="AW73" s="53"/>
      <c r="AX73" s="53"/>
      <c r="AY73" s="51"/>
      <c r="AZ73" s="33"/>
    </row>
    <row r="74" spans="1:52" x14ac:dyDescent="0.2">
      <c r="A74" s="157"/>
      <c r="B74" s="13"/>
      <c r="C74" s="52"/>
      <c r="D74" s="50"/>
      <c r="E74" s="53"/>
      <c r="F74" s="53"/>
      <c r="G74" s="53"/>
      <c r="H74" s="87"/>
      <c r="I74" s="158"/>
      <c r="J74" s="55"/>
      <c r="K74" s="53"/>
      <c r="L74" s="227"/>
      <c r="M74" s="53"/>
      <c r="N74" s="53"/>
      <c r="O74" s="227"/>
      <c r="P74" s="53"/>
      <c r="Q74" s="53"/>
      <c r="R74" s="51"/>
      <c r="S74" s="53"/>
      <c r="T74" s="53"/>
      <c r="U74" s="227"/>
      <c r="V74" s="53"/>
      <c r="W74" s="53"/>
      <c r="X74" s="227"/>
      <c r="Y74" s="53"/>
      <c r="Z74" s="53"/>
      <c r="AA74" s="227"/>
      <c r="AB74" s="53"/>
      <c r="AC74" s="53"/>
      <c r="AD74" s="227"/>
      <c r="AE74" s="53"/>
      <c r="AF74" s="53"/>
      <c r="AG74" s="227"/>
      <c r="AH74" s="53"/>
      <c r="AI74" s="53"/>
      <c r="AJ74" s="227"/>
      <c r="AK74" s="53"/>
      <c r="AL74" s="53"/>
      <c r="AM74" s="227"/>
      <c r="AN74" s="53"/>
      <c r="AO74" s="53"/>
      <c r="AP74" s="227"/>
      <c r="AQ74" s="53"/>
      <c r="AR74" s="53"/>
      <c r="AS74" s="106"/>
      <c r="AT74" s="53"/>
      <c r="AU74" s="53"/>
      <c r="AV74" s="51"/>
      <c r="AW74" s="53"/>
      <c r="AX74" s="53"/>
      <c r="AY74" s="51"/>
      <c r="AZ74" s="33"/>
    </row>
    <row r="75" spans="1:52" x14ac:dyDescent="0.2">
      <c r="A75" s="159"/>
      <c r="B75" s="13"/>
      <c r="C75" s="52"/>
      <c r="D75" s="50"/>
      <c r="E75" s="53"/>
      <c r="F75" s="53"/>
      <c r="G75" s="53"/>
      <c r="H75" s="87"/>
      <c r="I75" s="158"/>
      <c r="J75" s="55"/>
      <c r="K75" s="53"/>
      <c r="L75" s="227"/>
      <c r="M75" s="53"/>
      <c r="N75" s="53"/>
      <c r="O75" s="227"/>
      <c r="P75" s="53"/>
      <c r="Q75" s="53"/>
      <c r="R75" s="51"/>
      <c r="S75" s="53"/>
      <c r="T75" s="53"/>
      <c r="U75" s="227"/>
      <c r="V75" s="53"/>
      <c r="W75" s="53"/>
      <c r="X75" s="227"/>
      <c r="Y75" s="53"/>
      <c r="Z75" s="53"/>
      <c r="AA75" s="227"/>
      <c r="AB75" s="53"/>
      <c r="AC75" s="53"/>
      <c r="AD75" s="227"/>
      <c r="AE75" s="53"/>
      <c r="AF75" s="53"/>
      <c r="AG75" s="227"/>
      <c r="AH75" s="53"/>
      <c r="AI75" s="53"/>
      <c r="AJ75" s="227"/>
      <c r="AK75" s="53"/>
      <c r="AL75" s="53"/>
      <c r="AM75" s="227"/>
      <c r="AN75" s="53"/>
      <c r="AO75" s="53"/>
      <c r="AP75" s="227"/>
      <c r="AQ75" s="53"/>
      <c r="AR75" s="53"/>
      <c r="AS75" s="106"/>
      <c r="AT75" s="53"/>
      <c r="AU75" s="53"/>
      <c r="AV75" s="51"/>
      <c r="AW75" s="53"/>
      <c r="AX75" s="53"/>
      <c r="AY75" s="51"/>
      <c r="AZ75" s="33"/>
    </row>
    <row r="76" spans="1:52" x14ac:dyDescent="0.2">
      <c r="A76" s="157"/>
      <c r="B76" s="13"/>
      <c r="C76" s="52"/>
      <c r="D76" s="50"/>
      <c r="E76" s="53"/>
      <c r="F76" s="53"/>
      <c r="G76" s="53"/>
      <c r="H76" s="87"/>
      <c r="I76" s="158"/>
      <c r="J76" s="55"/>
      <c r="K76" s="53"/>
      <c r="L76" s="227"/>
      <c r="M76" s="53"/>
      <c r="N76" s="53"/>
      <c r="O76" s="227"/>
      <c r="P76" s="53"/>
      <c r="Q76" s="53"/>
      <c r="R76" s="51"/>
      <c r="S76" s="53"/>
      <c r="T76" s="53"/>
      <c r="U76" s="227"/>
      <c r="V76" s="53"/>
      <c r="W76" s="53"/>
      <c r="X76" s="227"/>
      <c r="Y76" s="53"/>
      <c r="Z76" s="53"/>
      <c r="AA76" s="227"/>
      <c r="AB76" s="53"/>
      <c r="AC76" s="53"/>
      <c r="AD76" s="227"/>
      <c r="AE76" s="53"/>
      <c r="AF76" s="53"/>
      <c r="AG76" s="227"/>
      <c r="AH76" s="53"/>
      <c r="AI76" s="53"/>
      <c r="AJ76" s="227"/>
      <c r="AK76" s="53"/>
      <c r="AL76" s="53"/>
      <c r="AM76" s="227"/>
      <c r="AN76" s="53"/>
      <c r="AO76" s="53"/>
      <c r="AP76" s="227"/>
      <c r="AQ76" s="53"/>
      <c r="AR76" s="53"/>
      <c r="AS76" s="106"/>
      <c r="AT76" s="53"/>
      <c r="AU76" s="53"/>
      <c r="AV76" s="54"/>
      <c r="AW76" s="53"/>
      <c r="AX76" s="53"/>
      <c r="AY76" s="54"/>
      <c r="AZ76" s="33"/>
    </row>
    <row r="77" spans="1:52" x14ac:dyDescent="0.2">
      <c r="A77" s="159"/>
      <c r="B77" s="13"/>
      <c r="C77" s="52"/>
      <c r="D77" s="50"/>
      <c r="E77" s="53"/>
      <c r="F77" s="53"/>
      <c r="G77" s="53"/>
      <c r="H77" s="87"/>
      <c r="I77" s="158"/>
      <c r="J77" s="55"/>
      <c r="K77" s="53"/>
      <c r="L77" s="227"/>
      <c r="M77" s="53"/>
      <c r="N77" s="53"/>
      <c r="O77" s="227"/>
      <c r="P77" s="53"/>
      <c r="Q77" s="53"/>
      <c r="R77" s="51"/>
      <c r="S77" s="53"/>
      <c r="T77" s="53"/>
      <c r="U77" s="227"/>
      <c r="V77" s="53"/>
      <c r="W77" s="53"/>
      <c r="X77" s="227"/>
      <c r="Y77" s="53"/>
      <c r="Z77" s="53"/>
      <c r="AA77" s="227"/>
      <c r="AB77" s="53"/>
      <c r="AC77" s="53"/>
      <c r="AD77" s="227"/>
      <c r="AE77" s="53"/>
      <c r="AF77" s="53"/>
      <c r="AG77" s="227"/>
      <c r="AH77" s="53"/>
      <c r="AI77" s="53"/>
      <c r="AJ77" s="227"/>
      <c r="AK77" s="53"/>
      <c r="AL77" s="53"/>
      <c r="AM77" s="227"/>
      <c r="AN77" s="53"/>
      <c r="AO77" s="53"/>
      <c r="AP77" s="227"/>
      <c r="AQ77" s="53"/>
      <c r="AR77" s="53"/>
      <c r="AS77" s="106"/>
      <c r="AT77" s="53"/>
      <c r="AU77" s="53"/>
      <c r="AV77" s="51"/>
      <c r="AW77" s="53"/>
      <c r="AX77" s="53"/>
      <c r="AY77" s="51"/>
      <c r="AZ77" s="33"/>
    </row>
    <row r="78" spans="1:52" x14ac:dyDescent="0.2">
      <c r="A78" s="157"/>
      <c r="B78" s="13"/>
      <c r="C78" s="52"/>
      <c r="D78" s="50"/>
      <c r="E78" s="53"/>
      <c r="F78" s="53"/>
      <c r="G78" s="53"/>
      <c r="H78" s="87"/>
      <c r="I78" s="158"/>
      <c r="J78" s="55"/>
      <c r="K78" s="53"/>
      <c r="L78" s="227"/>
      <c r="M78" s="53"/>
      <c r="N78" s="53"/>
      <c r="O78" s="227"/>
      <c r="P78" s="53"/>
      <c r="Q78" s="53"/>
      <c r="R78" s="51"/>
      <c r="S78" s="53"/>
      <c r="T78" s="53"/>
      <c r="U78" s="227"/>
      <c r="V78" s="53"/>
      <c r="W78" s="53"/>
      <c r="X78" s="227"/>
      <c r="Y78" s="53"/>
      <c r="Z78" s="53"/>
      <c r="AA78" s="227"/>
      <c r="AB78" s="53"/>
      <c r="AC78" s="53"/>
      <c r="AD78" s="227"/>
      <c r="AE78" s="53"/>
      <c r="AF78" s="53"/>
      <c r="AG78" s="227"/>
      <c r="AH78" s="53"/>
      <c r="AI78" s="53"/>
      <c r="AJ78" s="227"/>
      <c r="AK78" s="53"/>
      <c r="AL78" s="53"/>
      <c r="AM78" s="227"/>
      <c r="AN78" s="53"/>
      <c r="AO78" s="53"/>
      <c r="AP78" s="227"/>
      <c r="AQ78" s="53"/>
      <c r="AR78" s="53"/>
      <c r="AS78" s="106"/>
      <c r="AT78" s="53"/>
      <c r="AU78" s="53"/>
      <c r="AV78" s="51"/>
      <c r="AW78" s="53"/>
      <c r="AX78" s="53"/>
      <c r="AY78" s="51"/>
      <c r="AZ78" s="33"/>
    </row>
    <row r="79" spans="1:52" x14ac:dyDescent="0.2">
      <c r="A79" s="159"/>
      <c r="B79" s="13"/>
      <c r="C79" s="52"/>
      <c r="D79" s="50"/>
      <c r="E79" s="53"/>
      <c r="F79" s="53"/>
      <c r="G79" s="53"/>
      <c r="H79" s="87"/>
      <c r="I79" s="158"/>
      <c r="J79" s="55"/>
      <c r="K79" s="53"/>
      <c r="L79" s="227"/>
      <c r="M79" s="53"/>
      <c r="N79" s="53"/>
      <c r="O79" s="227"/>
      <c r="P79" s="53"/>
      <c r="Q79" s="53"/>
      <c r="R79" s="51"/>
      <c r="S79" s="53"/>
      <c r="T79" s="53"/>
      <c r="U79" s="227"/>
      <c r="V79" s="53"/>
      <c r="W79" s="53"/>
      <c r="X79" s="227"/>
      <c r="Y79" s="53"/>
      <c r="Z79" s="53"/>
      <c r="AA79" s="227"/>
      <c r="AB79" s="53"/>
      <c r="AC79" s="53"/>
      <c r="AD79" s="227"/>
      <c r="AE79" s="53"/>
      <c r="AF79" s="53"/>
      <c r="AG79" s="227"/>
      <c r="AH79" s="53"/>
      <c r="AI79" s="53"/>
      <c r="AJ79" s="227"/>
      <c r="AK79" s="53"/>
      <c r="AL79" s="53"/>
      <c r="AM79" s="227"/>
      <c r="AN79" s="53"/>
      <c r="AO79" s="53"/>
      <c r="AP79" s="227"/>
      <c r="AQ79" s="53"/>
      <c r="AR79" s="53"/>
      <c r="AS79" s="106"/>
      <c r="AT79" s="53"/>
      <c r="AU79" s="53"/>
      <c r="AV79" s="51"/>
      <c r="AW79" s="53"/>
      <c r="AX79" s="53"/>
      <c r="AY79" s="51"/>
      <c r="AZ79" s="33"/>
    </row>
    <row r="80" spans="1:52" x14ac:dyDescent="0.2">
      <c r="A80" s="157"/>
      <c r="B80" s="13"/>
      <c r="C80" s="52"/>
      <c r="D80" s="50"/>
      <c r="E80" s="53"/>
      <c r="F80" s="53"/>
      <c r="G80" s="53"/>
      <c r="H80" s="87"/>
      <c r="I80" s="158"/>
      <c r="J80" s="55"/>
      <c r="K80" s="53"/>
      <c r="L80" s="227"/>
      <c r="M80" s="53"/>
      <c r="N80" s="53"/>
      <c r="O80" s="227"/>
      <c r="P80" s="53"/>
      <c r="Q80" s="53"/>
      <c r="R80" s="51"/>
      <c r="S80" s="53"/>
      <c r="T80" s="53"/>
      <c r="U80" s="227"/>
      <c r="V80" s="53"/>
      <c r="W80" s="53"/>
      <c r="X80" s="227"/>
      <c r="Y80" s="53"/>
      <c r="Z80" s="53"/>
      <c r="AA80" s="227"/>
      <c r="AB80" s="53"/>
      <c r="AC80" s="53"/>
      <c r="AD80" s="227"/>
      <c r="AE80" s="53"/>
      <c r="AF80" s="53"/>
      <c r="AG80" s="227"/>
      <c r="AH80" s="53"/>
      <c r="AI80" s="53"/>
      <c r="AJ80" s="227"/>
      <c r="AK80" s="53"/>
      <c r="AL80" s="53"/>
      <c r="AM80" s="227"/>
      <c r="AN80" s="53"/>
      <c r="AO80" s="53"/>
      <c r="AP80" s="227"/>
      <c r="AQ80" s="53"/>
      <c r="AR80" s="53"/>
      <c r="AS80" s="106"/>
      <c r="AT80" s="53"/>
      <c r="AU80" s="53"/>
      <c r="AV80" s="51"/>
      <c r="AW80" s="53"/>
      <c r="AX80" s="53"/>
      <c r="AY80" s="51"/>
      <c r="AZ80" s="33"/>
    </row>
    <row r="81" spans="1:52" x14ac:dyDescent="0.2">
      <c r="A81" s="159"/>
      <c r="B81" s="13"/>
      <c r="C81" s="52"/>
      <c r="D81" s="50"/>
      <c r="E81" s="53"/>
      <c r="F81" s="53"/>
      <c r="G81" s="53"/>
      <c r="H81" s="87"/>
      <c r="I81" s="158"/>
      <c r="J81" s="55"/>
      <c r="K81" s="53"/>
      <c r="L81" s="227"/>
      <c r="M81" s="53"/>
      <c r="N81" s="53"/>
      <c r="O81" s="227"/>
      <c r="P81" s="53"/>
      <c r="Q81" s="53"/>
      <c r="R81" s="51"/>
      <c r="S81" s="53"/>
      <c r="T81" s="53"/>
      <c r="U81" s="227"/>
      <c r="V81" s="53"/>
      <c r="W81" s="53"/>
      <c r="X81" s="227"/>
      <c r="Y81" s="53"/>
      <c r="Z81" s="53"/>
      <c r="AA81" s="227"/>
      <c r="AB81" s="53"/>
      <c r="AC81" s="53"/>
      <c r="AD81" s="227"/>
      <c r="AE81" s="53"/>
      <c r="AF81" s="53"/>
      <c r="AG81" s="227"/>
      <c r="AH81" s="53"/>
      <c r="AI81" s="53"/>
      <c r="AJ81" s="227"/>
      <c r="AK81" s="53"/>
      <c r="AL81" s="53"/>
      <c r="AM81" s="227"/>
      <c r="AN81" s="53"/>
      <c r="AO81" s="53"/>
      <c r="AP81" s="227"/>
      <c r="AQ81" s="53"/>
      <c r="AR81" s="53"/>
      <c r="AS81" s="106"/>
      <c r="AT81" s="53"/>
      <c r="AU81" s="53"/>
      <c r="AV81" s="51"/>
      <c r="AW81" s="53"/>
      <c r="AX81" s="53"/>
      <c r="AY81" s="51"/>
      <c r="AZ81" s="33"/>
    </row>
    <row r="82" spans="1:52" x14ac:dyDescent="0.2">
      <c r="A82" s="157"/>
      <c r="B82" s="13"/>
      <c r="C82" s="52"/>
      <c r="D82" s="50"/>
      <c r="E82" s="53"/>
      <c r="F82" s="53"/>
      <c r="G82" s="53"/>
      <c r="H82" s="87"/>
      <c r="I82" s="158"/>
      <c r="J82" s="55"/>
      <c r="K82" s="53"/>
      <c r="L82" s="227"/>
      <c r="M82" s="53"/>
      <c r="N82" s="53"/>
      <c r="O82" s="227"/>
      <c r="P82" s="53"/>
      <c r="Q82" s="53"/>
      <c r="R82" s="51"/>
      <c r="S82" s="53"/>
      <c r="T82" s="53"/>
      <c r="U82" s="227"/>
      <c r="V82" s="53"/>
      <c r="W82" s="53"/>
      <c r="X82" s="227"/>
      <c r="Y82" s="53"/>
      <c r="Z82" s="53"/>
      <c r="AA82" s="227"/>
      <c r="AB82" s="53"/>
      <c r="AC82" s="53"/>
      <c r="AD82" s="227"/>
      <c r="AE82" s="53"/>
      <c r="AF82" s="53"/>
      <c r="AG82" s="227"/>
      <c r="AH82" s="53"/>
      <c r="AI82" s="53"/>
      <c r="AJ82" s="227"/>
      <c r="AK82" s="53"/>
      <c r="AL82" s="53"/>
      <c r="AM82" s="227"/>
      <c r="AN82" s="53"/>
      <c r="AO82" s="53"/>
      <c r="AP82" s="227"/>
      <c r="AQ82" s="53"/>
      <c r="AR82" s="53"/>
      <c r="AS82" s="106"/>
      <c r="AT82" s="53"/>
      <c r="AU82" s="53"/>
      <c r="AV82" s="51"/>
      <c r="AW82" s="53"/>
      <c r="AX82" s="53"/>
      <c r="AY82" s="51"/>
      <c r="AZ82" s="33"/>
    </row>
    <row r="83" spans="1:52" x14ac:dyDescent="0.2">
      <c r="A83" s="159"/>
      <c r="B83" s="13"/>
      <c r="C83" s="52"/>
      <c r="D83" s="50"/>
      <c r="E83" s="53"/>
      <c r="F83" s="53"/>
      <c r="G83" s="53"/>
      <c r="H83" s="87"/>
      <c r="I83" s="158"/>
      <c r="J83" s="55"/>
      <c r="K83" s="53"/>
      <c r="L83" s="227"/>
      <c r="M83" s="53"/>
      <c r="N83" s="53"/>
      <c r="O83" s="227"/>
      <c r="P83" s="53"/>
      <c r="Q83" s="53"/>
      <c r="R83" s="51"/>
      <c r="S83" s="53"/>
      <c r="T83" s="53"/>
      <c r="U83" s="227"/>
      <c r="V83" s="53"/>
      <c r="W83" s="53"/>
      <c r="X83" s="227"/>
      <c r="Y83" s="53"/>
      <c r="Z83" s="53"/>
      <c r="AA83" s="227"/>
      <c r="AB83" s="53"/>
      <c r="AC83" s="53"/>
      <c r="AD83" s="227"/>
      <c r="AE83" s="53"/>
      <c r="AF83" s="53"/>
      <c r="AG83" s="227"/>
      <c r="AH83" s="53"/>
      <c r="AI83" s="53"/>
      <c r="AJ83" s="227"/>
      <c r="AK83" s="53"/>
      <c r="AL83" s="53"/>
      <c r="AM83" s="227"/>
      <c r="AN83" s="53"/>
      <c r="AO83" s="53"/>
      <c r="AP83" s="227"/>
      <c r="AQ83" s="53"/>
      <c r="AR83" s="53"/>
      <c r="AS83" s="106"/>
      <c r="AT83" s="53"/>
      <c r="AU83" s="53"/>
      <c r="AV83" s="51"/>
      <c r="AW83" s="53"/>
      <c r="AX83" s="53"/>
      <c r="AY83" s="51"/>
      <c r="AZ83" s="33"/>
    </row>
    <row r="84" spans="1:52" x14ac:dyDescent="0.2">
      <c r="A84" s="157"/>
      <c r="B84" s="3"/>
      <c r="C84" s="49"/>
      <c r="D84" s="50"/>
      <c r="E84" s="53"/>
      <c r="F84" s="11"/>
      <c r="G84" s="11"/>
      <c r="H84" s="87"/>
      <c r="I84" s="158"/>
      <c r="J84" s="55"/>
      <c r="K84" s="11"/>
      <c r="L84" s="227"/>
      <c r="M84" s="11"/>
      <c r="N84" s="11"/>
      <c r="O84" s="227"/>
      <c r="P84" s="11"/>
      <c r="Q84" s="11"/>
      <c r="R84" s="51"/>
      <c r="S84" s="11"/>
      <c r="T84" s="11"/>
      <c r="U84" s="227"/>
      <c r="V84" s="11"/>
      <c r="W84" s="11"/>
      <c r="X84" s="227"/>
      <c r="Y84" s="11"/>
      <c r="Z84" s="11"/>
      <c r="AA84" s="227"/>
      <c r="AB84" s="11"/>
      <c r="AC84" s="11"/>
      <c r="AD84" s="227"/>
      <c r="AE84" s="11"/>
      <c r="AF84" s="11"/>
      <c r="AG84" s="227"/>
      <c r="AH84" s="11"/>
      <c r="AI84" s="11"/>
      <c r="AJ84" s="227"/>
      <c r="AK84" s="11"/>
      <c r="AL84" s="11"/>
      <c r="AM84" s="227"/>
      <c r="AN84" s="11"/>
      <c r="AO84" s="11"/>
      <c r="AP84" s="227"/>
      <c r="AQ84" s="53"/>
      <c r="AR84" s="11"/>
      <c r="AS84" s="106"/>
      <c r="AT84" s="11"/>
      <c r="AU84" s="11"/>
      <c r="AV84" s="51"/>
      <c r="AW84" s="11"/>
      <c r="AX84" s="11"/>
      <c r="AY84" s="51"/>
      <c r="AZ84" s="33"/>
    </row>
    <row r="85" spans="1:52" x14ac:dyDescent="0.2">
      <c r="A85" s="159"/>
      <c r="B85" s="13"/>
      <c r="C85" s="52"/>
      <c r="D85" s="50"/>
      <c r="E85" s="53"/>
      <c r="F85" s="53"/>
      <c r="G85" s="53"/>
      <c r="H85" s="87"/>
      <c r="I85" s="158"/>
      <c r="J85" s="55"/>
      <c r="K85" s="53"/>
      <c r="L85" s="227"/>
      <c r="M85" s="11"/>
      <c r="N85" s="11"/>
      <c r="O85" s="227"/>
      <c r="P85" s="11"/>
      <c r="Q85" s="11"/>
      <c r="R85" s="51"/>
      <c r="S85" s="11"/>
      <c r="T85" s="11"/>
      <c r="U85" s="227"/>
      <c r="V85" s="11"/>
      <c r="W85" s="11"/>
      <c r="X85" s="227"/>
      <c r="Y85" s="11"/>
      <c r="Z85" s="11"/>
      <c r="AA85" s="227"/>
      <c r="AB85" s="11"/>
      <c r="AC85" s="11"/>
      <c r="AD85" s="227"/>
      <c r="AE85" s="11"/>
      <c r="AF85" s="11"/>
      <c r="AG85" s="227"/>
      <c r="AH85" s="11"/>
      <c r="AI85" s="11"/>
      <c r="AJ85" s="227"/>
      <c r="AK85" s="11"/>
      <c r="AL85" s="11"/>
      <c r="AM85" s="227"/>
      <c r="AN85" s="11"/>
      <c r="AO85" s="11"/>
      <c r="AP85" s="227"/>
      <c r="AQ85" s="53"/>
      <c r="AR85" s="53"/>
      <c r="AS85" s="106"/>
      <c r="AT85" s="53"/>
      <c r="AU85" s="53"/>
      <c r="AV85" s="51"/>
      <c r="AW85" s="53"/>
      <c r="AX85" s="53"/>
      <c r="AY85" s="51"/>
      <c r="AZ85" s="33"/>
    </row>
    <row r="86" spans="1:52" x14ac:dyDescent="0.2">
      <c r="A86" s="157"/>
      <c r="B86" s="3"/>
      <c r="C86" s="49"/>
      <c r="D86" s="50"/>
      <c r="E86" s="53"/>
      <c r="F86" s="235"/>
      <c r="G86" s="11"/>
      <c r="H86" s="87"/>
      <c r="I86" s="158"/>
      <c r="J86" s="55"/>
      <c r="K86" s="11"/>
      <c r="L86" s="227"/>
      <c r="M86" s="11"/>
      <c r="N86" s="11"/>
      <c r="O86" s="227"/>
      <c r="P86" s="53"/>
      <c r="Q86" s="11"/>
      <c r="R86" s="51"/>
      <c r="S86" s="53"/>
      <c r="T86" s="11"/>
      <c r="U86" s="227"/>
      <c r="V86" s="53"/>
      <c r="W86" s="11"/>
      <c r="X86" s="227"/>
      <c r="Y86" s="53"/>
      <c r="Z86" s="11"/>
      <c r="AA86" s="227"/>
      <c r="AB86" s="53"/>
      <c r="AC86" s="11"/>
      <c r="AD86" s="227"/>
      <c r="AE86" s="53"/>
      <c r="AF86" s="11"/>
      <c r="AG86" s="227"/>
      <c r="AH86" s="53"/>
      <c r="AI86" s="11"/>
      <c r="AJ86" s="227"/>
      <c r="AK86" s="53"/>
      <c r="AL86" s="11"/>
      <c r="AM86" s="227"/>
      <c r="AN86" s="53"/>
      <c r="AO86" s="11"/>
      <c r="AP86" s="227"/>
      <c r="AQ86" s="53"/>
      <c r="AR86" s="11"/>
      <c r="AS86" s="106"/>
      <c r="AT86" s="11"/>
      <c r="AU86" s="11"/>
      <c r="AV86" s="51"/>
      <c r="AW86" s="11"/>
      <c r="AX86" s="11"/>
      <c r="AY86" s="51"/>
      <c r="AZ86" s="33"/>
    </row>
    <row r="87" spans="1:52" x14ac:dyDescent="0.2">
      <c r="A87" s="159"/>
      <c r="B87" s="3"/>
      <c r="C87" s="49"/>
      <c r="D87" s="50"/>
      <c r="E87" s="53"/>
      <c r="F87" s="11"/>
      <c r="G87" s="11"/>
      <c r="H87" s="87"/>
      <c r="I87" s="158"/>
      <c r="J87" s="55"/>
      <c r="K87" s="11"/>
      <c r="L87" s="227"/>
      <c r="M87" s="11"/>
      <c r="N87" s="11"/>
      <c r="O87" s="227"/>
      <c r="P87" s="53"/>
      <c r="Q87" s="11"/>
      <c r="R87" s="51"/>
      <c r="S87" s="53"/>
      <c r="T87" s="11"/>
      <c r="U87" s="227"/>
      <c r="V87" s="53"/>
      <c r="W87" s="11"/>
      <c r="X87" s="227"/>
      <c r="Y87" s="53"/>
      <c r="Z87" s="11"/>
      <c r="AA87" s="227"/>
      <c r="AB87" s="53"/>
      <c r="AC87" s="11"/>
      <c r="AD87" s="227"/>
      <c r="AE87" s="53"/>
      <c r="AF87" s="11"/>
      <c r="AG87" s="227"/>
      <c r="AH87" s="53"/>
      <c r="AI87" s="11"/>
      <c r="AJ87" s="227"/>
      <c r="AK87" s="53"/>
      <c r="AL87" s="11"/>
      <c r="AM87" s="227"/>
      <c r="AN87" s="53"/>
      <c r="AO87" s="11"/>
      <c r="AP87" s="227"/>
      <c r="AQ87" s="53"/>
      <c r="AR87" s="11"/>
      <c r="AS87" s="106"/>
      <c r="AT87" s="11"/>
      <c r="AU87" s="11"/>
      <c r="AV87" s="51"/>
      <c r="AW87" s="11"/>
      <c r="AX87" s="11"/>
      <c r="AY87" s="51"/>
      <c r="AZ87" s="33"/>
    </row>
    <row r="88" spans="1:52" x14ac:dyDescent="0.2">
      <c r="A88" s="157"/>
      <c r="B88" s="3"/>
      <c r="C88" s="49"/>
      <c r="D88" s="50"/>
      <c r="E88" s="53"/>
      <c r="F88" s="11"/>
      <c r="G88" s="11"/>
      <c r="H88" s="87"/>
      <c r="I88" s="158"/>
      <c r="J88" s="55"/>
      <c r="K88" s="11"/>
      <c r="L88" s="227"/>
      <c r="M88" s="11"/>
      <c r="N88" s="11"/>
      <c r="O88" s="227"/>
      <c r="P88" s="53"/>
      <c r="Q88" s="11"/>
      <c r="R88" s="51"/>
      <c r="S88" s="53"/>
      <c r="T88" s="11"/>
      <c r="U88" s="227"/>
      <c r="V88" s="53"/>
      <c r="W88" s="11"/>
      <c r="X88" s="227"/>
      <c r="Y88" s="53"/>
      <c r="Z88" s="11"/>
      <c r="AA88" s="227"/>
      <c r="AB88" s="53"/>
      <c r="AC88" s="11"/>
      <c r="AD88" s="227"/>
      <c r="AE88" s="53"/>
      <c r="AF88" s="11"/>
      <c r="AG88" s="227"/>
      <c r="AH88" s="53"/>
      <c r="AI88" s="11"/>
      <c r="AJ88" s="227"/>
      <c r="AK88" s="53"/>
      <c r="AL88" s="11"/>
      <c r="AM88" s="227"/>
      <c r="AN88" s="53"/>
      <c r="AO88" s="11"/>
      <c r="AP88" s="227"/>
      <c r="AQ88" s="53"/>
      <c r="AR88" s="11"/>
      <c r="AS88" s="106"/>
      <c r="AT88" s="11"/>
      <c r="AU88" s="11"/>
      <c r="AV88" s="51"/>
      <c r="AW88" s="11"/>
      <c r="AX88" s="11"/>
      <c r="AY88" s="51"/>
      <c r="AZ88" s="33"/>
    </row>
    <row r="89" spans="1:52" x14ac:dyDescent="0.2">
      <c r="A89" s="159"/>
      <c r="B89" s="13"/>
      <c r="C89" s="52"/>
      <c r="D89" s="50"/>
      <c r="E89" s="53"/>
      <c r="F89" s="53"/>
      <c r="G89" s="53"/>
      <c r="H89" s="87"/>
      <c r="I89" s="158"/>
      <c r="J89" s="55"/>
      <c r="K89" s="53"/>
      <c r="L89" s="227"/>
      <c r="M89" s="11"/>
      <c r="N89" s="11"/>
      <c r="O89" s="227"/>
      <c r="P89" s="53"/>
      <c r="Q89" s="11"/>
      <c r="R89" s="51"/>
      <c r="S89" s="53"/>
      <c r="T89" s="11"/>
      <c r="U89" s="227"/>
      <c r="V89" s="53"/>
      <c r="W89" s="11"/>
      <c r="X89" s="227"/>
      <c r="Y89" s="53"/>
      <c r="Z89" s="11"/>
      <c r="AA89" s="227"/>
      <c r="AB89" s="53"/>
      <c r="AC89" s="11"/>
      <c r="AD89" s="227"/>
      <c r="AE89" s="53"/>
      <c r="AF89" s="11"/>
      <c r="AG89" s="227"/>
      <c r="AH89" s="53"/>
      <c r="AI89" s="11"/>
      <c r="AJ89" s="227"/>
      <c r="AK89" s="53"/>
      <c r="AL89" s="11"/>
      <c r="AM89" s="227"/>
      <c r="AN89" s="53"/>
      <c r="AO89" s="11"/>
      <c r="AP89" s="227"/>
      <c r="AQ89" s="53"/>
      <c r="AR89" s="53"/>
      <c r="AS89" s="106"/>
      <c r="AT89" s="53"/>
      <c r="AU89" s="53"/>
      <c r="AV89" s="51"/>
      <c r="AW89" s="53"/>
      <c r="AX89" s="53"/>
      <c r="AY89" s="51"/>
      <c r="AZ89" s="33"/>
    </row>
    <row r="90" spans="1:52" x14ac:dyDescent="0.2">
      <c r="A90" s="157"/>
      <c r="B90" s="13"/>
      <c r="C90" s="52"/>
      <c r="D90" s="50"/>
      <c r="E90" s="53"/>
      <c r="F90" s="53"/>
      <c r="G90" s="53"/>
      <c r="H90" s="87"/>
      <c r="I90" s="158"/>
      <c r="J90" s="55"/>
      <c r="K90" s="53"/>
      <c r="L90" s="227"/>
      <c r="M90" s="11"/>
      <c r="N90" s="11"/>
      <c r="O90" s="227"/>
      <c r="P90" s="53"/>
      <c r="Q90" s="11"/>
      <c r="R90" s="51"/>
      <c r="S90" s="53"/>
      <c r="T90" s="11"/>
      <c r="U90" s="227"/>
      <c r="V90" s="53"/>
      <c r="W90" s="11"/>
      <c r="X90" s="227"/>
      <c r="Y90" s="53"/>
      <c r="Z90" s="11"/>
      <c r="AA90" s="227"/>
      <c r="AB90" s="53"/>
      <c r="AC90" s="11"/>
      <c r="AD90" s="227"/>
      <c r="AE90" s="53"/>
      <c r="AF90" s="11"/>
      <c r="AG90" s="227"/>
      <c r="AH90" s="53"/>
      <c r="AI90" s="11"/>
      <c r="AJ90" s="227"/>
      <c r="AK90" s="53"/>
      <c r="AL90" s="11"/>
      <c r="AM90" s="227"/>
      <c r="AN90" s="53"/>
      <c r="AO90" s="11"/>
      <c r="AP90" s="227"/>
      <c r="AQ90" s="53"/>
      <c r="AR90" s="53"/>
      <c r="AS90" s="106"/>
      <c r="AT90" s="53"/>
      <c r="AU90" s="53"/>
      <c r="AV90" s="51"/>
      <c r="AW90" s="53"/>
      <c r="AX90" s="53"/>
      <c r="AY90" s="51"/>
      <c r="AZ90" s="33"/>
    </row>
    <row r="91" spans="1:52" x14ac:dyDescent="0.2">
      <c r="A91" s="159"/>
      <c r="B91" s="3"/>
      <c r="C91" s="49"/>
      <c r="D91" s="50"/>
      <c r="E91" s="11"/>
      <c r="F91" s="11"/>
      <c r="G91" s="11"/>
      <c r="H91" s="87"/>
      <c r="I91" s="158"/>
      <c r="J91" s="55"/>
      <c r="K91" s="11"/>
      <c r="L91" s="227"/>
      <c r="M91" s="11"/>
      <c r="N91" s="11"/>
      <c r="O91" s="227"/>
      <c r="P91" s="53"/>
      <c r="Q91" s="11"/>
      <c r="R91" s="51"/>
      <c r="S91" s="53"/>
      <c r="T91" s="11"/>
      <c r="U91" s="227"/>
      <c r="V91" s="53"/>
      <c r="W91" s="11"/>
      <c r="X91" s="227"/>
      <c r="Y91" s="53"/>
      <c r="Z91" s="11"/>
      <c r="AA91" s="227"/>
      <c r="AB91" s="53"/>
      <c r="AC91" s="11"/>
      <c r="AD91" s="227"/>
      <c r="AE91" s="53"/>
      <c r="AF91" s="11"/>
      <c r="AG91" s="227"/>
      <c r="AH91" s="53"/>
      <c r="AI91" s="11"/>
      <c r="AJ91" s="227"/>
      <c r="AK91" s="53"/>
      <c r="AL91" s="11"/>
      <c r="AM91" s="227"/>
      <c r="AN91" s="53"/>
      <c r="AO91" s="11"/>
      <c r="AP91" s="227"/>
      <c r="AQ91" s="53"/>
      <c r="AR91" s="11"/>
      <c r="AS91" s="106"/>
      <c r="AT91" s="11"/>
      <c r="AU91" s="11"/>
      <c r="AV91" s="51"/>
      <c r="AW91" s="11"/>
      <c r="AX91" s="11"/>
      <c r="AY91" s="51"/>
      <c r="AZ91" s="33"/>
    </row>
    <row r="92" spans="1:52" x14ac:dyDescent="0.2">
      <c r="A92" s="157"/>
      <c r="B92" s="13"/>
      <c r="C92" s="52"/>
      <c r="D92" s="50"/>
      <c r="E92" s="53"/>
      <c r="F92" s="53"/>
      <c r="G92" s="53"/>
      <c r="H92" s="87"/>
      <c r="I92" s="158"/>
      <c r="J92" s="55"/>
      <c r="K92" s="53"/>
      <c r="L92" s="227"/>
      <c r="M92" s="53"/>
      <c r="N92" s="53"/>
      <c r="O92" s="227"/>
      <c r="P92" s="53"/>
      <c r="Q92" s="53"/>
      <c r="R92" s="51"/>
      <c r="S92" s="53"/>
      <c r="T92" s="53"/>
      <c r="U92" s="227"/>
      <c r="V92" s="53"/>
      <c r="W92" s="53"/>
      <c r="X92" s="227"/>
      <c r="Y92" s="53"/>
      <c r="Z92" s="53"/>
      <c r="AA92" s="227"/>
      <c r="AB92" s="53"/>
      <c r="AC92" s="53"/>
      <c r="AD92" s="227"/>
      <c r="AE92" s="53"/>
      <c r="AF92" s="53"/>
      <c r="AG92" s="227"/>
      <c r="AH92" s="53"/>
      <c r="AI92" s="53"/>
      <c r="AJ92" s="227"/>
      <c r="AK92" s="53"/>
      <c r="AL92" s="53"/>
      <c r="AM92" s="227"/>
      <c r="AN92" s="53"/>
      <c r="AO92" s="53"/>
      <c r="AP92" s="227"/>
      <c r="AQ92" s="53"/>
      <c r="AR92" s="53"/>
      <c r="AS92" s="106"/>
      <c r="AT92" s="53"/>
      <c r="AU92" s="53"/>
      <c r="AV92" s="51"/>
      <c r="AW92" s="53"/>
      <c r="AX92" s="53"/>
      <c r="AY92" s="51"/>
      <c r="AZ92" s="33"/>
    </row>
    <row r="93" spans="1:52" x14ac:dyDescent="0.2">
      <c r="A93" s="159"/>
      <c r="B93" s="13"/>
      <c r="C93" s="52"/>
      <c r="D93" s="50"/>
      <c r="E93" s="53"/>
      <c r="F93" s="53"/>
      <c r="G93" s="53"/>
      <c r="H93" s="87"/>
      <c r="I93" s="158"/>
      <c r="J93" s="55"/>
      <c r="K93" s="53"/>
      <c r="L93" s="227"/>
      <c r="M93" s="53"/>
      <c r="N93" s="53"/>
      <c r="O93" s="227"/>
      <c r="P93" s="53"/>
      <c r="Q93" s="53"/>
      <c r="R93" s="51"/>
      <c r="S93" s="53"/>
      <c r="T93" s="53"/>
      <c r="U93" s="227"/>
      <c r="V93" s="53"/>
      <c r="W93" s="53"/>
      <c r="X93" s="227"/>
      <c r="Y93" s="53"/>
      <c r="Z93" s="53"/>
      <c r="AA93" s="227"/>
      <c r="AB93" s="53"/>
      <c r="AC93" s="53"/>
      <c r="AD93" s="227"/>
      <c r="AE93" s="53"/>
      <c r="AF93" s="53"/>
      <c r="AG93" s="227"/>
      <c r="AH93" s="53"/>
      <c r="AI93" s="53"/>
      <c r="AJ93" s="227"/>
      <c r="AK93" s="53"/>
      <c r="AL93" s="53"/>
      <c r="AM93" s="227"/>
      <c r="AN93" s="53"/>
      <c r="AO93" s="53"/>
      <c r="AP93" s="227"/>
      <c r="AQ93" s="53"/>
      <c r="AR93" s="53"/>
      <c r="AS93" s="106"/>
      <c r="AT93" s="53"/>
      <c r="AU93" s="53"/>
      <c r="AV93" s="51"/>
      <c r="AW93" s="53"/>
      <c r="AX93" s="53"/>
      <c r="AY93" s="51"/>
      <c r="AZ93" s="33"/>
    </row>
    <row r="94" spans="1:52" x14ac:dyDescent="0.2">
      <c r="A94" s="157"/>
      <c r="B94" s="13"/>
      <c r="C94" s="52"/>
      <c r="D94" s="50"/>
      <c r="E94" s="53"/>
      <c r="F94" s="53"/>
      <c r="G94" s="53"/>
      <c r="H94" s="87"/>
      <c r="I94" s="158"/>
      <c r="J94" s="55"/>
      <c r="K94" s="53"/>
      <c r="L94" s="227"/>
      <c r="M94" s="53"/>
      <c r="N94" s="53"/>
      <c r="O94" s="227"/>
      <c r="P94" s="53"/>
      <c r="Q94" s="53"/>
      <c r="R94" s="51"/>
      <c r="S94" s="53"/>
      <c r="T94" s="53"/>
      <c r="U94" s="227"/>
      <c r="V94" s="53"/>
      <c r="W94" s="53"/>
      <c r="X94" s="227"/>
      <c r="Y94" s="53"/>
      <c r="Z94" s="53"/>
      <c r="AA94" s="227"/>
      <c r="AB94" s="53"/>
      <c r="AC94" s="53"/>
      <c r="AD94" s="227"/>
      <c r="AE94" s="53"/>
      <c r="AF94" s="53"/>
      <c r="AG94" s="227"/>
      <c r="AH94" s="53"/>
      <c r="AI94" s="53"/>
      <c r="AJ94" s="227"/>
      <c r="AK94" s="53"/>
      <c r="AL94" s="53"/>
      <c r="AM94" s="227"/>
      <c r="AN94" s="53"/>
      <c r="AO94" s="53"/>
      <c r="AP94" s="227"/>
      <c r="AQ94" s="53"/>
      <c r="AR94" s="53"/>
      <c r="AS94" s="106"/>
      <c r="AT94" s="53"/>
      <c r="AU94" s="53"/>
      <c r="AV94" s="51"/>
      <c r="AW94" s="53"/>
      <c r="AX94" s="53"/>
      <c r="AY94" s="51"/>
      <c r="AZ94" s="33"/>
    </row>
    <row r="95" spans="1:52" x14ac:dyDescent="0.2">
      <c r="A95" s="159"/>
      <c r="B95" s="13"/>
      <c r="C95" s="52"/>
      <c r="D95" s="50"/>
      <c r="E95" s="53"/>
      <c r="F95" s="53"/>
      <c r="G95" s="53"/>
      <c r="H95" s="87"/>
      <c r="I95" s="158"/>
      <c r="J95" s="55"/>
      <c r="K95" s="53"/>
      <c r="L95" s="227"/>
      <c r="M95" s="53"/>
      <c r="N95" s="53"/>
      <c r="O95" s="227"/>
      <c r="P95" s="53"/>
      <c r="Q95" s="53"/>
      <c r="R95" s="51"/>
      <c r="S95" s="53"/>
      <c r="T95" s="53"/>
      <c r="U95" s="227"/>
      <c r="V95" s="53"/>
      <c r="W95" s="53"/>
      <c r="X95" s="227"/>
      <c r="Y95" s="53"/>
      <c r="Z95" s="53"/>
      <c r="AA95" s="227"/>
      <c r="AB95" s="53"/>
      <c r="AC95" s="53"/>
      <c r="AD95" s="227"/>
      <c r="AE95" s="53"/>
      <c r="AF95" s="53"/>
      <c r="AG95" s="227"/>
      <c r="AH95" s="53"/>
      <c r="AI95" s="53"/>
      <c r="AJ95" s="227"/>
      <c r="AK95" s="53"/>
      <c r="AL95" s="53"/>
      <c r="AM95" s="227"/>
      <c r="AN95" s="53"/>
      <c r="AO95" s="53"/>
      <c r="AP95" s="227"/>
      <c r="AQ95" s="53"/>
      <c r="AR95" s="53"/>
      <c r="AS95" s="106"/>
      <c r="AT95" s="53"/>
      <c r="AU95" s="53"/>
      <c r="AV95" s="51"/>
      <c r="AW95" s="53"/>
      <c r="AX95" s="53"/>
      <c r="AY95" s="51"/>
      <c r="AZ95" s="33"/>
    </row>
    <row r="96" spans="1:52" x14ac:dyDescent="0.2">
      <c r="A96" s="245"/>
      <c r="B96" s="13"/>
      <c r="C96" s="52"/>
      <c r="D96" s="50"/>
      <c r="E96" s="53"/>
      <c r="F96" s="53"/>
      <c r="G96" s="53"/>
      <c r="H96" s="87"/>
      <c r="I96" s="158"/>
      <c r="J96" s="55"/>
      <c r="K96" s="53"/>
      <c r="L96" s="227"/>
      <c r="M96" s="53"/>
      <c r="N96" s="53"/>
      <c r="O96" s="227"/>
      <c r="P96" s="53"/>
      <c r="Q96" s="53"/>
      <c r="R96" s="51"/>
      <c r="S96" s="53"/>
      <c r="T96" s="53"/>
      <c r="U96" s="227"/>
      <c r="V96" s="53"/>
      <c r="W96" s="53"/>
      <c r="X96" s="227"/>
      <c r="Y96" s="53"/>
      <c r="Z96" s="53"/>
      <c r="AA96" s="227"/>
      <c r="AB96" s="53"/>
      <c r="AC96" s="53"/>
      <c r="AD96" s="227"/>
      <c r="AE96" s="53"/>
      <c r="AF96" s="53"/>
      <c r="AG96" s="227"/>
      <c r="AH96" s="53"/>
      <c r="AI96" s="53"/>
      <c r="AJ96" s="227"/>
      <c r="AK96" s="53"/>
      <c r="AL96" s="53"/>
      <c r="AM96" s="227"/>
      <c r="AN96" s="53"/>
      <c r="AO96" s="53"/>
      <c r="AP96" s="227"/>
      <c r="AQ96" s="53"/>
      <c r="AR96" s="53"/>
      <c r="AS96" s="106"/>
      <c r="AT96" s="53"/>
      <c r="AU96" s="53"/>
      <c r="AV96" s="54"/>
      <c r="AW96" s="53"/>
      <c r="AX96" s="53"/>
      <c r="AY96" s="54"/>
      <c r="AZ96" s="33"/>
    </row>
    <row r="97" spans="1:52" x14ac:dyDescent="0.2">
      <c r="A97" s="245"/>
      <c r="B97" s="13"/>
      <c r="C97" s="52"/>
      <c r="D97" s="50"/>
      <c r="E97" s="53"/>
      <c r="F97" s="53"/>
      <c r="G97" s="53"/>
      <c r="H97" s="87"/>
      <c r="I97" s="158"/>
      <c r="J97" s="55"/>
      <c r="K97" s="53"/>
      <c r="L97" s="227"/>
      <c r="M97" s="53"/>
      <c r="N97" s="53"/>
      <c r="O97" s="227"/>
      <c r="P97" s="53"/>
      <c r="Q97" s="53"/>
      <c r="R97" s="51"/>
      <c r="S97" s="53"/>
      <c r="T97" s="53"/>
      <c r="U97" s="227"/>
      <c r="V97" s="53"/>
      <c r="W97" s="53"/>
      <c r="X97" s="227"/>
      <c r="Y97" s="53"/>
      <c r="Z97" s="53"/>
      <c r="AA97" s="227"/>
      <c r="AB97" s="53"/>
      <c r="AC97" s="53"/>
      <c r="AD97" s="227"/>
      <c r="AE97" s="53"/>
      <c r="AF97" s="53"/>
      <c r="AG97" s="227"/>
      <c r="AH97" s="53"/>
      <c r="AI97" s="53"/>
      <c r="AJ97" s="227"/>
      <c r="AK97" s="53"/>
      <c r="AL97" s="53"/>
      <c r="AM97" s="227"/>
      <c r="AN97" s="53"/>
      <c r="AO97" s="53"/>
      <c r="AP97" s="227"/>
      <c r="AQ97" s="53"/>
      <c r="AR97" s="53"/>
      <c r="AS97" s="106"/>
      <c r="AT97" s="53"/>
      <c r="AU97" s="53"/>
      <c r="AV97" s="54"/>
      <c r="AW97" s="53"/>
      <c r="AX97" s="53"/>
      <c r="AY97" s="54"/>
      <c r="AZ97" s="33"/>
    </row>
    <row r="98" spans="1:52" x14ac:dyDescent="0.2">
      <c r="A98" s="245"/>
      <c r="B98" s="13"/>
      <c r="C98" s="52"/>
      <c r="D98" s="50"/>
      <c r="E98" s="53"/>
      <c r="F98" s="53"/>
      <c r="G98" s="53"/>
      <c r="H98" s="87"/>
      <c r="I98" s="158"/>
      <c r="J98" s="55"/>
      <c r="K98" s="53"/>
      <c r="L98" s="227"/>
      <c r="M98" s="53"/>
      <c r="N98" s="53"/>
      <c r="O98" s="227"/>
      <c r="P98" s="53"/>
      <c r="Q98" s="53"/>
      <c r="R98" s="51"/>
      <c r="S98" s="53"/>
      <c r="T98" s="53"/>
      <c r="U98" s="227"/>
      <c r="V98" s="53"/>
      <c r="W98" s="53"/>
      <c r="X98" s="227"/>
      <c r="Y98" s="53"/>
      <c r="Z98" s="53"/>
      <c r="AA98" s="227"/>
      <c r="AB98" s="53"/>
      <c r="AC98" s="53"/>
      <c r="AD98" s="227"/>
      <c r="AE98" s="53"/>
      <c r="AF98" s="53"/>
      <c r="AG98" s="227"/>
      <c r="AH98" s="53"/>
      <c r="AI98" s="53"/>
      <c r="AJ98" s="227"/>
      <c r="AK98" s="53"/>
      <c r="AL98" s="53"/>
      <c r="AM98" s="227"/>
      <c r="AN98" s="53"/>
      <c r="AO98" s="53"/>
      <c r="AP98" s="227"/>
      <c r="AQ98" s="53"/>
      <c r="AR98" s="53"/>
      <c r="AS98" s="106"/>
      <c r="AT98" s="53"/>
      <c r="AU98" s="53"/>
      <c r="AV98" s="54"/>
      <c r="AW98" s="53"/>
      <c r="AX98" s="53"/>
      <c r="AY98" s="54"/>
      <c r="AZ98" s="33"/>
    </row>
    <row r="99" spans="1:52" x14ac:dyDescent="0.2">
      <c r="A99" s="245"/>
      <c r="B99" s="13"/>
      <c r="C99" s="52"/>
      <c r="D99" s="50"/>
      <c r="E99" s="53"/>
      <c r="F99" s="53"/>
      <c r="G99" s="53"/>
      <c r="H99" s="87"/>
      <c r="I99" s="158"/>
      <c r="J99" s="55"/>
      <c r="K99" s="53"/>
      <c r="L99" s="227"/>
      <c r="M99" s="53"/>
      <c r="N99" s="53"/>
      <c r="O99" s="227"/>
      <c r="P99" s="53"/>
      <c r="Q99" s="53"/>
      <c r="R99" s="51"/>
      <c r="S99" s="53"/>
      <c r="T99" s="53"/>
      <c r="U99" s="227"/>
      <c r="V99" s="53"/>
      <c r="W99" s="53"/>
      <c r="X99" s="227"/>
      <c r="Y99" s="53"/>
      <c r="Z99" s="53"/>
      <c r="AA99" s="227"/>
      <c r="AB99" s="53"/>
      <c r="AC99" s="53"/>
      <c r="AD99" s="227"/>
      <c r="AE99" s="53"/>
      <c r="AF99" s="53"/>
      <c r="AG99" s="227"/>
      <c r="AH99" s="53"/>
      <c r="AI99" s="53"/>
      <c r="AJ99" s="227"/>
      <c r="AK99" s="53"/>
      <c r="AL99" s="53"/>
      <c r="AM99" s="227"/>
      <c r="AN99" s="53"/>
      <c r="AO99" s="53"/>
      <c r="AP99" s="227"/>
      <c r="AQ99" s="53"/>
      <c r="AR99" s="53"/>
      <c r="AS99" s="106"/>
      <c r="AT99" s="53"/>
      <c r="AU99" s="53"/>
      <c r="AV99" s="54"/>
      <c r="AW99" s="53"/>
      <c r="AX99" s="53"/>
      <c r="AY99" s="54"/>
      <c r="AZ99" s="33"/>
    </row>
    <row r="100" spans="1:52" x14ac:dyDescent="0.2">
      <c r="A100" s="245"/>
      <c r="B100" s="13"/>
      <c r="C100" s="52"/>
      <c r="D100" s="50"/>
      <c r="E100" s="53"/>
      <c r="F100" s="53"/>
      <c r="G100" s="53"/>
      <c r="H100" s="87"/>
      <c r="I100" s="158"/>
      <c r="J100" s="55"/>
      <c r="K100" s="53"/>
      <c r="L100" s="227"/>
      <c r="M100" s="53"/>
      <c r="N100" s="53"/>
      <c r="O100" s="227"/>
      <c r="P100" s="53"/>
      <c r="Q100" s="53"/>
      <c r="R100" s="51"/>
      <c r="S100" s="53"/>
      <c r="T100" s="53"/>
      <c r="U100" s="227"/>
      <c r="V100" s="53"/>
      <c r="W100" s="53"/>
      <c r="X100" s="227"/>
      <c r="Y100" s="53"/>
      <c r="Z100" s="53"/>
      <c r="AA100" s="227"/>
      <c r="AB100" s="53"/>
      <c r="AC100" s="53"/>
      <c r="AD100" s="227"/>
      <c r="AE100" s="53"/>
      <c r="AF100" s="53"/>
      <c r="AG100" s="227"/>
      <c r="AH100" s="53"/>
      <c r="AI100" s="53"/>
      <c r="AJ100" s="227"/>
      <c r="AK100" s="53"/>
      <c r="AL100" s="53"/>
      <c r="AM100" s="227"/>
      <c r="AN100" s="53"/>
      <c r="AO100" s="53"/>
      <c r="AP100" s="227"/>
      <c r="AQ100" s="53"/>
      <c r="AR100" s="53"/>
      <c r="AS100" s="106"/>
      <c r="AT100" s="53"/>
      <c r="AU100" s="53"/>
      <c r="AV100" s="54"/>
      <c r="AW100" s="53"/>
      <c r="AX100" s="53"/>
      <c r="AY100" s="54"/>
      <c r="AZ100" s="33"/>
    </row>
    <row r="101" spans="1:52" x14ac:dyDescent="0.2">
      <c r="A101" s="245"/>
      <c r="B101" s="13"/>
      <c r="C101" s="52"/>
      <c r="D101" s="50"/>
      <c r="E101" s="53"/>
      <c r="F101" s="53"/>
      <c r="G101" s="53"/>
      <c r="H101" s="87"/>
      <c r="I101" s="158"/>
      <c r="J101" s="55"/>
      <c r="K101" s="53"/>
      <c r="L101" s="227"/>
      <c r="M101" s="53"/>
      <c r="N101" s="53"/>
      <c r="O101" s="227"/>
      <c r="P101" s="53"/>
      <c r="Q101" s="53"/>
      <c r="R101" s="51"/>
      <c r="S101" s="53"/>
      <c r="T101" s="53"/>
      <c r="U101" s="227"/>
      <c r="V101" s="53"/>
      <c r="W101" s="53"/>
      <c r="X101" s="227"/>
      <c r="Y101" s="53"/>
      <c r="Z101" s="53"/>
      <c r="AA101" s="227"/>
      <c r="AB101" s="53"/>
      <c r="AC101" s="53"/>
      <c r="AD101" s="227"/>
      <c r="AE101" s="53"/>
      <c r="AF101" s="53"/>
      <c r="AG101" s="227"/>
      <c r="AH101" s="53"/>
      <c r="AI101" s="53"/>
      <c r="AJ101" s="227"/>
      <c r="AK101" s="53"/>
      <c r="AL101" s="53"/>
      <c r="AM101" s="227"/>
      <c r="AN101" s="53"/>
      <c r="AO101" s="53"/>
      <c r="AP101" s="227"/>
      <c r="AQ101" s="53"/>
      <c r="AR101" s="53"/>
      <c r="AS101" s="106"/>
      <c r="AT101" s="53"/>
      <c r="AU101" s="53"/>
      <c r="AV101" s="54"/>
      <c r="AW101" s="53"/>
      <c r="AX101" s="53"/>
      <c r="AY101" s="54"/>
      <c r="AZ101" s="33"/>
    </row>
    <row r="102" spans="1:52" x14ac:dyDescent="0.2">
      <c r="A102" s="157"/>
      <c r="B102" s="13"/>
      <c r="C102" s="52"/>
      <c r="D102" s="50"/>
      <c r="E102" s="53"/>
      <c r="F102" s="53"/>
      <c r="G102" s="53"/>
      <c r="H102" s="87"/>
      <c r="I102" s="158"/>
      <c r="J102" s="55"/>
      <c r="K102" s="53"/>
      <c r="L102" s="227"/>
      <c r="M102" s="53"/>
      <c r="N102" s="53"/>
      <c r="O102" s="227"/>
      <c r="P102" s="53"/>
      <c r="Q102" s="53"/>
      <c r="R102" s="51"/>
      <c r="S102" s="53"/>
      <c r="T102" s="53"/>
      <c r="U102" s="227"/>
      <c r="V102" s="53"/>
      <c r="W102" s="53"/>
      <c r="X102" s="227"/>
      <c r="Y102" s="53"/>
      <c r="Z102" s="53"/>
      <c r="AA102" s="227"/>
      <c r="AB102" s="53"/>
      <c r="AC102" s="53"/>
      <c r="AD102" s="227"/>
      <c r="AE102" s="53"/>
      <c r="AF102" s="53"/>
      <c r="AG102" s="227"/>
      <c r="AH102" s="53"/>
      <c r="AI102" s="53"/>
      <c r="AJ102" s="227"/>
      <c r="AK102" s="53"/>
      <c r="AL102" s="53"/>
      <c r="AM102" s="227"/>
      <c r="AN102" s="53"/>
      <c r="AO102" s="53"/>
      <c r="AP102" s="227"/>
      <c r="AQ102" s="53"/>
      <c r="AR102" s="53"/>
      <c r="AS102" s="106"/>
      <c r="AT102" s="53"/>
      <c r="AU102" s="53"/>
      <c r="AV102" s="51"/>
      <c r="AW102" s="53"/>
      <c r="AX102" s="53"/>
      <c r="AY102" s="51"/>
      <c r="AZ102" s="33"/>
    </row>
    <row r="103" spans="1:52" ht="12" thickBot="1" x14ac:dyDescent="0.25">
      <c r="A103" s="159"/>
      <c r="B103" s="13"/>
      <c r="C103" s="52"/>
      <c r="D103" s="50"/>
      <c r="E103" s="53"/>
      <c r="F103" s="53"/>
      <c r="G103" s="53"/>
      <c r="H103" s="87"/>
      <c r="I103" s="158"/>
      <c r="J103" s="55"/>
      <c r="K103" s="53"/>
      <c r="L103" s="227"/>
      <c r="M103" s="53"/>
      <c r="N103" s="53"/>
      <c r="O103" s="227"/>
      <c r="P103" s="53"/>
      <c r="Q103" s="53"/>
      <c r="R103" s="51"/>
      <c r="S103" s="53"/>
      <c r="T103" s="53"/>
      <c r="U103" s="227"/>
      <c r="V103" s="53"/>
      <c r="W103" s="53"/>
      <c r="X103" s="227"/>
      <c r="Y103" s="53"/>
      <c r="Z103" s="53"/>
      <c r="AA103" s="227"/>
      <c r="AB103" s="53"/>
      <c r="AC103" s="53"/>
      <c r="AD103" s="227"/>
      <c r="AE103" s="53"/>
      <c r="AF103" s="53"/>
      <c r="AG103" s="227"/>
      <c r="AH103" s="53"/>
      <c r="AI103" s="53"/>
      <c r="AJ103" s="227"/>
      <c r="AK103" s="53"/>
      <c r="AL103" s="53"/>
      <c r="AM103" s="227"/>
      <c r="AN103" s="53"/>
      <c r="AO103" s="53"/>
      <c r="AP103" s="227"/>
      <c r="AQ103" s="53"/>
      <c r="AR103" s="53"/>
      <c r="AS103" s="106"/>
      <c r="AT103" s="53"/>
      <c r="AU103" s="53"/>
      <c r="AV103" s="51"/>
      <c r="AW103" s="53"/>
      <c r="AX103" s="53"/>
      <c r="AY103" s="51"/>
      <c r="AZ103" s="33"/>
    </row>
    <row r="104" spans="1:52" s="167" customFormat="1" ht="20.25" customHeight="1" thickTop="1" thickBot="1" x14ac:dyDescent="0.3">
      <c r="A104" s="379"/>
      <c r="B104" s="380"/>
      <c r="C104" s="380"/>
      <c r="D104" s="380"/>
      <c r="E104" s="238">
        <f t="shared" ref="E104:AZ104" si="52">SUM(E7:E103)</f>
        <v>510500000</v>
      </c>
      <c r="F104" s="238">
        <f t="shared" si="52"/>
        <v>3950000</v>
      </c>
      <c r="G104" s="238">
        <f t="shared" si="52"/>
        <v>25900000</v>
      </c>
      <c r="H104" s="238">
        <f t="shared" si="52"/>
        <v>480650000</v>
      </c>
      <c r="I104" s="238">
        <f t="shared" si="52"/>
        <v>162225000</v>
      </c>
      <c r="J104" s="238">
        <f t="shared" si="52"/>
        <v>17500000</v>
      </c>
      <c r="K104" s="238">
        <f t="shared" si="52"/>
        <v>17500000</v>
      </c>
      <c r="L104" s="238">
        <f t="shared" si="52"/>
        <v>0</v>
      </c>
      <c r="M104" s="238">
        <f t="shared" si="52"/>
        <v>26102500</v>
      </c>
      <c r="N104" s="238">
        <f t="shared" si="52"/>
        <v>26102500</v>
      </c>
      <c r="O104" s="238">
        <f t="shared" si="52"/>
        <v>0</v>
      </c>
      <c r="P104" s="238">
        <f t="shared" si="52"/>
        <v>28152500</v>
      </c>
      <c r="Q104" s="238">
        <f t="shared" si="52"/>
        <v>26252500</v>
      </c>
      <c r="R104" s="238">
        <f t="shared" si="52"/>
        <v>1900000</v>
      </c>
      <c r="S104" s="238">
        <f t="shared" si="52"/>
        <v>28152500</v>
      </c>
      <c r="T104" s="238">
        <f t="shared" si="52"/>
        <v>23757500</v>
      </c>
      <c r="U104" s="238">
        <f t="shared" si="52"/>
        <v>4395000</v>
      </c>
      <c r="V104" s="238">
        <f t="shared" si="52"/>
        <v>28152500</v>
      </c>
      <c r="W104" s="238">
        <f t="shared" si="52"/>
        <v>18078500</v>
      </c>
      <c r="X104" s="238">
        <f t="shared" si="52"/>
        <v>10074000</v>
      </c>
      <c r="Y104" s="238">
        <f t="shared" si="52"/>
        <v>28152500</v>
      </c>
      <c r="Z104" s="238">
        <f t="shared" si="52"/>
        <v>7370000</v>
      </c>
      <c r="AA104" s="238">
        <f t="shared" si="52"/>
        <v>20782500</v>
      </c>
      <c r="AB104" s="238">
        <f t="shared" si="52"/>
        <v>28152500</v>
      </c>
      <c r="AC104" s="238">
        <f t="shared" si="52"/>
        <v>425000</v>
      </c>
      <c r="AD104" s="238">
        <f t="shared" si="52"/>
        <v>27727500</v>
      </c>
      <c r="AE104" s="238">
        <f t="shared" si="52"/>
        <v>28152500</v>
      </c>
      <c r="AF104" s="238">
        <f t="shared" si="52"/>
        <v>250000</v>
      </c>
      <c r="AG104" s="238">
        <f t="shared" si="52"/>
        <v>27902500</v>
      </c>
      <c r="AH104" s="238">
        <f t="shared" si="52"/>
        <v>28152500</v>
      </c>
      <c r="AI104" s="238">
        <f t="shared" si="52"/>
        <v>0</v>
      </c>
      <c r="AJ104" s="238">
        <f t="shared" si="52"/>
        <v>28152500</v>
      </c>
      <c r="AK104" s="238">
        <f t="shared" si="52"/>
        <v>28152500</v>
      </c>
      <c r="AL104" s="238">
        <f t="shared" si="52"/>
        <v>0</v>
      </c>
      <c r="AM104" s="238">
        <f t="shared" si="52"/>
        <v>28152500</v>
      </c>
      <c r="AN104" s="238">
        <f t="shared" si="52"/>
        <v>28152500</v>
      </c>
      <c r="AO104" s="238">
        <f t="shared" si="52"/>
        <v>0</v>
      </c>
      <c r="AP104" s="238">
        <f t="shared" si="52"/>
        <v>28152500</v>
      </c>
      <c r="AQ104" s="238">
        <f t="shared" si="52"/>
        <v>11560000</v>
      </c>
      <c r="AR104" s="238">
        <f t="shared" si="52"/>
        <v>0</v>
      </c>
      <c r="AS104" s="238">
        <f t="shared" si="52"/>
        <v>11560000</v>
      </c>
      <c r="AT104" s="238">
        <f t="shared" si="52"/>
        <v>9890000</v>
      </c>
      <c r="AU104" s="238">
        <f t="shared" si="52"/>
        <v>0</v>
      </c>
      <c r="AV104" s="238">
        <f t="shared" si="52"/>
        <v>9890000</v>
      </c>
      <c r="AW104" s="238">
        <f t="shared" si="52"/>
        <v>0</v>
      </c>
      <c r="AX104" s="238">
        <f t="shared" si="52"/>
        <v>0</v>
      </c>
      <c r="AY104" s="238">
        <f t="shared" si="52"/>
        <v>0</v>
      </c>
      <c r="AZ104" s="238">
        <f t="shared" si="52"/>
        <v>318425000</v>
      </c>
    </row>
    <row r="105" spans="1:52" ht="12" thickTop="1" x14ac:dyDescent="0.2">
      <c r="A105" s="359"/>
      <c r="B105" s="359"/>
      <c r="C105" s="359"/>
      <c r="D105" s="94"/>
      <c r="E105" s="94"/>
    </row>
    <row r="106" spans="1:52" ht="33" customHeight="1" x14ac:dyDescent="0.2">
      <c r="A106" s="168" t="s">
        <v>507</v>
      </c>
      <c r="B106" s="168" t="s">
        <v>508</v>
      </c>
      <c r="C106" s="168" t="s">
        <v>311</v>
      </c>
      <c r="D106" s="168" t="s">
        <v>509</v>
      </c>
      <c r="E106" s="169" t="s">
        <v>510</v>
      </c>
    </row>
    <row r="107" spans="1:52" x14ac:dyDescent="0.2">
      <c r="A107" s="68">
        <v>1</v>
      </c>
      <c r="B107" s="53"/>
      <c r="C107" s="53" t="str">
        <f>+C7</f>
        <v>Tia Apriliani</v>
      </c>
      <c r="D107" s="53" t="str">
        <f>+D7</f>
        <v>B</v>
      </c>
      <c r="E107" s="271">
        <f>+L7++O7+R7+U7+X7+AA7+AD7+AG7+AJ7+AM7+AP7+AS7+AV7+AY7</f>
        <v>0</v>
      </c>
    </row>
    <row r="108" spans="1:52" ht="15.75" customHeight="1" x14ac:dyDescent="0.2">
      <c r="A108" s="68">
        <v>2</v>
      </c>
      <c r="B108" s="53"/>
      <c r="C108" s="53" t="str">
        <f t="shared" ref="C108:D171" si="53">+C8</f>
        <v>Adi Nugraha</v>
      </c>
      <c r="D108" s="53" t="str">
        <f t="shared" si="53"/>
        <v>A</v>
      </c>
      <c r="E108" s="271">
        <f t="shared" ref="E108:E171" si="54">+L8++O8+R8+U8+X8+AA8+AD8+AG8+AJ8+AM8+AP8+AS8+AV8+AY8</f>
        <v>7100000</v>
      </c>
    </row>
    <row r="109" spans="1:52" x14ac:dyDescent="0.2">
      <c r="A109" s="68">
        <v>3</v>
      </c>
      <c r="B109" s="53"/>
      <c r="C109" s="53" t="str">
        <f t="shared" si="53"/>
        <v>Age Permana</v>
      </c>
      <c r="D109" s="53" t="str">
        <f t="shared" si="53"/>
        <v>B</v>
      </c>
      <c r="E109" s="271">
        <f t="shared" si="54"/>
        <v>5500000</v>
      </c>
    </row>
    <row r="110" spans="1:52" x14ac:dyDescent="0.2">
      <c r="A110" s="68">
        <v>4</v>
      </c>
      <c r="B110" s="53"/>
      <c r="C110" s="53" t="str">
        <f t="shared" si="53"/>
        <v>Ai Sinta</v>
      </c>
      <c r="D110" s="53" t="str">
        <f t="shared" si="53"/>
        <v>A</v>
      </c>
      <c r="E110" s="271">
        <f t="shared" si="54"/>
        <v>0</v>
      </c>
    </row>
    <row r="111" spans="1:52" x14ac:dyDescent="0.2">
      <c r="A111" s="68">
        <v>5</v>
      </c>
      <c r="B111" s="53"/>
      <c r="C111" s="53" t="str">
        <f t="shared" si="53"/>
        <v>Andi Trianto</v>
      </c>
      <c r="D111" s="53" t="str">
        <f t="shared" si="53"/>
        <v>B</v>
      </c>
      <c r="E111" s="271">
        <f t="shared" si="54"/>
        <v>6300000</v>
      </c>
    </row>
    <row r="112" spans="1:52" x14ac:dyDescent="0.2">
      <c r="A112" s="68">
        <v>6</v>
      </c>
      <c r="B112" s="53"/>
      <c r="C112" s="53" t="str">
        <f t="shared" si="53"/>
        <v>Azka Azkia</v>
      </c>
      <c r="D112" s="53" t="str">
        <f t="shared" si="53"/>
        <v>B</v>
      </c>
      <c r="E112" s="271">
        <f t="shared" si="54"/>
        <v>4750000</v>
      </c>
    </row>
    <row r="113" spans="1:6" x14ac:dyDescent="0.2">
      <c r="A113" s="68">
        <v>7</v>
      </c>
      <c r="B113" s="53"/>
      <c r="C113" s="53" t="str">
        <f t="shared" si="53"/>
        <v>Dede Tia</v>
      </c>
      <c r="D113" s="53" t="str">
        <f t="shared" si="53"/>
        <v>A</v>
      </c>
      <c r="E113" s="271">
        <f t="shared" si="54"/>
        <v>8500000</v>
      </c>
    </row>
    <row r="114" spans="1:6" x14ac:dyDescent="0.2">
      <c r="A114" s="68">
        <v>8</v>
      </c>
      <c r="B114" s="53"/>
      <c r="C114" s="53" t="str">
        <f t="shared" si="53"/>
        <v>Enjang Jalaludin</v>
      </c>
      <c r="D114" s="53" t="str">
        <f t="shared" si="53"/>
        <v>B</v>
      </c>
      <c r="E114" s="271">
        <f t="shared" si="54"/>
        <v>2670000</v>
      </c>
    </row>
    <row r="115" spans="1:6" x14ac:dyDescent="0.2">
      <c r="A115" s="68">
        <v>9</v>
      </c>
      <c r="B115" s="53"/>
      <c r="C115" s="53" t="str">
        <f t="shared" si="53"/>
        <v>Erlangga Syarif</v>
      </c>
      <c r="D115" s="53" t="str">
        <f t="shared" si="53"/>
        <v>B</v>
      </c>
      <c r="E115" s="271">
        <f t="shared" si="54"/>
        <v>2725000</v>
      </c>
    </row>
    <row r="116" spans="1:6" x14ac:dyDescent="0.2">
      <c r="A116" s="68">
        <v>10</v>
      </c>
      <c r="B116" s="53"/>
      <c r="C116" s="53" t="str">
        <f t="shared" si="53"/>
        <v>Fanny Ainaya N</v>
      </c>
      <c r="D116" s="53" t="str">
        <f t="shared" si="53"/>
        <v>B</v>
      </c>
      <c r="E116" s="271">
        <f t="shared" si="54"/>
        <v>6650000</v>
      </c>
    </row>
    <row r="117" spans="1:6" x14ac:dyDescent="0.2">
      <c r="A117" s="68">
        <v>11</v>
      </c>
      <c r="B117" s="53"/>
      <c r="C117" s="53" t="str">
        <f t="shared" si="53"/>
        <v>Farah Nurfadilah</v>
      </c>
      <c r="D117" s="53" t="str">
        <f t="shared" si="53"/>
        <v>B</v>
      </c>
      <c r="E117" s="271">
        <f t="shared" si="54"/>
        <v>6300000</v>
      </c>
    </row>
    <row r="118" spans="1:6" x14ac:dyDescent="0.2">
      <c r="A118" s="68">
        <v>12</v>
      </c>
      <c r="B118" s="53"/>
      <c r="C118" s="53" t="str">
        <f t="shared" si="53"/>
        <v>Farisha Nurrizki</v>
      </c>
      <c r="D118" s="53" t="str">
        <f t="shared" si="53"/>
        <v>A</v>
      </c>
      <c r="E118" s="271">
        <f t="shared" si="54"/>
        <v>5500000</v>
      </c>
    </row>
    <row r="119" spans="1:6" x14ac:dyDescent="0.2">
      <c r="A119" s="68">
        <v>13</v>
      </c>
      <c r="B119" s="53"/>
      <c r="C119" s="53" t="str">
        <f t="shared" si="53"/>
        <v>Irfan toni</v>
      </c>
      <c r="D119" s="53" t="str">
        <f t="shared" si="53"/>
        <v>B</v>
      </c>
      <c r="E119" s="271">
        <f t="shared" si="54"/>
        <v>6300000</v>
      </c>
    </row>
    <row r="120" spans="1:6" x14ac:dyDescent="0.2">
      <c r="A120" s="68">
        <v>14</v>
      </c>
      <c r="B120" s="53"/>
      <c r="C120" s="53" t="str">
        <f t="shared" si="53"/>
        <v>Iis Hotimah</v>
      </c>
      <c r="D120" s="53" t="s">
        <v>505</v>
      </c>
      <c r="E120" s="53">
        <f t="shared" si="54"/>
        <v>5700000</v>
      </c>
    </row>
    <row r="121" spans="1:6" x14ac:dyDescent="0.2">
      <c r="A121" s="68">
        <v>15</v>
      </c>
      <c r="B121" s="53"/>
      <c r="C121" s="53" t="str">
        <f t="shared" si="53"/>
        <v>Isma Yani</v>
      </c>
      <c r="D121" s="53" t="str">
        <f t="shared" si="53"/>
        <v>A</v>
      </c>
      <c r="E121" s="271">
        <f>+L21++O21+R21+U21+X21+AA21+AD21+AG21+AJ21+AM21+AP21+AS21+AV21+AY21</f>
        <v>6300000</v>
      </c>
    </row>
    <row r="122" spans="1:6" x14ac:dyDescent="0.2">
      <c r="A122" s="68">
        <v>16</v>
      </c>
      <c r="B122" s="53"/>
      <c r="C122" s="53" t="str">
        <f t="shared" si="53"/>
        <v>Iqbal Bayu H</v>
      </c>
      <c r="D122" s="53" t="str">
        <f t="shared" si="53"/>
        <v>B</v>
      </c>
      <c r="E122" s="271">
        <f t="shared" si="54"/>
        <v>6650000</v>
      </c>
    </row>
    <row r="123" spans="1:6" x14ac:dyDescent="0.2">
      <c r="A123" s="68">
        <v>17</v>
      </c>
      <c r="B123" s="53"/>
      <c r="C123" s="53" t="str">
        <f t="shared" si="53"/>
        <v>Jelvina N</v>
      </c>
      <c r="D123" s="53" t="str">
        <f t="shared" si="53"/>
        <v>B</v>
      </c>
      <c r="E123" s="271">
        <f t="shared" si="54"/>
        <v>6649000</v>
      </c>
    </row>
    <row r="124" spans="1:6" x14ac:dyDescent="0.2">
      <c r="A124" s="68">
        <v>18</v>
      </c>
      <c r="B124" s="53"/>
      <c r="C124" s="53" t="str">
        <f t="shared" si="53"/>
        <v>Lilis Sholihah</v>
      </c>
      <c r="D124" s="53" t="str">
        <f t="shared" si="53"/>
        <v>B</v>
      </c>
      <c r="E124" s="271">
        <f t="shared" si="54"/>
        <v>5660000</v>
      </c>
    </row>
    <row r="125" spans="1:6" x14ac:dyDescent="0.2">
      <c r="A125" s="68">
        <v>19</v>
      </c>
      <c r="B125" s="53"/>
      <c r="C125" s="53" t="str">
        <f t="shared" si="53"/>
        <v>Linda Widyaningsih</v>
      </c>
      <c r="D125" s="53" t="str">
        <f t="shared" si="53"/>
        <v>A</v>
      </c>
      <c r="E125" s="271">
        <f t="shared" si="54"/>
        <v>750000</v>
      </c>
      <c r="F125" s="8">
        <v>1750000</v>
      </c>
    </row>
    <row r="126" spans="1:6" x14ac:dyDescent="0.2">
      <c r="A126" s="68">
        <v>20</v>
      </c>
      <c r="B126" s="53"/>
      <c r="C126" s="53" t="str">
        <f t="shared" si="53"/>
        <v>Nabilla</v>
      </c>
      <c r="D126" s="53" t="str">
        <f t="shared" si="53"/>
        <v>B</v>
      </c>
      <c r="E126" s="271">
        <f t="shared" si="54"/>
        <v>5960000</v>
      </c>
    </row>
    <row r="127" spans="1:6" x14ac:dyDescent="0.2">
      <c r="A127" s="68">
        <v>21</v>
      </c>
      <c r="B127" s="53"/>
      <c r="C127" s="53" t="str">
        <f t="shared" si="53"/>
        <v>Neng yuli A</v>
      </c>
      <c r="D127" s="53" t="str">
        <f t="shared" si="53"/>
        <v>B</v>
      </c>
      <c r="E127" s="271">
        <f t="shared" si="54"/>
        <v>3025000</v>
      </c>
    </row>
    <row r="128" spans="1:6" x14ac:dyDescent="0.2">
      <c r="A128" s="68">
        <v>22</v>
      </c>
      <c r="B128" s="53"/>
      <c r="C128" s="53" t="str">
        <f t="shared" si="53"/>
        <v>Resa Rismala</v>
      </c>
      <c r="D128" s="53" t="str">
        <f t="shared" si="53"/>
        <v>A</v>
      </c>
      <c r="E128" s="271">
        <f t="shared" si="54"/>
        <v>6300000</v>
      </c>
    </row>
    <row r="129" spans="1:6" x14ac:dyDescent="0.2">
      <c r="A129" s="68">
        <v>23</v>
      </c>
      <c r="B129" s="53"/>
      <c r="C129" s="53" t="str">
        <f t="shared" si="53"/>
        <v>Ridwan Hidayat</v>
      </c>
      <c r="D129" s="53" t="str">
        <f t="shared" si="53"/>
        <v>A</v>
      </c>
      <c r="E129" s="271">
        <f t="shared" si="54"/>
        <v>4750000</v>
      </c>
      <c r="F129" s="8">
        <v>8550000</v>
      </c>
    </row>
    <row r="130" spans="1:6" x14ac:dyDescent="0.2">
      <c r="A130" s="68">
        <v>24</v>
      </c>
      <c r="B130" s="53"/>
      <c r="C130" s="53" t="str">
        <f t="shared" si="53"/>
        <v>Rijal Mubaroq</v>
      </c>
      <c r="D130" s="53" t="str">
        <f t="shared" si="53"/>
        <v>B</v>
      </c>
      <c r="E130" s="271">
        <f t="shared" si="54"/>
        <v>700000</v>
      </c>
    </row>
    <row r="131" spans="1:6" x14ac:dyDescent="0.2">
      <c r="A131" s="68">
        <v>25</v>
      </c>
      <c r="B131" s="53"/>
      <c r="C131" s="53" t="str">
        <f t="shared" si="53"/>
        <v>Rini Agustin</v>
      </c>
      <c r="D131" s="53" t="str">
        <f t="shared" si="53"/>
        <v>A</v>
      </c>
      <c r="E131" s="271">
        <f t="shared" si="54"/>
        <v>5700000</v>
      </c>
    </row>
    <row r="132" spans="1:6" x14ac:dyDescent="0.2">
      <c r="A132" s="68">
        <v>26</v>
      </c>
      <c r="B132" s="53"/>
      <c r="C132" s="53" t="str">
        <f t="shared" si="53"/>
        <v>Risa Mutiara</v>
      </c>
      <c r="D132" s="53" t="str">
        <f t="shared" si="53"/>
        <v>B</v>
      </c>
      <c r="E132" s="271">
        <f t="shared" si="54"/>
        <v>4500000</v>
      </c>
    </row>
    <row r="133" spans="1:6" x14ac:dyDescent="0.2">
      <c r="A133" s="68">
        <v>27</v>
      </c>
      <c r="B133" s="53"/>
      <c r="C133" s="53" t="str">
        <f t="shared" si="53"/>
        <v>Shelpi Cahriawati M</v>
      </c>
      <c r="D133" s="53" t="str">
        <f t="shared" si="53"/>
        <v>B</v>
      </c>
      <c r="E133" s="271">
        <f t="shared" si="54"/>
        <v>0</v>
      </c>
    </row>
    <row r="134" spans="1:6" x14ac:dyDescent="0.2">
      <c r="A134" s="68">
        <v>28</v>
      </c>
      <c r="B134" s="53"/>
      <c r="C134" s="53" t="str">
        <f t="shared" si="53"/>
        <v>Silpa Laula</v>
      </c>
      <c r="D134" s="53" t="str">
        <f t="shared" si="53"/>
        <v>A</v>
      </c>
      <c r="E134" s="271">
        <f t="shared" si="54"/>
        <v>7100000</v>
      </c>
    </row>
    <row r="135" spans="1:6" x14ac:dyDescent="0.2">
      <c r="A135" s="68">
        <v>29</v>
      </c>
      <c r="B135" s="53"/>
      <c r="C135" s="53" t="str">
        <f t="shared" si="53"/>
        <v>Siti Nuraeni</v>
      </c>
      <c r="D135" s="53" t="str">
        <f t="shared" si="53"/>
        <v>A</v>
      </c>
      <c r="E135" s="271">
        <f t="shared" si="54"/>
        <v>4250000</v>
      </c>
      <c r="F135" s="8">
        <v>7650000</v>
      </c>
    </row>
    <row r="136" spans="1:6" x14ac:dyDescent="0.2">
      <c r="A136" s="68">
        <v>30</v>
      </c>
      <c r="B136" s="53"/>
      <c r="C136" s="53" t="str">
        <f t="shared" si="53"/>
        <v>Sulistiana Oktiva</v>
      </c>
      <c r="D136" s="53" t="str">
        <f t="shared" si="53"/>
        <v>B</v>
      </c>
      <c r="E136" s="271">
        <f t="shared" si="54"/>
        <v>5700000</v>
      </c>
    </row>
    <row r="137" spans="1:6" x14ac:dyDescent="0.2">
      <c r="A137" s="68">
        <v>31</v>
      </c>
      <c r="B137" s="53"/>
      <c r="C137" s="53" t="str">
        <f t="shared" si="53"/>
        <v>Susi Susilawati</v>
      </c>
      <c r="D137" s="53" t="str">
        <f t="shared" si="53"/>
        <v>A</v>
      </c>
      <c r="E137" s="271">
        <f t="shared" si="54"/>
        <v>5100000</v>
      </c>
    </row>
    <row r="138" spans="1:6" x14ac:dyDescent="0.2">
      <c r="A138" s="68">
        <v>32</v>
      </c>
      <c r="B138" s="53"/>
      <c r="C138" s="53" t="str">
        <f t="shared" si="53"/>
        <v>Suci Nada Riswanti</v>
      </c>
      <c r="D138" s="53" t="str">
        <f t="shared" si="53"/>
        <v>A</v>
      </c>
      <c r="E138" s="271">
        <f t="shared" si="54"/>
        <v>7100000</v>
      </c>
    </row>
    <row r="139" spans="1:6" x14ac:dyDescent="0.2">
      <c r="A139" s="68">
        <v>33</v>
      </c>
      <c r="B139" s="53"/>
      <c r="C139" s="53" t="str">
        <f t="shared" si="53"/>
        <v>Tina Trisnawati</v>
      </c>
      <c r="D139" s="53" t="str">
        <f t="shared" si="53"/>
        <v>B</v>
      </c>
      <c r="E139" s="271">
        <f t="shared" si="54"/>
        <v>8150000</v>
      </c>
    </row>
    <row r="140" spans="1:6" x14ac:dyDescent="0.2">
      <c r="A140" s="68">
        <v>34</v>
      </c>
      <c r="B140" s="53"/>
      <c r="C140" s="53" t="str">
        <f t="shared" si="53"/>
        <v>Umi Hanifah</v>
      </c>
      <c r="D140" s="53" t="str">
        <f t="shared" si="53"/>
        <v>A</v>
      </c>
      <c r="E140" s="271">
        <f t="shared" si="54"/>
        <v>5700000</v>
      </c>
    </row>
    <row r="141" spans="1:6" x14ac:dyDescent="0.2">
      <c r="A141" s="68">
        <v>35</v>
      </c>
      <c r="B141" s="53"/>
      <c r="C141" s="53" t="str">
        <f t="shared" si="53"/>
        <v>Hani Anjani</v>
      </c>
      <c r="D141" s="53" t="str">
        <f t="shared" si="53"/>
        <v>A</v>
      </c>
      <c r="E141" s="271">
        <f t="shared" si="54"/>
        <v>6800000</v>
      </c>
    </row>
    <row r="142" spans="1:6" x14ac:dyDescent="0.2">
      <c r="A142" s="68">
        <v>36</v>
      </c>
      <c r="B142" s="53"/>
      <c r="C142" s="53" t="str">
        <f t="shared" si="53"/>
        <v>Novitasari</v>
      </c>
      <c r="D142" s="53" t="str">
        <f t="shared" si="53"/>
        <v>A</v>
      </c>
      <c r="E142" s="271">
        <f t="shared" si="54"/>
        <v>7900000</v>
      </c>
    </row>
    <row r="143" spans="1:6" x14ac:dyDescent="0.2">
      <c r="A143" s="68">
        <v>37</v>
      </c>
      <c r="B143" s="53"/>
      <c r="C143" s="53" t="str">
        <f t="shared" si="53"/>
        <v>Sarah Nurafifah</v>
      </c>
      <c r="D143" s="53" t="str">
        <f t="shared" si="53"/>
        <v>A</v>
      </c>
      <c r="E143" s="271">
        <f t="shared" si="54"/>
        <v>7600000</v>
      </c>
    </row>
    <row r="144" spans="1:6" x14ac:dyDescent="0.2">
      <c r="A144" s="68">
        <v>38</v>
      </c>
      <c r="B144" s="53"/>
      <c r="C144" s="53" t="str">
        <f t="shared" si="53"/>
        <v>Sinta Tresna Dewi</v>
      </c>
      <c r="D144" s="53" t="str">
        <f t="shared" si="53"/>
        <v>B</v>
      </c>
      <c r="E144" s="271">
        <f t="shared" si="54"/>
        <v>8350000</v>
      </c>
    </row>
    <row r="145" spans="1:5" x14ac:dyDescent="0.2">
      <c r="A145" s="68">
        <v>39</v>
      </c>
      <c r="B145" s="53"/>
      <c r="C145" s="53">
        <f t="shared" si="53"/>
        <v>0</v>
      </c>
      <c r="D145" s="53">
        <f t="shared" si="53"/>
        <v>0</v>
      </c>
      <c r="E145" s="53">
        <f t="shared" si="54"/>
        <v>0</v>
      </c>
    </row>
    <row r="146" spans="1:5" x14ac:dyDescent="0.2">
      <c r="A146" s="68">
        <v>40</v>
      </c>
      <c r="B146" s="53"/>
      <c r="C146" s="53">
        <f t="shared" si="53"/>
        <v>0</v>
      </c>
      <c r="D146" s="53">
        <f t="shared" si="53"/>
        <v>0</v>
      </c>
      <c r="E146" s="53">
        <f t="shared" si="54"/>
        <v>0</v>
      </c>
    </row>
    <row r="147" spans="1:5" x14ac:dyDescent="0.2">
      <c r="A147" s="68">
        <v>41</v>
      </c>
      <c r="B147" s="53"/>
      <c r="C147" s="53">
        <f t="shared" si="53"/>
        <v>0</v>
      </c>
      <c r="D147" s="53">
        <f t="shared" si="53"/>
        <v>0</v>
      </c>
      <c r="E147" s="53">
        <f t="shared" si="54"/>
        <v>0</v>
      </c>
    </row>
    <row r="148" spans="1:5" x14ac:dyDescent="0.2">
      <c r="A148" s="68">
        <v>42</v>
      </c>
      <c r="B148" s="53"/>
      <c r="C148" s="53">
        <f t="shared" si="53"/>
        <v>0</v>
      </c>
      <c r="D148" s="53">
        <f t="shared" si="53"/>
        <v>0</v>
      </c>
      <c r="E148" s="53">
        <f t="shared" si="54"/>
        <v>0</v>
      </c>
    </row>
    <row r="149" spans="1:5" x14ac:dyDescent="0.2">
      <c r="A149" s="68">
        <v>43</v>
      </c>
      <c r="B149" s="53"/>
      <c r="C149" s="53">
        <f t="shared" si="53"/>
        <v>0</v>
      </c>
      <c r="D149" s="53">
        <f t="shared" si="53"/>
        <v>0</v>
      </c>
      <c r="E149" s="53">
        <f t="shared" si="54"/>
        <v>0</v>
      </c>
    </row>
    <row r="150" spans="1:5" x14ac:dyDescent="0.2">
      <c r="A150" s="68">
        <v>44</v>
      </c>
      <c r="B150" s="53"/>
      <c r="C150" s="53">
        <f t="shared" si="53"/>
        <v>0</v>
      </c>
      <c r="D150" s="53">
        <f t="shared" si="53"/>
        <v>0</v>
      </c>
      <c r="E150" s="53">
        <f t="shared" si="54"/>
        <v>0</v>
      </c>
    </row>
    <row r="151" spans="1:5" x14ac:dyDescent="0.2">
      <c r="A151" s="68">
        <v>45</v>
      </c>
      <c r="B151" s="53"/>
      <c r="C151" s="53">
        <f t="shared" si="53"/>
        <v>0</v>
      </c>
      <c r="D151" s="53">
        <f t="shared" si="53"/>
        <v>0</v>
      </c>
      <c r="E151" s="53">
        <f t="shared" si="54"/>
        <v>0</v>
      </c>
    </row>
    <row r="152" spans="1:5" x14ac:dyDescent="0.2">
      <c r="A152" s="68">
        <v>46</v>
      </c>
      <c r="B152" s="53"/>
      <c r="C152" s="53">
        <f t="shared" si="53"/>
        <v>0</v>
      </c>
      <c r="D152" s="53">
        <f t="shared" si="53"/>
        <v>0</v>
      </c>
      <c r="E152" s="53">
        <f t="shared" si="54"/>
        <v>0</v>
      </c>
    </row>
    <row r="153" spans="1:5" x14ac:dyDescent="0.2">
      <c r="A153" s="68">
        <v>47</v>
      </c>
      <c r="B153" s="53"/>
      <c r="C153" s="53">
        <f t="shared" si="53"/>
        <v>0</v>
      </c>
      <c r="D153" s="53">
        <f t="shared" si="53"/>
        <v>0</v>
      </c>
      <c r="E153" s="53">
        <f t="shared" si="54"/>
        <v>0</v>
      </c>
    </row>
    <row r="154" spans="1:5" x14ac:dyDescent="0.2">
      <c r="A154" s="68">
        <v>48</v>
      </c>
      <c r="B154" s="53"/>
      <c r="C154" s="53">
        <f t="shared" si="53"/>
        <v>0</v>
      </c>
      <c r="D154" s="53">
        <f t="shared" si="53"/>
        <v>0</v>
      </c>
      <c r="E154" s="53">
        <f t="shared" si="54"/>
        <v>0</v>
      </c>
    </row>
    <row r="155" spans="1:5" x14ac:dyDescent="0.2">
      <c r="A155" s="68">
        <v>49</v>
      </c>
      <c r="B155" s="53"/>
      <c r="C155" s="53">
        <f t="shared" si="53"/>
        <v>0</v>
      </c>
      <c r="D155" s="53">
        <f t="shared" si="53"/>
        <v>0</v>
      </c>
      <c r="E155" s="53">
        <f t="shared" si="54"/>
        <v>0</v>
      </c>
    </row>
    <row r="156" spans="1:5" x14ac:dyDescent="0.2">
      <c r="A156" s="68">
        <v>50</v>
      </c>
      <c r="B156" s="53"/>
      <c r="C156" s="53">
        <f t="shared" si="53"/>
        <v>0</v>
      </c>
      <c r="D156" s="53">
        <f t="shared" si="53"/>
        <v>0</v>
      </c>
      <c r="E156" s="53">
        <f t="shared" si="54"/>
        <v>0</v>
      </c>
    </row>
    <row r="157" spans="1:5" x14ac:dyDescent="0.2">
      <c r="A157" s="68">
        <v>51</v>
      </c>
      <c r="B157" s="53"/>
      <c r="C157" s="53">
        <f t="shared" si="53"/>
        <v>0</v>
      </c>
      <c r="D157" s="53">
        <f t="shared" si="53"/>
        <v>0</v>
      </c>
      <c r="E157" s="53">
        <f t="shared" si="54"/>
        <v>0</v>
      </c>
    </row>
    <row r="158" spans="1:5" x14ac:dyDescent="0.2">
      <c r="A158" s="68">
        <v>52</v>
      </c>
      <c r="B158" s="53"/>
      <c r="C158" s="53">
        <f t="shared" si="53"/>
        <v>0</v>
      </c>
      <c r="D158" s="53">
        <f t="shared" si="53"/>
        <v>0</v>
      </c>
      <c r="E158" s="53">
        <f t="shared" si="54"/>
        <v>0</v>
      </c>
    </row>
    <row r="159" spans="1:5" x14ac:dyDescent="0.2">
      <c r="A159" s="68">
        <v>53</v>
      </c>
      <c r="B159" s="53"/>
      <c r="C159" s="53">
        <f t="shared" si="53"/>
        <v>0</v>
      </c>
      <c r="D159" s="53">
        <f t="shared" si="53"/>
        <v>0</v>
      </c>
      <c r="E159" s="53">
        <f t="shared" si="54"/>
        <v>0</v>
      </c>
    </row>
    <row r="160" spans="1:5" x14ac:dyDescent="0.2">
      <c r="A160" s="68">
        <v>54</v>
      </c>
      <c r="B160" s="53"/>
      <c r="C160" s="53">
        <f t="shared" si="53"/>
        <v>0</v>
      </c>
      <c r="D160" s="53">
        <f t="shared" si="53"/>
        <v>0</v>
      </c>
      <c r="E160" s="53">
        <f t="shared" si="54"/>
        <v>0</v>
      </c>
    </row>
    <row r="161" spans="1:5" x14ac:dyDescent="0.2">
      <c r="A161" s="68">
        <v>55</v>
      </c>
      <c r="B161" s="53"/>
      <c r="C161" s="53">
        <f t="shared" si="53"/>
        <v>0</v>
      </c>
      <c r="D161" s="53">
        <f t="shared" si="53"/>
        <v>0</v>
      </c>
      <c r="E161" s="53">
        <f t="shared" si="54"/>
        <v>0</v>
      </c>
    </row>
    <row r="162" spans="1:5" x14ac:dyDescent="0.2">
      <c r="A162" s="68">
        <v>56</v>
      </c>
      <c r="B162" s="53"/>
      <c r="C162" s="53">
        <f t="shared" si="53"/>
        <v>0</v>
      </c>
      <c r="D162" s="53">
        <f t="shared" si="53"/>
        <v>0</v>
      </c>
      <c r="E162" s="53">
        <f t="shared" si="54"/>
        <v>0</v>
      </c>
    </row>
    <row r="163" spans="1:5" x14ac:dyDescent="0.2">
      <c r="A163" s="68">
        <v>57</v>
      </c>
      <c r="B163" s="53"/>
      <c r="C163" s="53">
        <f t="shared" si="53"/>
        <v>0</v>
      </c>
      <c r="D163" s="53">
        <f t="shared" si="53"/>
        <v>0</v>
      </c>
      <c r="E163" s="53">
        <f t="shared" si="54"/>
        <v>0</v>
      </c>
    </row>
    <row r="164" spans="1:5" x14ac:dyDescent="0.2">
      <c r="A164" s="68">
        <v>58</v>
      </c>
      <c r="B164" s="53"/>
      <c r="C164" s="53">
        <f t="shared" si="53"/>
        <v>0</v>
      </c>
      <c r="D164" s="53">
        <f t="shared" si="53"/>
        <v>0</v>
      </c>
      <c r="E164" s="53">
        <f t="shared" si="54"/>
        <v>0</v>
      </c>
    </row>
    <row r="165" spans="1:5" x14ac:dyDescent="0.2">
      <c r="A165" s="68">
        <v>59</v>
      </c>
      <c r="B165" s="53"/>
      <c r="C165" s="53">
        <f t="shared" si="53"/>
        <v>0</v>
      </c>
      <c r="D165" s="53">
        <f t="shared" si="53"/>
        <v>0</v>
      </c>
      <c r="E165" s="53">
        <f t="shared" si="54"/>
        <v>0</v>
      </c>
    </row>
    <row r="166" spans="1:5" x14ac:dyDescent="0.2">
      <c r="A166" s="68">
        <v>60</v>
      </c>
      <c r="B166" s="53"/>
      <c r="C166" s="53">
        <f t="shared" si="53"/>
        <v>0</v>
      </c>
      <c r="D166" s="53">
        <f t="shared" si="53"/>
        <v>0</v>
      </c>
      <c r="E166" s="53">
        <f t="shared" si="54"/>
        <v>0</v>
      </c>
    </row>
    <row r="167" spans="1:5" x14ac:dyDescent="0.2">
      <c r="A167" s="68">
        <v>61</v>
      </c>
      <c r="B167" s="53"/>
      <c r="C167" s="53">
        <f t="shared" si="53"/>
        <v>0</v>
      </c>
      <c r="D167" s="53">
        <f t="shared" si="53"/>
        <v>0</v>
      </c>
      <c r="E167" s="53">
        <f t="shared" si="54"/>
        <v>0</v>
      </c>
    </row>
    <row r="168" spans="1:5" x14ac:dyDescent="0.2">
      <c r="A168" s="68">
        <v>62</v>
      </c>
      <c r="B168" s="53"/>
      <c r="C168" s="53">
        <f t="shared" si="53"/>
        <v>0</v>
      </c>
      <c r="D168" s="53">
        <f t="shared" si="53"/>
        <v>0</v>
      </c>
      <c r="E168" s="53">
        <f t="shared" si="54"/>
        <v>0</v>
      </c>
    </row>
    <row r="169" spans="1:5" x14ac:dyDescent="0.2">
      <c r="A169" s="68">
        <v>63</v>
      </c>
      <c r="B169" s="53"/>
      <c r="C169" s="53">
        <f t="shared" si="53"/>
        <v>0</v>
      </c>
      <c r="D169" s="53">
        <f t="shared" si="53"/>
        <v>0</v>
      </c>
      <c r="E169" s="53">
        <f t="shared" si="54"/>
        <v>0</v>
      </c>
    </row>
    <row r="170" spans="1:5" x14ac:dyDescent="0.2">
      <c r="A170" s="68">
        <v>64</v>
      </c>
      <c r="B170" s="53"/>
      <c r="C170" s="53">
        <f t="shared" si="53"/>
        <v>0</v>
      </c>
      <c r="D170" s="53">
        <f t="shared" si="53"/>
        <v>0</v>
      </c>
      <c r="E170" s="53">
        <f t="shared" si="54"/>
        <v>0</v>
      </c>
    </row>
    <row r="171" spans="1:5" x14ac:dyDescent="0.2">
      <c r="A171" s="68">
        <v>65</v>
      </c>
      <c r="B171" s="53"/>
      <c r="C171" s="53">
        <f t="shared" si="53"/>
        <v>0</v>
      </c>
      <c r="D171" s="53">
        <f t="shared" si="53"/>
        <v>0</v>
      </c>
      <c r="E171" s="53">
        <f t="shared" si="54"/>
        <v>0</v>
      </c>
    </row>
    <row r="172" spans="1:5" x14ac:dyDescent="0.2">
      <c r="A172" s="68">
        <v>66</v>
      </c>
      <c r="B172" s="53"/>
      <c r="C172" s="53">
        <f t="shared" ref="C172:D177" si="55">+C72</f>
        <v>0</v>
      </c>
      <c r="D172" s="53">
        <f t="shared" si="55"/>
        <v>0</v>
      </c>
      <c r="E172" s="53">
        <f t="shared" ref="E172:E190" si="56">+L72++O72+R72+U72+X72+AA72+AD72+AG72+AJ72+AM72+AP72+AS72+AV72+AY72</f>
        <v>0</v>
      </c>
    </row>
    <row r="173" spans="1:5" x14ac:dyDescent="0.2">
      <c r="A173" s="68">
        <v>67</v>
      </c>
      <c r="B173" s="53"/>
      <c r="C173" s="53">
        <f t="shared" si="55"/>
        <v>0</v>
      </c>
      <c r="D173" s="53">
        <f t="shared" si="55"/>
        <v>0</v>
      </c>
      <c r="E173" s="53">
        <f t="shared" si="56"/>
        <v>0</v>
      </c>
    </row>
    <row r="174" spans="1:5" x14ac:dyDescent="0.2">
      <c r="A174" s="68">
        <v>68</v>
      </c>
      <c r="B174" s="53"/>
      <c r="C174" s="53">
        <f t="shared" si="55"/>
        <v>0</v>
      </c>
      <c r="D174" s="53">
        <f t="shared" si="55"/>
        <v>0</v>
      </c>
      <c r="E174" s="53">
        <f t="shared" si="56"/>
        <v>0</v>
      </c>
    </row>
    <row r="175" spans="1:5" x14ac:dyDescent="0.2">
      <c r="A175" s="68">
        <v>69</v>
      </c>
      <c r="B175" s="53"/>
      <c r="C175" s="53">
        <f t="shared" si="55"/>
        <v>0</v>
      </c>
      <c r="D175" s="53">
        <f t="shared" si="55"/>
        <v>0</v>
      </c>
      <c r="E175" s="53">
        <f t="shared" si="56"/>
        <v>0</v>
      </c>
    </row>
    <row r="176" spans="1:5" x14ac:dyDescent="0.2">
      <c r="A176" s="68">
        <v>70</v>
      </c>
      <c r="B176" s="53"/>
      <c r="C176" s="53">
        <f t="shared" si="55"/>
        <v>0</v>
      </c>
      <c r="D176" s="53">
        <f t="shared" si="55"/>
        <v>0</v>
      </c>
      <c r="E176" s="53">
        <f t="shared" si="56"/>
        <v>0</v>
      </c>
    </row>
    <row r="177" spans="1:5" x14ac:dyDescent="0.2">
      <c r="A177" s="68">
        <v>71</v>
      </c>
      <c r="B177" s="53"/>
      <c r="C177" s="53">
        <f t="shared" si="55"/>
        <v>0</v>
      </c>
      <c r="D177" s="53">
        <f t="shared" si="55"/>
        <v>0</v>
      </c>
      <c r="E177" s="53">
        <f t="shared" si="56"/>
        <v>0</v>
      </c>
    </row>
    <row r="178" spans="1:5" x14ac:dyDescent="0.2">
      <c r="A178" s="68">
        <v>72</v>
      </c>
      <c r="B178" s="53"/>
      <c r="C178" s="53">
        <f t="shared" ref="C178:D196" si="57">C77</f>
        <v>0</v>
      </c>
      <c r="D178" s="53">
        <f t="shared" ref="D178:D190" si="58">+D78</f>
        <v>0</v>
      </c>
      <c r="E178" s="53">
        <f t="shared" si="56"/>
        <v>0</v>
      </c>
    </row>
    <row r="179" spans="1:5" x14ac:dyDescent="0.2">
      <c r="A179" s="68">
        <v>73</v>
      </c>
      <c r="B179" s="53"/>
      <c r="C179" s="53">
        <f t="shared" si="57"/>
        <v>0</v>
      </c>
      <c r="D179" s="53">
        <f t="shared" si="58"/>
        <v>0</v>
      </c>
      <c r="E179" s="53">
        <f t="shared" si="56"/>
        <v>0</v>
      </c>
    </row>
    <row r="180" spans="1:5" x14ac:dyDescent="0.2">
      <c r="A180" s="68">
        <v>74</v>
      </c>
      <c r="B180" s="53"/>
      <c r="C180" s="53">
        <f t="shared" si="57"/>
        <v>0</v>
      </c>
      <c r="D180" s="53">
        <f t="shared" si="58"/>
        <v>0</v>
      </c>
      <c r="E180" s="53">
        <f t="shared" si="56"/>
        <v>0</v>
      </c>
    </row>
    <row r="181" spans="1:5" x14ac:dyDescent="0.2">
      <c r="A181" s="68">
        <v>75</v>
      </c>
      <c r="B181" s="53"/>
      <c r="C181" s="53">
        <f t="shared" si="57"/>
        <v>0</v>
      </c>
      <c r="D181" s="53">
        <f t="shared" si="58"/>
        <v>0</v>
      </c>
      <c r="E181" s="53">
        <f t="shared" si="56"/>
        <v>0</v>
      </c>
    </row>
    <row r="182" spans="1:5" x14ac:dyDescent="0.2">
      <c r="A182" s="68">
        <v>76</v>
      </c>
      <c r="B182" s="53"/>
      <c r="C182" s="53">
        <f t="shared" si="57"/>
        <v>0</v>
      </c>
      <c r="D182" s="53">
        <f t="shared" si="58"/>
        <v>0</v>
      </c>
      <c r="E182" s="53">
        <f t="shared" si="56"/>
        <v>0</v>
      </c>
    </row>
    <row r="183" spans="1:5" x14ac:dyDescent="0.2">
      <c r="A183" s="68">
        <v>77</v>
      </c>
      <c r="B183" s="53"/>
      <c r="C183" s="53">
        <f t="shared" si="57"/>
        <v>0</v>
      </c>
      <c r="D183" s="53">
        <f t="shared" si="58"/>
        <v>0</v>
      </c>
      <c r="E183" s="53">
        <f t="shared" si="56"/>
        <v>0</v>
      </c>
    </row>
    <row r="184" spans="1:5" x14ac:dyDescent="0.2">
      <c r="A184" s="68">
        <v>78</v>
      </c>
      <c r="B184" s="53"/>
      <c r="C184" s="53">
        <f t="shared" si="57"/>
        <v>0</v>
      </c>
      <c r="D184" s="53">
        <f t="shared" si="58"/>
        <v>0</v>
      </c>
      <c r="E184" s="53">
        <f t="shared" si="56"/>
        <v>0</v>
      </c>
    </row>
    <row r="185" spans="1:5" x14ac:dyDescent="0.2">
      <c r="A185" s="68">
        <v>79</v>
      </c>
      <c r="B185" s="53"/>
      <c r="C185" s="53">
        <f t="shared" si="57"/>
        <v>0</v>
      </c>
      <c r="D185" s="53">
        <f t="shared" si="58"/>
        <v>0</v>
      </c>
      <c r="E185" s="53">
        <f t="shared" si="56"/>
        <v>0</v>
      </c>
    </row>
    <row r="186" spans="1:5" x14ac:dyDescent="0.2">
      <c r="A186" s="68">
        <v>80</v>
      </c>
      <c r="B186" s="53"/>
      <c r="C186" s="53">
        <f t="shared" si="57"/>
        <v>0</v>
      </c>
      <c r="D186" s="53">
        <f t="shared" si="58"/>
        <v>0</v>
      </c>
      <c r="E186" s="53">
        <f t="shared" si="56"/>
        <v>0</v>
      </c>
    </row>
    <row r="187" spans="1:5" x14ac:dyDescent="0.2">
      <c r="A187" s="68">
        <v>81</v>
      </c>
      <c r="B187" s="53"/>
      <c r="C187" s="53">
        <f t="shared" si="57"/>
        <v>0</v>
      </c>
      <c r="D187" s="53">
        <f t="shared" si="58"/>
        <v>0</v>
      </c>
      <c r="E187" s="53">
        <f t="shared" si="56"/>
        <v>0</v>
      </c>
    </row>
    <row r="188" spans="1:5" x14ac:dyDescent="0.2">
      <c r="A188" s="68">
        <v>82</v>
      </c>
      <c r="B188" s="53"/>
      <c r="C188" s="53">
        <f t="shared" si="57"/>
        <v>0</v>
      </c>
      <c r="D188" s="53">
        <f t="shared" si="58"/>
        <v>0</v>
      </c>
      <c r="E188" s="53">
        <f t="shared" si="56"/>
        <v>0</v>
      </c>
    </row>
    <row r="189" spans="1:5" x14ac:dyDescent="0.2">
      <c r="A189" s="68">
        <v>83</v>
      </c>
      <c r="B189" s="53"/>
      <c r="C189" s="53">
        <f t="shared" si="57"/>
        <v>0</v>
      </c>
      <c r="D189" s="53">
        <f t="shared" si="58"/>
        <v>0</v>
      </c>
      <c r="E189" s="53">
        <f t="shared" si="56"/>
        <v>0</v>
      </c>
    </row>
    <row r="190" spans="1:5" x14ac:dyDescent="0.2">
      <c r="A190" s="68">
        <v>84</v>
      </c>
      <c r="B190" s="53"/>
      <c r="C190" s="53">
        <f t="shared" si="57"/>
        <v>0</v>
      </c>
      <c r="D190" s="53">
        <f t="shared" si="58"/>
        <v>0</v>
      </c>
      <c r="E190" s="53">
        <f t="shared" si="56"/>
        <v>0</v>
      </c>
    </row>
    <row r="191" spans="1:5" x14ac:dyDescent="0.2">
      <c r="A191" s="68">
        <v>85</v>
      </c>
      <c r="B191" s="53"/>
      <c r="C191" s="53">
        <f t="shared" si="57"/>
        <v>0</v>
      </c>
      <c r="D191" s="53">
        <f t="shared" si="57"/>
        <v>0</v>
      </c>
      <c r="E191" s="53">
        <f t="shared" ref="E191:E196" si="59">L90+O90+R90+U90+X90+AA90+AD90+AG90+AJ90+AM90+AP90+AS90</f>
        <v>0</v>
      </c>
    </row>
    <row r="192" spans="1:5" x14ac:dyDescent="0.2">
      <c r="A192" s="68">
        <v>86</v>
      </c>
      <c r="B192" s="53"/>
      <c r="C192" s="53">
        <f t="shared" si="57"/>
        <v>0</v>
      </c>
      <c r="D192" s="53">
        <f t="shared" si="57"/>
        <v>0</v>
      </c>
      <c r="E192" s="53">
        <f t="shared" si="59"/>
        <v>0</v>
      </c>
    </row>
    <row r="193" spans="1:5" x14ac:dyDescent="0.2">
      <c r="A193" s="68">
        <v>87</v>
      </c>
      <c r="B193" s="53"/>
      <c r="C193" s="53">
        <f t="shared" si="57"/>
        <v>0</v>
      </c>
      <c r="D193" s="53">
        <f t="shared" si="57"/>
        <v>0</v>
      </c>
      <c r="E193" s="53">
        <f t="shared" si="59"/>
        <v>0</v>
      </c>
    </row>
    <row r="194" spans="1:5" x14ac:dyDescent="0.2">
      <c r="A194" s="68">
        <v>88</v>
      </c>
      <c r="B194" s="53"/>
      <c r="C194" s="53">
        <f t="shared" si="57"/>
        <v>0</v>
      </c>
      <c r="D194" s="53">
        <f t="shared" si="57"/>
        <v>0</v>
      </c>
      <c r="E194" s="53">
        <f t="shared" si="59"/>
        <v>0</v>
      </c>
    </row>
    <row r="195" spans="1:5" x14ac:dyDescent="0.2">
      <c r="A195" s="68">
        <v>89</v>
      </c>
      <c r="B195" s="53"/>
      <c r="C195" s="53">
        <f t="shared" si="57"/>
        <v>0</v>
      </c>
      <c r="D195" s="53">
        <f t="shared" si="57"/>
        <v>0</v>
      </c>
      <c r="E195" s="53">
        <f t="shared" si="59"/>
        <v>0</v>
      </c>
    </row>
    <row r="196" spans="1:5" x14ac:dyDescent="0.2">
      <c r="A196" s="68">
        <v>90</v>
      </c>
      <c r="B196" s="53"/>
      <c r="C196" s="53">
        <f t="shared" si="57"/>
        <v>0</v>
      </c>
      <c r="D196" s="53">
        <f t="shared" si="57"/>
        <v>0</v>
      </c>
      <c r="E196" s="53">
        <f t="shared" si="59"/>
        <v>0</v>
      </c>
    </row>
    <row r="197" spans="1:5" x14ac:dyDescent="0.2">
      <c r="A197" s="68">
        <v>91</v>
      </c>
      <c r="B197" s="53"/>
      <c r="C197" s="53">
        <f t="shared" ref="C197:C198" si="60">C102</f>
        <v>0</v>
      </c>
      <c r="D197" s="53">
        <f t="shared" ref="D197:D198" si="61">D102</f>
        <v>0</v>
      </c>
      <c r="E197" s="53">
        <f t="shared" ref="E197:E198" si="62">L102+O102+R102+U102+X102+AA102+AD102+AG102+AJ102+AM102+AP102+AS102</f>
        <v>0</v>
      </c>
    </row>
    <row r="198" spans="1:5" x14ac:dyDescent="0.2">
      <c r="A198" s="68">
        <v>92</v>
      </c>
      <c r="B198" s="53"/>
      <c r="C198" s="53">
        <f t="shared" si="60"/>
        <v>0</v>
      </c>
      <c r="D198" s="53">
        <f t="shared" si="61"/>
        <v>0</v>
      </c>
      <c r="E198" s="53">
        <f t="shared" si="62"/>
        <v>0</v>
      </c>
    </row>
    <row r="199" spans="1:5" x14ac:dyDescent="0.2">
      <c r="A199" s="371" t="s">
        <v>285</v>
      </c>
      <c r="B199" s="372"/>
      <c r="C199" s="372"/>
      <c r="D199" s="373"/>
      <c r="E199" s="53">
        <f>SUM(E107:E198)</f>
        <v>198689000</v>
      </c>
    </row>
    <row r="200" spans="1:5" x14ac:dyDescent="0.2">
      <c r="A200" s="67"/>
      <c r="B200" s="8"/>
      <c r="D200" s="8"/>
    </row>
    <row r="201" spans="1:5" x14ac:dyDescent="0.2">
      <c r="A201" s="67"/>
      <c r="B201" s="8"/>
      <c r="D201" s="8"/>
    </row>
    <row r="202" spans="1:5" x14ac:dyDescent="0.2">
      <c r="A202" s="67"/>
      <c r="B202" s="8"/>
      <c r="D202" s="8"/>
    </row>
    <row r="203" spans="1:5" x14ac:dyDescent="0.2">
      <c r="A203" s="67"/>
      <c r="B203" s="8"/>
      <c r="D203" s="8"/>
    </row>
    <row r="204" spans="1:5" x14ac:dyDescent="0.2">
      <c r="A204" s="67"/>
      <c r="B204" s="8"/>
      <c r="D204" s="8" t="s">
        <v>505</v>
      </c>
      <c r="E204" s="8">
        <f>+E107+E108+E110+E113+E118+E121+E125+E128+E129+E131+E134+E135+E137+E138+E140+E141+E142+E143+E120</f>
        <v>102150000</v>
      </c>
    </row>
    <row r="205" spans="1:5" x14ac:dyDescent="0.2">
      <c r="A205" s="67"/>
      <c r="B205" s="8"/>
      <c r="D205" s="8" t="s">
        <v>506</v>
      </c>
      <c r="E205" s="8">
        <f>+E109+E111+E112+E114+E115+E116+E117+E119+E122+E123+E124+E126+E127+E130+E132+E133+E136+E139+E144</f>
        <v>96539000</v>
      </c>
    </row>
    <row r="206" spans="1:5" x14ac:dyDescent="0.2">
      <c r="A206" s="67"/>
      <c r="B206" s="8"/>
      <c r="D206" s="8"/>
    </row>
    <row r="207" spans="1:5" x14ac:dyDescent="0.2">
      <c r="A207" s="67"/>
      <c r="B207" s="8"/>
      <c r="D207" s="8"/>
    </row>
    <row r="208" spans="1:5" x14ac:dyDescent="0.2">
      <c r="A208" s="67"/>
      <c r="B208" s="8"/>
      <c r="D208" s="8"/>
    </row>
    <row r="209" spans="1:4" x14ac:dyDescent="0.2">
      <c r="A209" s="67"/>
      <c r="B209" s="8"/>
      <c r="D209" s="8"/>
    </row>
    <row r="210" spans="1:4" x14ac:dyDescent="0.2">
      <c r="A210" s="67"/>
      <c r="B210" s="8"/>
      <c r="D210" s="8"/>
    </row>
    <row r="211" spans="1:4" x14ac:dyDescent="0.2">
      <c r="A211" s="67"/>
      <c r="B211" s="8"/>
      <c r="D211" s="8"/>
    </row>
    <row r="212" spans="1:4" x14ac:dyDescent="0.2">
      <c r="A212" s="67"/>
      <c r="B212" s="8"/>
      <c r="D212" s="8"/>
    </row>
    <row r="213" spans="1:4" x14ac:dyDescent="0.2">
      <c r="A213" s="67"/>
      <c r="B213" s="8"/>
      <c r="D213" s="8"/>
    </row>
    <row r="214" spans="1:4" x14ac:dyDescent="0.2">
      <c r="A214" s="67"/>
      <c r="B214" s="8"/>
      <c r="D214" s="8"/>
    </row>
    <row r="215" spans="1:4" x14ac:dyDescent="0.2">
      <c r="A215" s="67"/>
      <c r="B215" s="8"/>
      <c r="D215" s="8"/>
    </row>
    <row r="216" spans="1:4" x14ac:dyDescent="0.2">
      <c r="A216" s="67"/>
      <c r="B216" s="8"/>
      <c r="D216" s="8"/>
    </row>
    <row r="217" spans="1:4" x14ac:dyDescent="0.2">
      <c r="A217" s="67"/>
      <c r="B217" s="8"/>
      <c r="D217" s="8"/>
    </row>
    <row r="218" spans="1:4" x14ac:dyDescent="0.2">
      <c r="A218" s="8"/>
      <c r="B218" s="8"/>
      <c r="D218" s="8"/>
    </row>
    <row r="219" spans="1:4" x14ac:dyDescent="0.2">
      <c r="A219" s="8"/>
      <c r="B219" s="8"/>
      <c r="D219" s="8"/>
    </row>
    <row r="220" spans="1:4" x14ac:dyDescent="0.2">
      <c r="A220" s="8"/>
      <c r="B220" s="8"/>
      <c r="D220" s="8"/>
    </row>
    <row r="221" spans="1:4" x14ac:dyDescent="0.2">
      <c r="A221" s="8"/>
      <c r="B221" s="8"/>
      <c r="D221" s="8"/>
    </row>
    <row r="222" spans="1:4" x14ac:dyDescent="0.2">
      <c r="A222" s="8"/>
      <c r="B222" s="8"/>
      <c r="D222" s="8"/>
    </row>
    <row r="223" spans="1:4" x14ac:dyDescent="0.2">
      <c r="A223" s="8"/>
      <c r="B223" s="8"/>
      <c r="D223" s="8"/>
    </row>
    <row r="224" spans="1:4" x14ac:dyDescent="0.2">
      <c r="A224" s="8"/>
      <c r="B224" s="8"/>
      <c r="D224" s="8"/>
    </row>
    <row r="225" spans="1:4" x14ac:dyDescent="0.2">
      <c r="A225" s="8"/>
      <c r="B225" s="8"/>
      <c r="D225" s="8"/>
    </row>
    <row r="226" spans="1:4" x14ac:dyDescent="0.2">
      <c r="A226" s="8"/>
      <c r="B226" s="8"/>
      <c r="D226" s="8"/>
    </row>
    <row r="227" spans="1:4" x14ac:dyDescent="0.2">
      <c r="A227" s="8"/>
      <c r="B227" s="8"/>
      <c r="D227" s="8"/>
    </row>
    <row r="228" spans="1:4" x14ac:dyDescent="0.2">
      <c r="A228" s="8"/>
      <c r="B228" s="8"/>
      <c r="D228" s="8"/>
    </row>
    <row r="229" spans="1:4" x14ac:dyDescent="0.2">
      <c r="A229" s="8"/>
      <c r="B229" s="8"/>
      <c r="D229" s="8"/>
    </row>
    <row r="230" spans="1:4" x14ac:dyDescent="0.2">
      <c r="A230" s="8"/>
      <c r="B230" s="8"/>
      <c r="D230" s="8"/>
    </row>
    <row r="231" spans="1:4" x14ac:dyDescent="0.2">
      <c r="A231" s="8"/>
      <c r="B231" s="8"/>
      <c r="D231" s="8"/>
    </row>
    <row r="232" spans="1:4" x14ac:dyDescent="0.2">
      <c r="A232" s="8"/>
      <c r="B232" s="8"/>
      <c r="D232" s="8"/>
    </row>
    <row r="233" spans="1:4" x14ac:dyDescent="0.2">
      <c r="A233" s="8"/>
      <c r="B233" s="8"/>
      <c r="D233" s="8"/>
    </row>
    <row r="234" spans="1:4" x14ac:dyDescent="0.2">
      <c r="A234" s="8"/>
      <c r="B234" s="8"/>
      <c r="D234" s="8"/>
    </row>
    <row r="235" spans="1:4" x14ac:dyDescent="0.2">
      <c r="A235" s="8"/>
      <c r="B235" s="8"/>
      <c r="D235" s="8"/>
    </row>
    <row r="236" spans="1:4" x14ac:dyDescent="0.2">
      <c r="A236" s="8"/>
      <c r="B236" s="8"/>
      <c r="D236" s="8"/>
    </row>
    <row r="237" spans="1:4" x14ac:dyDescent="0.2">
      <c r="A237" s="8"/>
      <c r="B237" s="8"/>
      <c r="D237" s="8"/>
    </row>
    <row r="238" spans="1:4" x14ac:dyDescent="0.2">
      <c r="A238" s="8"/>
      <c r="B238" s="8"/>
      <c r="D238" s="8"/>
    </row>
    <row r="239" spans="1:4" x14ac:dyDescent="0.2">
      <c r="A239" s="8"/>
      <c r="B239" s="8"/>
      <c r="D239" s="8"/>
    </row>
    <row r="240" spans="1:4" x14ac:dyDescent="0.2">
      <c r="A240" s="8"/>
      <c r="B240" s="8"/>
      <c r="D240" s="8"/>
    </row>
    <row r="241" spans="1:4" x14ac:dyDescent="0.2">
      <c r="A241" s="8"/>
      <c r="B241" s="8"/>
      <c r="D241" s="8"/>
    </row>
    <row r="242" spans="1:4" x14ac:dyDescent="0.2">
      <c r="A242" s="8"/>
      <c r="B242" s="8"/>
      <c r="D242" s="8"/>
    </row>
    <row r="243" spans="1:4" x14ac:dyDescent="0.2">
      <c r="A243" s="8"/>
      <c r="B243" s="8"/>
      <c r="D243" s="8"/>
    </row>
    <row r="244" spans="1:4" x14ac:dyDescent="0.2">
      <c r="A244" s="8"/>
      <c r="B244" s="8"/>
      <c r="D244" s="8"/>
    </row>
    <row r="245" spans="1:4" x14ac:dyDescent="0.2">
      <c r="A245" s="8"/>
      <c r="B245" s="8"/>
      <c r="D245" s="8"/>
    </row>
    <row r="246" spans="1:4" x14ac:dyDescent="0.2">
      <c r="A246" s="8"/>
      <c r="B246" s="8"/>
      <c r="D246" s="8"/>
    </row>
    <row r="247" spans="1:4" x14ac:dyDescent="0.2">
      <c r="A247" s="8"/>
      <c r="B247" s="8"/>
      <c r="D247" s="8"/>
    </row>
    <row r="248" spans="1:4" x14ac:dyDescent="0.2">
      <c r="A248" s="8"/>
      <c r="B248" s="8"/>
      <c r="D248" s="8"/>
    </row>
    <row r="249" spans="1:4" x14ac:dyDescent="0.2">
      <c r="A249" s="8"/>
      <c r="B249" s="8"/>
      <c r="D249" s="8"/>
    </row>
    <row r="250" spans="1:4" x14ac:dyDescent="0.2">
      <c r="A250" s="8"/>
      <c r="B250" s="8"/>
      <c r="D250" s="8"/>
    </row>
    <row r="251" spans="1:4" x14ac:dyDescent="0.2">
      <c r="A251" s="8"/>
      <c r="B251" s="8"/>
      <c r="D251" s="8"/>
    </row>
    <row r="252" spans="1:4" x14ac:dyDescent="0.2">
      <c r="A252" s="8"/>
      <c r="B252" s="8"/>
      <c r="D252" s="8"/>
    </row>
    <row r="253" spans="1:4" x14ac:dyDescent="0.2">
      <c r="A253" s="8"/>
      <c r="B253" s="8"/>
      <c r="D253" s="8"/>
    </row>
    <row r="254" spans="1:4" x14ac:dyDescent="0.2">
      <c r="A254" s="8"/>
      <c r="B254" s="8"/>
      <c r="D254" s="8"/>
    </row>
    <row r="255" spans="1:4" x14ac:dyDescent="0.2">
      <c r="A255" s="8"/>
      <c r="B255" s="8"/>
      <c r="D255" s="8"/>
    </row>
    <row r="256" spans="1:4" x14ac:dyDescent="0.2">
      <c r="A256" s="8"/>
      <c r="B256" s="8"/>
      <c r="D256" s="8"/>
    </row>
    <row r="257" spans="1:4" x14ac:dyDescent="0.2">
      <c r="A257" s="8"/>
      <c r="B257" s="8"/>
      <c r="D257" s="8"/>
    </row>
    <row r="258" spans="1:4" x14ac:dyDescent="0.2">
      <c r="A258" s="8"/>
      <c r="B258" s="8"/>
      <c r="D258" s="8"/>
    </row>
    <row r="259" spans="1:4" x14ac:dyDescent="0.2">
      <c r="A259" s="8"/>
      <c r="B259" s="8"/>
      <c r="D259" s="8"/>
    </row>
    <row r="260" spans="1:4" x14ac:dyDescent="0.2">
      <c r="A260" s="8"/>
      <c r="B260" s="8"/>
      <c r="D260" s="8"/>
    </row>
    <row r="261" spans="1:4" x14ac:dyDescent="0.2">
      <c r="A261" s="8"/>
      <c r="B261" s="8"/>
      <c r="D261" s="8"/>
    </row>
    <row r="262" spans="1:4" x14ac:dyDescent="0.2">
      <c r="A262" s="8"/>
      <c r="B262" s="8"/>
      <c r="D262" s="8"/>
    </row>
    <row r="263" spans="1:4" x14ac:dyDescent="0.2">
      <c r="A263" s="8"/>
      <c r="B263" s="8"/>
      <c r="D263" s="8"/>
    </row>
    <row r="264" spans="1:4" x14ac:dyDescent="0.2">
      <c r="A264" s="8"/>
      <c r="B264" s="8"/>
      <c r="D264" s="8"/>
    </row>
    <row r="265" spans="1:4" x14ac:dyDescent="0.2">
      <c r="A265" s="8"/>
      <c r="B265" s="8"/>
      <c r="D265" s="8"/>
    </row>
    <row r="266" spans="1:4" x14ac:dyDescent="0.2">
      <c r="A266" s="8"/>
      <c r="B266" s="8"/>
      <c r="D266" s="8"/>
    </row>
    <row r="267" spans="1:4" x14ac:dyDescent="0.2">
      <c r="A267" s="8"/>
      <c r="B267" s="8"/>
      <c r="D267" s="8"/>
    </row>
    <row r="268" spans="1:4" x14ac:dyDescent="0.2">
      <c r="A268" s="8"/>
      <c r="B268" s="8"/>
      <c r="D268" s="8"/>
    </row>
    <row r="269" spans="1:4" x14ac:dyDescent="0.2">
      <c r="A269" s="8"/>
      <c r="B269" s="8"/>
      <c r="D269" s="8"/>
    </row>
    <row r="270" spans="1:4" x14ac:dyDescent="0.2">
      <c r="A270" s="8"/>
      <c r="B270" s="8"/>
      <c r="D270" s="8"/>
    </row>
    <row r="271" spans="1:4" x14ac:dyDescent="0.2">
      <c r="A271" s="8"/>
      <c r="B271" s="8"/>
      <c r="D271" s="8"/>
    </row>
    <row r="272" spans="1:4" x14ac:dyDescent="0.2">
      <c r="A272" s="8"/>
      <c r="B272" s="8"/>
      <c r="D272" s="8"/>
    </row>
    <row r="273" spans="1:4" x14ac:dyDescent="0.2">
      <c r="A273" s="8"/>
      <c r="B273" s="8"/>
      <c r="D273" s="8"/>
    </row>
    <row r="274" spans="1:4" x14ac:dyDescent="0.2">
      <c r="A274" s="8"/>
      <c r="B274" s="8"/>
      <c r="D274" s="8"/>
    </row>
    <row r="275" spans="1:4" x14ac:dyDescent="0.2">
      <c r="A275" s="8"/>
      <c r="B275" s="8"/>
      <c r="D275" s="8"/>
    </row>
    <row r="276" spans="1:4" x14ac:dyDescent="0.2">
      <c r="A276" s="8"/>
      <c r="B276" s="8"/>
      <c r="D276" s="8"/>
    </row>
    <row r="277" spans="1:4" x14ac:dyDescent="0.2">
      <c r="A277" s="8"/>
      <c r="B277" s="8"/>
      <c r="D277" s="8"/>
    </row>
    <row r="278" spans="1:4" x14ac:dyDescent="0.2">
      <c r="A278" s="8"/>
      <c r="B278" s="8"/>
      <c r="D278" s="8"/>
    </row>
    <row r="279" spans="1:4" x14ac:dyDescent="0.2">
      <c r="A279" s="8"/>
      <c r="B279" s="8"/>
      <c r="D279" s="8"/>
    </row>
    <row r="280" spans="1:4" x14ac:dyDescent="0.2">
      <c r="A280" s="8"/>
      <c r="B280" s="8"/>
      <c r="D280" s="8"/>
    </row>
    <row r="281" spans="1:4" x14ac:dyDescent="0.2">
      <c r="A281" s="8"/>
      <c r="B281" s="8"/>
      <c r="D281" s="8"/>
    </row>
    <row r="282" spans="1:4" x14ac:dyDescent="0.2">
      <c r="A282" s="8"/>
      <c r="B282" s="8"/>
      <c r="D282" s="8"/>
    </row>
    <row r="283" spans="1:4" x14ac:dyDescent="0.2">
      <c r="A283" s="8"/>
      <c r="B283" s="8"/>
      <c r="D283" s="8"/>
    </row>
    <row r="284" spans="1:4" x14ac:dyDescent="0.2">
      <c r="A284" s="8"/>
      <c r="B284" s="8"/>
      <c r="D284" s="8"/>
    </row>
    <row r="285" spans="1:4" x14ac:dyDescent="0.2">
      <c r="A285" s="8"/>
      <c r="B285" s="8"/>
      <c r="D285" s="8"/>
    </row>
    <row r="286" spans="1:4" x14ac:dyDescent="0.2">
      <c r="A286" s="8"/>
      <c r="B286" s="8"/>
      <c r="D286" s="8"/>
    </row>
    <row r="287" spans="1:4" x14ac:dyDescent="0.2">
      <c r="A287" s="8"/>
      <c r="B287" s="8"/>
      <c r="D287" s="8"/>
    </row>
    <row r="288" spans="1:4" x14ac:dyDescent="0.2">
      <c r="A288" s="8"/>
      <c r="B288" s="8"/>
      <c r="D288" s="8"/>
    </row>
    <row r="289" spans="1:4" x14ac:dyDescent="0.2">
      <c r="A289" s="8"/>
      <c r="B289" s="8"/>
      <c r="D289" s="8"/>
    </row>
    <row r="290" spans="1:4" x14ac:dyDescent="0.2">
      <c r="A290" s="8"/>
      <c r="B290" s="8"/>
      <c r="D290" s="8"/>
    </row>
    <row r="291" spans="1:4" x14ac:dyDescent="0.2">
      <c r="A291" s="8"/>
      <c r="B291" s="8"/>
      <c r="D291" s="8"/>
    </row>
    <row r="292" spans="1:4" x14ac:dyDescent="0.2">
      <c r="A292" s="8"/>
      <c r="B292" s="8"/>
      <c r="D292" s="8"/>
    </row>
    <row r="293" spans="1:4" x14ac:dyDescent="0.2">
      <c r="A293" s="8"/>
      <c r="B293" s="8"/>
      <c r="D293" s="8"/>
    </row>
    <row r="294" spans="1:4" x14ac:dyDescent="0.2">
      <c r="A294" s="8"/>
      <c r="B294" s="8"/>
      <c r="D294" s="8"/>
    </row>
    <row r="295" spans="1:4" x14ac:dyDescent="0.2">
      <c r="A295" s="8"/>
      <c r="B295" s="8"/>
      <c r="D295" s="8"/>
    </row>
    <row r="296" spans="1:4" x14ac:dyDescent="0.2">
      <c r="A296" s="8"/>
      <c r="B296" s="8"/>
      <c r="D296" s="8"/>
    </row>
    <row r="297" spans="1:4" x14ac:dyDescent="0.2">
      <c r="A297" s="8"/>
      <c r="B297" s="8"/>
      <c r="D297" s="8"/>
    </row>
    <row r="298" spans="1:4" x14ac:dyDescent="0.2">
      <c r="A298" s="8"/>
      <c r="B298" s="8"/>
      <c r="D298" s="8"/>
    </row>
    <row r="299" spans="1:4" x14ac:dyDescent="0.2">
      <c r="A299" s="8"/>
      <c r="B299" s="8"/>
      <c r="D299" s="8"/>
    </row>
    <row r="300" spans="1:4" x14ac:dyDescent="0.2">
      <c r="A300" s="8"/>
      <c r="B300" s="8"/>
      <c r="D300" s="8"/>
    </row>
    <row r="301" spans="1:4" x14ac:dyDescent="0.2">
      <c r="A301" s="8"/>
      <c r="B301" s="8"/>
      <c r="D301" s="8"/>
    </row>
    <row r="302" spans="1:4" x14ac:dyDescent="0.2">
      <c r="A302" s="8"/>
      <c r="B302" s="8"/>
      <c r="D302" s="8"/>
    </row>
    <row r="303" spans="1:4" x14ac:dyDescent="0.2">
      <c r="A303" s="8"/>
      <c r="B303" s="8"/>
      <c r="D303" s="8"/>
    </row>
    <row r="304" spans="1:4" x14ac:dyDescent="0.2">
      <c r="A304" s="8"/>
      <c r="B304" s="8"/>
      <c r="D304" s="8"/>
    </row>
    <row r="305" spans="1:4" x14ac:dyDescent="0.2">
      <c r="A305" s="8"/>
      <c r="B305" s="8"/>
      <c r="D305" s="8"/>
    </row>
    <row r="306" spans="1:4" x14ac:dyDescent="0.2">
      <c r="A306" s="8"/>
      <c r="B306" s="8"/>
      <c r="D306" s="8"/>
    </row>
    <row r="307" spans="1:4" x14ac:dyDescent="0.2">
      <c r="A307" s="8"/>
      <c r="B307" s="8"/>
      <c r="D307" s="8"/>
    </row>
    <row r="308" spans="1:4" x14ac:dyDescent="0.2">
      <c r="A308" s="8"/>
      <c r="B308" s="8"/>
      <c r="D308" s="8"/>
    </row>
    <row r="309" spans="1:4" x14ac:dyDescent="0.2">
      <c r="A309" s="8"/>
      <c r="B309" s="8"/>
      <c r="D309" s="8"/>
    </row>
    <row r="310" spans="1:4" x14ac:dyDescent="0.2">
      <c r="A310" s="8"/>
      <c r="B310" s="8"/>
      <c r="D310" s="8"/>
    </row>
    <row r="311" spans="1:4" x14ac:dyDescent="0.2">
      <c r="A311" s="8"/>
      <c r="B311" s="8"/>
      <c r="D311" s="8"/>
    </row>
    <row r="312" spans="1:4" x14ac:dyDescent="0.2">
      <c r="A312" s="8"/>
      <c r="B312" s="8"/>
      <c r="D312" s="8"/>
    </row>
    <row r="313" spans="1:4" x14ac:dyDescent="0.2">
      <c r="A313" s="8"/>
      <c r="B313" s="8"/>
      <c r="D313" s="8"/>
    </row>
    <row r="314" spans="1:4" x14ac:dyDescent="0.2">
      <c r="A314" s="8"/>
      <c r="B314" s="8"/>
      <c r="D314" s="8"/>
    </row>
    <row r="315" spans="1:4" x14ac:dyDescent="0.2">
      <c r="A315" s="8"/>
      <c r="B315" s="8"/>
      <c r="D315" s="8"/>
    </row>
    <row r="316" spans="1:4" x14ac:dyDescent="0.2">
      <c r="A316" s="8"/>
      <c r="B316" s="8"/>
      <c r="D316" s="8"/>
    </row>
    <row r="317" spans="1:4" x14ac:dyDescent="0.2">
      <c r="A317" s="8"/>
      <c r="B317" s="8"/>
      <c r="D317" s="8"/>
    </row>
    <row r="318" spans="1:4" x14ac:dyDescent="0.2">
      <c r="A318" s="8"/>
      <c r="B318" s="8"/>
      <c r="D318" s="8"/>
    </row>
    <row r="319" spans="1:4" x14ac:dyDescent="0.2">
      <c r="A319" s="8"/>
      <c r="B319" s="8"/>
      <c r="D319" s="8"/>
    </row>
    <row r="320" spans="1:4" x14ac:dyDescent="0.2">
      <c r="A320" s="8"/>
      <c r="B320" s="8"/>
      <c r="D320" s="8"/>
    </row>
    <row r="321" spans="1:4" x14ac:dyDescent="0.2">
      <c r="A321" s="8"/>
      <c r="B321" s="8"/>
      <c r="D321" s="8"/>
    </row>
    <row r="322" spans="1:4" x14ac:dyDescent="0.2">
      <c r="A322" s="8"/>
      <c r="B322" s="8"/>
      <c r="D322" s="8"/>
    </row>
    <row r="323" spans="1:4" x14ac:dyDescent="0.2">
      <c r="A323" s="8"/>
      <c r="B323" s="8"/>
      <c r="D323" s="8"/>
    </row>
    <row r="324" spans="1:4" x14ac:dyDescent="0.2">
      <c r="A324" s="8"/>
      <c r="B324" s="8"/>
      <c r="D324" s="8"/>
    </row>
    <row r="325" spans="1:4" x14ac:dyDescent="0.2">
      <c r="A325" s="8"/>
      <c r="B325" s="8"/>
      <c r="D325" s="8"/>
    </row>
    <row r="326" spans="1:4" x14ac:dyDescent="0.2">
      <c r="A326" s="8"/>
      <c r="B326" s="8"/>
      <c r="D326" s="8"/>
    </row>
    <row r="327" spans="1:4" x14ac:dyDescent="0.2">
      <c r="A327" s="8"/>
      <c r="B327" s="8"/>
      <c r="D327" s="8"/>
    </row>
    <row r="328" spans="1:4" x14ac:dyDescent="0.2">
      <c r="A328" s="8"/>
      <c r="B328" s="8"/>
      <c r="D328" s="8"/>
    </row>
    <row r="329" spans="1:4" x14ac:dyDescent="0.2">
      <c r="A329" s="8"/>
      <c r="B329" s="8"/>
      <c r="D329" s="8"/>
    </row>
    <row r="330" spans="1:4" x14ac:dyDescent="0.2">
      <c r="A330" s="8"/>
      <c r="B330" s="8"/>
      <c r="D330" s="8"/>
    </row>
    <row r="331" spans="1:4" x14ac:dyDescent="0.2">
      <c r="A331" s="8"/>
      <c r="B331" s="8"/>
      <c r="D331" s="8"/>
    </row>
    <row r="332" spans="1:4" x14ac:dyDescent="0.2">
      <c r="A332" s="8"/>
      <c r="B332" s="8"/>
      <c r="D332" s="8"/>
    </row>
    <row r="333" spans="1:4" x14ac:dyDescent="0.2">
      <c r="A333" s="8"/>
      <c r="B333" s="8"/>
      <c r="D333" s="8"/>
    </row>
    <row r="334" spans="1:4" x14ac:dyDescent="0.2">
      <c r="A334" s="8"/>
      <c r="B334" s="8"/>
      <c r="D334" s="8"/>
    </row>
    <row r="335" spans="1:4" x14ac:dyDescent="0.2">
      <c r="A335" s="8"/>
      <c r="B335" s="8"/>
      <c r="D335" s="8"/>
    </row>
    <row r="336" spans="1:4" x14ac:dyDescent="0.2">
      <c r="A336" s="8"/>
      <c r="B336" s="8"/>
      <c r="D336" s="8"/>
    </row>
    <row r="337" spans="1:4" x14ac:dyDescent="0.2">
      <c r="A337" s="8"/>
      <c r="B337" s="8"/>
      <c r="D337" s="8"/>
    </row>
    <row r="338" spans="1:4" x14ac:dyDescent="0.2">
      <c r="A338" s="8"/>
      <c r="B338" s="8"/>
      <c r="D338" s="8"/>
    </row>
    <row r="339" spans="1:4" x14ac:dyDescent="0.2">
      <c r="A339" s="8"/>
      <c r="B339" s="8"/>
      <c r="D339" s="8"/>
    </row>
    <row r="340" spans="1:4" x14ac:dyDescent="0.2">
      <c r="A340" s="8"/>
      <c r="B340" s="8"/>
      <c r="D340" s="8"/>
    </row>
    <row r="341" spans="1:4" x14ac:dyDescent="0.2">
      <c r="A341" s="8"/>
      <c r="B341" s="8"/>
      <c r="D341" s="8"/>
    </row>
    <row r="342" spans="1:4" x14ac:dyDescent="0.2">
      <c r="A342" s="8"/>
      <c r="B342" s="8"/>
      <c r="D342" s="8"/>
    </row>
    <row r="343" spans="1:4" x14ac:dyDescent="0.2">
      <c r="A343" s="8"/>
      <c r="B343" s="8"/>
      <c r="D343" s="8"/>
    </row>
    <row r="344" spans="1:4" x14ac:dyDescent="0.2">
      <c r="A344" s="8"/>
      <c r="B344" s="8"/>
      <c r="D344" s="8"/>
    </row>
    <row r="345" spans="1:4" x14ac:dyDescent="0.2">
      <c r="A345" s="8"/>
      <c r="B345" s="8"/>
      <c r="D345" s="8"/>
    </row>
    <row r="346" spans="1:4" x14ac:dyDescent="0.2">
      <c r="A346" s="8"/>
      <c r="B346" s="8"/>
      <c r="D346" s="8"/>
    </row>
    <row r="347" spans="1:4" x14ac:dyDescent="0.2">
      <c r="A347" s="8"/>
      <c r="B347" s="8"/>
      <c r="D347" s="8"/>
    </row>
    <row r="348" spans="1:4" x14ac:dyDescent="0.2">
      <c r="A348" s="8"/>
      <c r="B348" s="8"/>
      <c r="D348" s="8"/>
    </row>
    <row r="349" spans="1:4" x14ac:dyDescent="0.2">
      <c r="A349" s="8"/>
      <c r="B349" s="8"/>
      <c r="D349" s="8"/>
    </row>
    <row r="350" spans="1:4" x14ac:dyDescent="0.2">
      <c r="A350" s="8"/>
      <c r="B350" s="8"/>
      <c r="D350" s="8"/>
    </row>
    <row r="351" spans="1:4" x14ac:dyDescent="0.2">
      <c r="A351" s="8"/>
      <c r="B351" s="8"/>
      <c r="D351" s="8"/>
    </row>
    <row r="352" spans="1:4" x14ac:dyDescent="0.2">
      <c r="A352" s="8"/>
      <c r="B352" s="8"/>
      <c r="D352" s="8"/>
    </row>
    <row r="353" spans="1:4" x14ac:dyDescent="0.2">
      <c r="A353" s="8"/>
      <c r="B353" s="8"/>
      <c r="D353" s="8"/>
    </row>
    <row r="354" spans="1:4" x14ac:dyDescent="0.2">
      <c r="A354" s="8"/>
      <c r="B354" s="8"/>
      <c r="D354" s="8"/>
    </row>
    <row r="355" spans="1:4" x14ac:dyDescent="0.2">
      <c r="A355" s="8"/>
      <c r="B355" s="8"/>
      <c r="D355" s="8"/>
    </row>
    <row r="356" spans="1:4" x14ac:dyDescent="0.2">
      <c r="A356" s="8"/>
      <c r="B356" s="8"/>
      <c r="D356" s="8"/>
    </row>
    <row r="357" spans="1:4" x14ac:dyDescent="0.2">
      <c r="A357" s="8"/>
      <c r="B357" s="8"/>
      <c r="D357" s="8"/>
    </row>
    <row r="358" spans="1:4" x14ac:dyDescent="0.2">
      <c r="A358" s="8"/>
      <c r="B358" s="8"/>
      <c r="D358" s="8"/>
    </row>
    <row r="359" spans="1:4" x14ac:dyDescent="0.2">
      <c r="A359" s="8"/>
      <c r="B359" s="8"/>
      <c r="D359" s="8"/>
    </row>
    <row r="360" spans="1:4" x14ac:dyDescent="0.2">
      <c r="A360" s="8"/>
      <c r="B360" s="8"/>
      <c r="D360" s="8"/>
    </row>
    <row r="361" spans="1:4" x14ac:dyDescent="0.2">
      <c r="A361" s="8"/>
      <c r="B361" s="8"/>
      <c r="D361" s="8"/>
    </row>
    <row r="362" spans="1:4" x14ac:dyDescent="0.2">
      <c r="A362" s="8"/>
      <c r="B362" s="8"/>
      <c r="D362" s="8"/>
    </row>
    <row r="363" spans="1:4" x14ac:dyDescent="0.2">
      <c r="A363" s="8"/>
      <c r="B363" s="8"/>
      <c r="D363" s="8"/>
    </row>
    <row r="364" spans="1:4" x14ac:dyDescent="0.2">
      <c r="A364" s="8"/>
      <c r="B364" s="8"/>
      <c r="D364" s="8"/>
    </row>
    <row r="365" spans="1:4" x14ac:dyDescent="0.2">
      <c r="A365" s="8"/>
      <c r="B365" s="8"/>
      <c r="D365" s="8"/>
    </row>
    <row r="366" spans="1:4" x14ac:dyDescent="0.2">
      <c r="A366" s="8"/>
      <c r="B366" s="8"/>
      <c r="D366" s="8"/>
    </row>
    <row r="367" spans="1:4" x14ac:dyDescent="0.2">
      <c r="A367" s="8"/>
      <c r="B367" s="8"/>
      <c r="D367" s="8"/>
    </row>
    <row r="368" spans="1:4" x14ac:dyDescent="0.2">
      <c r="A368" s="8"/>
      <c r="B368" s="8"/>
      <c r="D368" s="8"/>
    </row>
    <row r="369" spans="1:4" x14ac:dyDescent="0.2">
      <c r="A369" s="8"/>
      <c r="B369" s="8"/>
      <c r="D369" s="8"/>
    </row>
    <row r="370" spans="1:4" x14ac:dyDescent="0.2">
      <c r="A370" s="8"/>
      <c r="B370" s="8"/>
      <c r="D370" s="8"/>
    </row>
    <row r="371" spans="1:4" x14ac:dyDescent="0.2">
      <c r="A371" s="8"/>
      <c r="B371" s="8"/>
      <c r="D371" s="8"/>
    </row>
    <row r="372" spans="1:4" x14ac:dyDescent="0.2">
      <c r="A372" s="8"/>
      <c r="B372" s="8"/>
      <c r="D372" s="8"/>
    </row>
    <row r="373" spans="1:4" x14ac:dyDescent="0.2">
      <c r="A373" s="8"/>
      <c r="B373" s="8"/>
      <c r="D373" s="8"/>
    </row>
    <row r="374" spans="1:4" x14ac:dyDescent="0.2">
      <c r="A374" s="8"/>
      <c r="B374" s="8"/>
      <c r="D374" s="8"/>
    </row>
    <row r="375" spans="1:4" x14ac:dyDescent="0.2">
      <c r="A375" s="8"/>
      <c r="B375" s="8"/>
      <c r="D375" s="8"/>
    </row>
    <row r="376" spans="1:4" x14ac:dyDescent="0.2">
      <c r="A376" s="8"/>
      <c r="B376" s="8"/>
      <c r="D376" s="8"/>
    </row>
    <row r="377" spans="1:4" x14ac:dyDescent="0.2">
      <c r="A377" s="8"/>
      <c r="B377" s="8"/>
      <c r="D377" s="8"/>
    </row>
    <row r="378" spans="1:4" x14ac:dyDescent="0.2">
      <c r="A378" s="8"/>
      <c r="B378" s="8"/>
      <c r="D378" s="8"/>
    </row>
    <row r="379" spans="1:4" x14ac:dyDescent="0.2">
      <c r="A379" s="8"/>
      <c r="B379" s="8"/>
      <c r="D379" s="8"/>
    </row>
    <row r="380" spans="1:4" x14ac:dyDescent="0.2">
      <c r="A380" s="8"/>
      <c r="B380" s="8"/>
      <c r="D380" s="8"/>
    </row>
    <row r="381" spans="1:4" x14ac:dyDescent="0.2">
      <c r="A381" s="8"/>
      <c r="B381" s="8"/>
      <c r="D381" s="8"/>
    </row>
    <row r="382" spans="1:4" x14ac:dyDescent="0.2">
      <c r="A382" s="8"/>
      <c r="B382" s="8"/>
      <c r="D382" s="8"/>
    </row>
    <row r="383" spans="1:4" x14ac:dyDescent="0.2">
      <c r="A383" s="8"/>
      <c r="B383" s="8"/>
      <c r="D383" s="8"/>
    </row>
    <row r="384" spans="1:4" x14ac:dyDescent="0.2">
      <c r="A384" s="8"/>
      <c r="B384" s="8"/>
      <c r="D384" s="8"/>
    </row>
    <row r="385" spans="1:4" x14ac:dyDescent="0.2">
      <c r="A385" s="8"/>
      <c r="B385" s="8"/>
      <c r="D385" s="8"/>
    </row>
    <row r="386" spans="1:4" x14ac:dyDescent="0.2">
      <c r="A386" s="8"/>
      <c r="B386" s="8"/>
      <c r="D386" s="8"/>
    </row>
    <row r="387" spans="1:4" x14ac:dyDescent="0.2">
      <c r="A387" s="8"/>
      <c r="B387" s="8"/>
      <c r="D387" s="8"/>
    </row>
    <row r="388" spans="1:4" x14ac:dyDescent="0.2">
      <c r="A388" s="8"/>
      <c r="B388" s="8"/>
      <c r="D388" s="8"/>
    </row>
    <row r="389" spans="1:4" x14ac:dyDescent="0.2">
      <c r="A389" s="8"/>
      <c r="B389" s="8"/>
      <c r="D389" s="8"/>
    </row>
    <row r="390" spans="1:4" x14ac:dyDescent="0.2">
      <c r="A390" s="8"/>
      <c r="B390" s="8"/>
      <c r="D390" s="8"/>
    </row>
    <row r="391" spans="1:4" x14ac:dyDescent="0.2">
      <c r="A391" s="8"/>
      <c r="B391" s="8"/>
      <c r="D391" s="8"/>
    </row>
    <row r="392" spans="1:4" x14ac:dyDescent="0.2">
      <c r="A392" s="8"/>
      <c r="B392" s="8"/>
      <c r="D392" s="8"/>
    </row>
    <row r="393" spans="1:4" x14ac:dyDescent="0.2">
      <c r="A393" s="8"/>
      <c r="B393" s="8"/>
      <c r="D393" s="8"/>
    </row>
    <row r="394" spans="1:4" x14ac:dyDescent="0.2">
      <c r="A394" s="8"/>
      <c r="B394" s="8"/>
      <c r="D394" s="8"/>
    </row>
    <row r="395" spans="1:4" x14ac:dyDescent="0.2">
      <c r="A395" s="8"/>
      <c r="B395" s="8"/>
      <c r="D395" s="8"/>
    </row>
    <row r="396" spans="1:4" x14ac:dyDescent="0.2">
      <c r="A396" s="8"/>
      <c r="B396" s="8"/>
      <c r="D396" s="8"/>
    </row>
    <row r="397" spans="1:4" x14ac:dyDescent="0.2">
      <c r="A397" s="8"/>
      <c r="B397" s="8"/>
      <c r="D397" s="8"/>
    </row>
    <row r="398" spans="1:4" x14ac:dyDescent="0.2">
      <c r="A398" s="8"/>
      <c r="B398" s="8"/>
      <c r="D398" s="8"/>
    </row>
    <row r="399" spans="1:4" x14ac:dyDescent="0.2">
      <c r="A399" s="8"/>
      <c r="B399" s="8"/>
      <c r="D399" s="8"/>
    </row>
    <row r="400" spans="1:4" x14ac:dyDescent="0.2">
      <c r="A400" s="8"/>
      <c r="B400" s="8"/>
      <c r="D400" s="8"/>
    </row>
    <row r="401" spans="1:4" x14ac:dyDescent="0.2">
      <c r="A401" s="8"/>
      <c r="B401" s="8"/>
      <c r="D401" s="8"/>
    </row>
    <row r="402" spans="1:4" x14ac:dyDescent="0.2">
      <c r="A402" s="8"/>
      <c r="B402" s="8"/>
      <c r="D402" s="8"/>
    </row>
    <row r="403" spans="1:4" x14ac:dyDescent="0.2">
      <c r="A403" s="8"/>
      <c r="B403" s="8"/>
      <c r="D403" s="8"/>
    </row>
    <row r="404" spans="1:4" x14ac:dyDescent="0.2">
      <c r="A404" s="8"/>
      <c r="B404" s="8"/>
      <c r="D404" s="8"/>
    </row>
    <row r="405" spans="1:4" x14ac:dyDescent="0.2">
      <c r="A405" s="8"/>
      <c r="B405" s="8"/>
      <c r="D405" s="8"/>
    </row>
    <row r="406" spans="1:4" x14ac:dyDescent="0.2">
      <c r="A406" s="8"/>
      <c r="B406" s="8"/>
      <c r="D406" s="8"/>
    </row>
    <row r="407" spans="1:4" x14ac:dyDescent="0.2">
      <c r="A407" s="8"/>
      <c r="B407" s="8"/>
      <c r="D407" s="8"/>
    </row>
    <row r="408" spans="1:4" x14ac:dyDescent="0.2">
      <c r="A408" s="8"/>
      <c r="B408" s="8"/>
      <c r="D408" s="8"/>
    </row>
    <row r="409" spans="1:4" x14ac:dyDescent="0.2">
      <c r="A409" s="8"/>
      <c r="B409" s="8"/>
      <c r="D409" s="8"/>
    </row>
    <row r="410" spans="1:4" x14ac:dyDescent="0.2">
      <c r="A410" s="8"/>
      <c r="B410" s="8"/>
      <c r="D410" s="8"/>
    </row>
    <row r="411" spans="1:4" x14ac:dyDescent="0.2">
      <c r="A411" s="8"/>
      <c r="B411" s="8"/>
      <c r="D411" s="8"/>
    </row>
    <row r="412" spans="1:4" x14ac:dyDescent="0.2">
      <c r="A412" s="8"/>
      <c r="B412" s="8"/>
      <c r="D412" s="8"/>
    </row>
    <row r="413" spans="1:4" x14ac:dyDescent="0.2">
      <c r="A413" s="8"/>
      <c r="B413" s="8"/>
      <c r="D413" s="8"/>
    </row>
    <row r="414" spans="1:4" x14ac:dyDescent="0.2">
      <c r="A414" s="8"/>
      <c r="B414" s="8"/>
      <c r="D414" s="8"/>
    </row>
    <row r="415" spans="1:4" x14ac:dyDescent="0.2">
      <c r="A415" s="8"/>
      <c r="B415" s="8"/>
      <c r="D415" s="8"/>
    </row>
    <row r="416" spans="1:4" x14ac:dyDescent="0.2">
      <c r="A416" s="8"/>
      <c r="B416" s="8"/>
      <c r="D416" s="8"/>
    </row>
    <row r="417" spans="1:4" x14ac:dyDescent="0.2">
      <c r="A417" s="8"/>
      <c r="B417" s="8"/>
      <c r="D417" s="8"/>
    </row>
    <row r="418" spans="1:4" x14ac:dyDescent="0.2">
      <c r="A418" s="8"/>
      <c r="B418" s="8"/>
      <c r="D418" s="8"/>
    </row>
    <row r="419" spans="1:4" x14ac:dyDescent="0.2">
      <c r="A419" s="8"/>
      <c r="B419" s="8"/>
      <c r="D419" s="8"/>
    </row>
    <row r="420" spans="1:4" x14ac:dyDescent="0.2">
      <c r="A420" s="8"/>
      <c r="B420" s="8"/>
      <c r="D420" s="8"/>
    </row>
    <row r="421" spans="1:4" x14ac:dyDescent="0.2">
      <c r="A421" s="8"/>
      <c r="B421" s="8"/>
      <c r="D421" s="8"/>
    </row>
    <row r="422" spans="1:4" x14ac:dyDescent="0.2">
      <c r="A422" s="8"/>
      <c r="B422" s="8"/>
      <c r="D422" s="8"/>
    </row>
    <row r="423" spans="1:4" x14ac:dyDescent="0.2">
      <c r="A423" s="8"/>
      <c r="B423" s="8"/>
      <c r="D423" s="8"/>
    </row>
    <row r="424" spans="1:4" x14ac:dyDescent="0.2">
      <c r="A424" s="8"/>
      <c r="B424" s="8"/>
      <c r="D424" s="8"/>
    </row>
    <row r="425" spans="1:4" x14ac:dyDescent="0.2">
      <c r="A425" s="8"/>
      <c r="B425" s="8"/>
      <c r="D425" s="8"/>
    </row>
    <row r="426" spans="1:4" x14ac:dyDescent="0.2">
      <c r="A426" s="8"/>
      <c r="B426" s="8"/>
      <c r="D426" s="8"/>
    </row>
    <row r="427" spans="1:4" x14ac:dyDescent="0.2">
      <c r="A427" s="8"/>
      <c r="B427" s="8"/>
      <c r="D427" s="8"/>
    </row>
    <row r="428" spans="1:4" x14ac:dyDescent="0.2">
      <c r="A428" s="8"/>
      <c r="B428" s="8"/>
      <c r="D428" s="8"/>
    </row>
    <row r="429" spans="1:4" x14ac:dyDescent="0.2">
      <c r="A429" s="8"/>
      <c r="B429" s="8"/>
      <c r="D429" s="8"/>
    </row>
    <row r="430" spans="1:4" x14ac:dyDescent="0.2">
      <c r="A430" s="8"/>
      <c r="B430" s="8"/>
      <c r="D430" s="8"/>
    </row>
    <row r="431" spans="1:4" x14ac:dyDescent="0.2">
      <c r="A431" s="8"/>
      <c r="B431" s="8"/>
      <c r="D431" s="8"/>
    </row>
    <row r="432" spans="1:4" x14ac:dyDescent="0.2">
      <c r="A432" s="8"/>
      <c r="B432" s="8"/>
      <c r="D432" s="8"/>
    </row>
    <row r="433" spans="1:4" x14ac:dyDescent="0.2">
      <c r="A433" s="8"/>
      <c r="B433" s="8"/>
      <c r="D433" s="8"/>
    </row>
    <row r="434" spans="1:4" x14ac:dyDescent="0.2">
      <c r="A434" s="8"/>
      <c r="B434" s="8"/>
      <c r="D434" s="8"/>
    </row>
    <row r="435" spans="1:4" x14ac:dyDescent="0.2">
      <c r="A435" s="8"/>
      <c r="B435" s="8"/>
      <c r="D435" s="8"/>
    </row>
    <row r="436" spans="1:4" x14ac:dyDescent="0.2">
      <c r="A436" s="8"/>
      <c r="B436" s="8"/>
      <c r="D436" s="8"/>
    </row>
    <row r="437" spans="1:4" x14ac:dyDescent="0.2">
      <c r="A437" s="8"/>
      <c r="B437" s="8"/>
      <c r="D437" s="8"/>
    </row>
    <row r="438" spans="1:4" x14ac:dyDescent="0.2">
      <c r="A438" s="8"/>
      <c r="B438" s="8"/>
      <c r="D438" s="8"/>
    </row>
    <row r="439" spans="1:4" x14ac:dyDescent="0.2">
      <c r="A439" s="8"/>
      <c r="B439" s="8"/>
      <c r="D439" s="8"/>
    </row>
    <row r="440" spans="1:4" x14ac:dyDescent="0.2">
      <c r="A440" s="8"/>
      <c r="B440" s="8"/>
      <c r="D440" s="8"/>
    </row>
    <row r="441" spans="1:4" x14ac:dyDescent="0.2">
      <c r="A441" s="8"/>
      <c r="B441" s="8"/>
      <c r="D441" s="8"/>
    </row>
    <row r="442" spans="1:4" x14ac:dyDescent="0.2">
      <c r="A442" s="8"/>
      <c r="B442" s="8"/>
      <c r="D442" s="8"/>
    </row>
    <row r="443" spans="1:4" x14ac:dyDescent="0.2">
      <c r="A443" s="8"/>
      <c r="B443" s="8"/>
      <c r="D443" s="8"/>
    </row>
    <row r="444" spans="1:4" x14ac:dyDescent="0.2">
      <c r="A444" s="8"/>
      <c r="B444" s="8"/>
      <c r="D444" s="8"/>
    </row>
    <row r="445" spans="1:4" x14ac:dyDescent="0.2">
      <c r="A445" s="8"/>
      <c r="B445" s="8"/>
      <c r="D445" s="8"/>
    </row>
    <row r="446" spans="1:4" x14ac:dyDescent="0.2">
      <c r="A446" s="8"/>
      <c r="B446" s="8"/>
      <c r="D446" s="8"/>
    </row>
    <row r="447" spans="1:4" x14ac:dyDescent="0.2">
      <c r="A447" s="8"/>
      <c r="B447" s="8"/>
      <c r="D447" s="8"/>
    </row>
    <row r="448" spans="1:4" x14ac:dyDescent="0.2">
      <c r="A448" s="8"/>
      <c r="B448" s="8"/>
      <c r="D448" s="8"/>
    </row>
    <row r="449" spans="1:4" x14ac:dyDescent="0.2">
      <c r="A449" s="8"/>
      <c r="B449" s="8"/>
      <c r="D449" s="8"/>
    </row>
    <row r="450" spans="1:4" x14ac:dyDescent="0.2">
      <c r="A450" s="8"/>
      <c r="B450" s="8"/>
      <c r="D450" s="8"/>
    </row>
    <row r="451" spans="1:4" x14ac:dyDescent="0.2">
      <c r="A451" s="8"/>
      <c r="B451" s="8"/>
      <c r="D451" s="8"/>
    </row>
    <row r="452" spans="1:4" x14ac:dyDescent="0.2">
      <c r="A452" s="8"/>
      <c r="B452" s="8"/>
      <c r="D452" s="8"/>
    </row>
    <row r="453" spans="1:4" x14ac:dyDescent="0.2">
      <c r="A453" s="8"/>
      <c r="B453" s="8"/>
      <c r="D453" s="8"/>
    </row>
    <row r="454" spans="1:4" x14ac:dyDescent="0.2">
      <c r="A454" s="8"/>
      <c r="B454" s="8"/>
      <c r="D454" s="8"/>
    </row>
    <row r="455" spans="1:4" x14ac:dyDescent="0.2">
      <c r="A455" s="8"/>
      <c r="B455" s="8"/>
      <c r="D455" s="8"/>
    </row>
    <row r="456" spans="1:4" x14ac:dyDescent="0.2">
      <c r="A456" s="8"/>
      <c r="B456" s="8"/>
      <c r="D456" s="8"/>
    </row>
    <row r="457" spans="1:4" x14ac:dyDescent="0.2">
      <c r="A457" s="8"/>
      <c r="B457" s="8"/>
      <c r="D457" s="8"/>
    </row>
    <row r="458" spans="1:4" x14ac:dyDescent="0.2">
      <c r="A458" s="8"/>
      <c r="B458" s="8"/>
      <c r="D458" s="8"/>
    </row>
    <row r="459" spans="1:4" x14ac:dyDescent="0.2">
      <c r="A459" s="8"/>
      <c r="B459" s="8"/>
      <c r="D459" s="8"/>
    </row>
    <row r="460" spans="1:4" x14ac:dyDescent="0.2">
      <c r="A460" s="8"/>
      <c r="B460" s="8"/>
      <c r="D460" s="8"/>
    </row>
    <row r="461" spans="1:4" x14ac:dyDescent="0.2">
      <c r="A461" s="8"/>
      <c r="B461" s="8"/>
      <c r="D461" s="8"/>
    </row>
    <row r="462" spans="1:4" x14ac:dyDescent="0.2">
      <c r="A462" s="8"/>
      <c r="B462" s="8"/>
      <c r="D462" s="8"/>
    </row>
    <row r="463" spans="1:4" x14ac:dyDescent="0.2">
      <c r="A463" s="8"/>
      <c r="B463" s="8"/>
      <c r="D463" s="8"/>
    </row>
    <row r="464" spans="1:4" x14ac:dyDescent="0.2">
      <c r="A464" s="8"/>
      <c r="B464" s="8"/>
      <c r="D464" s="8"/>
    </row>
    <row r="465" spans="1:4" x14ac:dyDescent="0.2">
      <c r="A465" s="8"/>
      <c r="B465" s="8"/>
      <c r="D465" s="8"/>
    </row>
    <row r="466" spans="1:4" x14ac:dyDescent="0.2">
      <c r="A466" s="8"/>
      <c r="B466" s="8"/>
      <c r="D466" s="8"/>
    </row>
    <row r="467" spans="1:4" x14ac:dyDescent="0.2">
      <c r="A467" s="8"/>
      <c r="B467" s="8"/>
      <c r="D467" s="8"/>
    </row>
    <row r="468" spans="1:4" x14ac:dyDescent="0.2">
      <c r="A468" s="8"/>
      <c r="B468" s="8"/>
      <c r="D468" s="8"/>
    </row>
    <row r="469" spans="1:4" x14ac:dyDescent="0.2">
      <c r="A469" s="8"/>
      <c r="B469" s="8"/>
      <c r="D469" s="8"/>
    </row>
    <row r="470" spans="1:4" x14ac:dyDescent="0.2">
      <c r="A470" s="8"/>
      <c r="B470" s="8"/>
      <c r="D470" s="8"/>
    </row>
    <row r="471" spans="1:4" x14ac:dyDescent="0.2">
      <c r="A471" s="8"/>
      <c r="B471" s="8"/>
      <c r="D471" s="8"/>
    </row>
    <row r="472" spans="1:4" x14ac:dyDescent="0.2">
      <c r="A472" s="8"/>
      <c r="B472" s="8"/>
      <c r="D472" s="8"/>
    </row>
    <row r="473" spans="1:4" x14ac:dyDescent="0.2">
      <c r="A473" s="8"/>
      <c r="B473" s="8"/>
      <c r="D473" s="8"/>
    </row>
    <row r="474" spans="1:4" x14ac:dyDescent="0.2">
      <c r="A474" s="8"/>
      <c r="B474" s="8"/>
      <c r="D474" s="8"/>
    </row>
    <row r="475" spans="1:4" x14ac:dyDescent="0.2">
      <c r="A475" s="8"/>
      <c r="B475" s="8"/>
      <c r="D475" s="8"/>
    </row>
    <row r="476" spans="1:4" x14ac:dyDescent="0.2">
      <c r="A476" s="8"/>
      <c r="B476" s="8"/>
      <c r="D476" s="8"/>
    </row>
    <row r="477" spans="1:4" x14ac:dyDescent="0.2">
      <c r="A477" s="8"/>
      <c r="B477" s="8"/>
      <c r="D477" s="8"/>
    </row>
    <row r="478" spans="1:4" x14ac:dyDescent="0.2">
      <c r="A478" s="8"/>
      <c r="B478" s="8"/>
      <c r="D478" s="8"/>
    </row>
    <row r="479" spans="1:4" x14ac:dyDescent="0.2">
      <c r="A479" s="8"/>
      <c r="B479" s="8"/>
      <c r="D479" s="8"/>
    </row>
    <row r="480" spans="1:4" x14ac:dyDescent="0.2">
      <c r="A480" s="8"/>
      <c r="B480" s="8"/>
      <c r="D480" s="8"/>
    </row>
    <row r="481" spans="1:4" x14ac:dyDescent="0.2">
      <c r="A481" s="8"/>
      <c r="B481" s="8"/>
      <c r="D481" s="8"/>
    </row>
    <row r="482" spans="1:4" x14ac:dyDescent="0.2">
      <c r="A482" s="8"/>
      <c r="B482" s="8"/>
      <c r="D482" s="8"/>
    </row>
    <row r="483" spans="1:4" x14ac:dyDescent="0.2">
      <c r="A483" s="8"/>
      <c r="B483" s="8"/>
      <c r="D483" s="8"/>
    </row>
    <row r="484" spans="1:4" x14ac:dyDescent="0.2">
      <c r="A484" s="8"/>
      <c r="B484" s="8"/>
      <c r="D484" s="8"/>
    </row>
    <row r="485" spans="1:4" x14ac:dyDescent="0.2">
      <c r="A485" s="8"/>
      <c r="B485" s="8"/>
      <c r="D485" s="8"/>
    </row>
    <row r="486" spans="1:4" x14ac:dyDescent="0.2">
      <c r="A486" s="8"/>
      <c r="B486" s="8"/>
      <c r="D486" s="8"/>
    </row>
    <row r="487" spans="1:4" x14ac:dyDescent="0.2">
      <c r="A487" s="8"/>
      <c r="B487" s="8"/>
      <c r="D487" s="8"/>
    </row>
    <row r="488" spans="1:4" x14ac:dyDescent="0.2">
      <c r="A488" s="8"/>
      <c r="B488" s="8"/>
      <c r="D488" s="8"/>
    </row>
    <row r="489" spans="1:4" x14ac:dyDescent="0.2">
      <c r="A489" s="8"/>
      <c r="B489" s="8"/>
      <c r="D489" s="8"/>
    </row>
    <row r="490" spans="1:4" x14ac:dyDescent="0.2">
      <c r="A490" s="8"/>
      <c r="B490" s="8"/>
      <c r="D490" s="8"/>
    </row>
    <row r="491" spans="1:4" x14ac:dyDescent="0.2">
      <c r="A491" s="8"/>
      <c r="B491" s="8"/>
      <c r="D491" s="8"/>
    </row>
    <row r="492" spans="1:4" x14ac:dyDescent="0.2">
      <c r="A492" s="8"/>
      <c r="B492" s="8"/>
      <c r="D492" s="8"/>
    </row>
    <row r="493" spans="1:4" x14ac:dyDescent="0.2">
      <c r="A493" s="8"/>
      <c r="B493" s="8"/>
      <c r="D493" s="8"/>
    </row>
    <row r="494" spans="1:4" x14ac:dyDescent="0.2">
      <c r="A494" s="8"/>
      <c r="B494" s="8"/>
      <c r="D494" s="8"/>
    </row>
    <row r="495" spans="1:4" x14ac:dyDescent="0.2">
      <c r="A495" s="8"/>
      <c r="B495" s="8"/>
      <c r="D495" s="8"/>
    </row>
    <row r="496" spans="1:4" x14ac:dyDescent="0.2">
      <c r="A496" s="8"/>
      <c r="B496" s="8"/>
      <c r="D496" s="8"/>
    </row>
    <row r="497" spans="1:4" x14ac:dyDescent="0.2">
      <c r="A497" s="8"/>
      <c r="B497" s="8"/>
      <c r="D497" s="8"/>
    </row>
    <row r="498" spans="1:4" x14ac:dyDescent="0.2">
      <c r="A498" s="8"/>
      <c r="B498" s="8"/>
      <c r="D498" s="8"/>
    </row>
    <row r="499" spans="1:4" x14ac:dyDescent="0.2">
      <c r="A499" s="8"/>
      <c r="B499" s="8"/>
      <c r="D499" s="8"/>
    </row>
    <row r="500" spans="1:4" x14ac:dyDescent="0.2">
      <c r="A500" s="8"/>
      <c r="B500" s="8"/>
      <c r="D500" s="8"/>
    </row>
    <row r="501" spans="1:4" x14ac:dyDescent="0.2">
      <c r="A501" s="8"/>
      <c r="B501" s="8"/>
      <c r="D501" s="8"/>
    </row>
    <row r="502" spans="1:4" x14ac:dyDescent="0.2">
      <c r="A502" s="8"/>
      <c r="B502" s="8"/>
      <c r="D502" s="8"/>
    </row>
    <row r="503" spans="1:4" x14ac:dyDescent="0.2">
      <c r="A503" s="8"/>
      <c r="B503" s="8"/>
      <c r="D503" s="8"/>
    </row>
    <row r="504" spans="1:4" x14ac:dyDescent="0.2">
      <c r="A504" s="8"/>
      <c r="B504" s="8"/>
      <c r="D504" s="8"/>
    </row>
    <row r="505" spans="1:4" x14ac:dyDescent="0.2">
      <c r="A505" s="8"/>
      <c r="B505" s="8"/>
      <c r="D505" s="8"/>
    </row>
  </sheetData>
  <autoFilter ref="A106:E199"/>
  <mergeCells count="25">
    <mergeCell ref="A199:D199"/>
    <mergeCell ref="M5:O5"/>
    <mergeCell ref="P5:R5"/>
    <mergeCell ref="E5:E6"/>
    <mergeCell ref="F5:G5"/>
    <mergeCell ref="H5:H6"/>
    <mergeCell ref="I5:I6"/>
    <mergeCell ref="J5:L5"/>
    <mergeCell ref="A104:D104"/>
    <mergeCell ref="A105:C105"/>
    <mergeCell ref="AN5:AP5"/>
    <mergeCell ref="AQ5:AS5"/>
    <mergeCell ref="AT5:AV5"/>
    <mergeCell ref="AW5:AY5"/>
    <mergeCell ref="V5:X5"/>
    <mergeCell ref="Y5:AA5"/>
    <mergeCell ref="AB5:AD5"/>
    <mergeCell ref="AE5:AG5"/>
    <mergeCell ref="AH5:AJ5"/>
    <mergeCell ref="AK5:AM5"/>
    <mergeCell ref="S5:U5"/>
    <mergeCell ref="A5:A6"/>
    <mergeCell ref="B5:B6"/>
    <mergeCell ref="C5:C6"/>
    <mergeCell ref="D5:D6"/>
  </mergeCells>
  <pageMargins left="0.7" right="0.7" top="0.12" bottom="0.12" header="0.3" footer="0.3"/>
  <pageSetup paperSize="9" scale="75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BD514"/>
  <sheetViews>
    <sheetView zoomScaleSheetLayoutView="86" workbookViewId="0">
      <pane xSplit="5" ySplit="6" topLeftCell="K24" activePane="bottomRight" state="frozen"/>
      <selection pane="topRight" activeCell="F1" sqref="F1"/>
      <selection pane="bottomLeft" activeCell="A7" sqref="A7"/>
      <selection pane="bottomRight" activeCell="S24" sqref="S24"/>
    </sheetView>
  </sheetViews>
  <sheetFormatPr defaultColWidth="13.5703125" defaultRowHeight="11.25" x14ac:dyDescent="0.2"/>
  <cols>
    <col min="1" max="1" width="4.42578125" style="16" customWidth="1"/>
    <col min="2" max="2" width="8.5703125" style="15" customWidth="1"/>
    <col min="3" max="3" width="20.28515625" style="8" customWidth="1"/>
    <col min="4" max="4" width="13.5703125" style="16" customWidth="1"/>
    <col min="5" max="5" width="15.85546875" style="8" customWidth="1"/>
    <col min="6" max="6" width="11.7109375" style="8" customWidth="1"/>
    <col min="7" max="7" width="13.28515625" style="8" customWidth="1"/>
    <col min="8" max="8" width="14.28515625" style="8" bestFit="1" customWidth="1"/>
    <col min="9" max="9" width="12.5703125" style="8" customWidth="1"/>
    <col min="10" max="11" width="13.5703125" style="8" customWidth="1"/>
    <col min="12" max="12" width="13.5703125" style="214" customWidth="1"/>
    <col min="13" max="14" width="13.5703125" style="8" customWidth="1"/>
    <col min="15" max="15" width="13.5703125" style="57" customWidth="1"/>
    <col min="16" max="16" width="12.5703125" style="8" customWidth="1"/>
    <col min="17" max="17" width="11.7109375" style="8" customWidth="1"/>
    <col min="18" max="18" width="11.5703125" style="214" customWidth="1"/>
    <col min="19" max="19" width="11.42578125" style="8" customWidth="1"/>
    <col min="20" max="20" width="13" style="8" customWidth="1"/>
    <col min="21" max="21" width="13.28515625" style="214" customWidth="1"/>
    <col min="22" max="22" width="12.85546875" style="8" customWidth="1"/>
    <col min="23" max="23" width="14" style="8" customWidth="1"/>
    <col min="24" max="24" width="11.5703125" style="214" customWidth="1"/>
    <col min="25" max="25" width="13" style="8" customWidth="1"/>
    <col min="26" max="26" width="14" style="8" customWidth="1"/>
    <col min="27" max="27" width="12.28515625" style="214" customWidth="1"/>
    <col min="28" max="28" width="13.7109375" style="8" customWidth="1"/>
    <col min="29" max="29" width="10.85546875" style="8" customWidth="1"/>
    <col min="30" max="30" width="12.7109375" style="214" customWidth="1"/>
    <col min="31" max="31" width="12.5703125" style="8" customWidth="1"/>
    <col min="32" max="32" width="11.28515625" style="8" customWidth="1"/>
    <col min="33" max="33" width="12.7109375" style="214" customWidth="1"/>
    <col min="34" max="34" width="13" style="8" customWidth="1"/>
    <col min="35" max="35" width="11.28515625" style="8" customWidth="1"/>
    <col min="36" max="36" width="13.28515625" style="214" customWidth="1"/>
    <col min="37" max="37" width="12.140625" style="8" customWidth="1"/>
    <col min="38" max="38" width="11" style="8" customWidth="1"/>
    <col min="39" max="39" width="12.28515625" style="214" customWidth="1"/>
    <col min="40" max="40" width="12.28515625" style="8" customWidth="1"/>
    <col min="41" max="41" width="11.42578125" style="8" customWidth="1"/>
    <col min="42" max="42" width="17.28515625" style="57" bestFit="1" customWidth="1"/>
    <col min="43" max="43" width="13" style="8" customWidth="1"/>
    <col min="44" max="44" width="10.42578125" style="8" customWidth="1"/>
    <col min="45" max="45" width="12" style="8" customWidth="1"/>
    <col min="46" max="46" width="11" style="8" customWidth="1"/>
    <col min="47" max="47" width="10.5703125" style="8" customWidth="1"/>
    <col min="48" max="48" width="16.7109375" style="8" bestFit="1" customWidth="1"/>
    <col min="49" max="52" width="13.5703125" style="8" customWidth="1"/>
    <col min="53" max="16384" width="13.5703125" style="8"/>
  </cols>
  <sheetData>
    <row r="1" spans="1:56" x14ac:dyDescent="0.2">
      <c r="C1" s="47" t="s">
        <v>0</v>
      </c>
      <c r="D1" s="48"/>
      <c r="E1" s="47"/>
      <c r="F1" s="47"/>
    </row>
    <row r="2" spans="1:56" x14ac:dyDescent="0.2">
      <c r="C2" s="47" t="s">
        <v>535</v>
      </c>
      <c r="D2" s="48"/>
      <c r="E2" s="47"/>
      <c r="F2" s="47"/>
    </row>
    <row r="3" spans="1:56" x14ac:dyDescent="0.2">
      <c r="C3" s="8" t="s">
        <v>290</v>
      </c>
    </row>
    <row r="4" spans="1:56" ht="14.25" customHeight="1" thickBot="1" x14ac:dyDescent="0.25"/>
    <row r="5" spans="1:56" s="253" customFormat="1" ht="15.75" customHeight="1" x14ac:dyDescent="0.25">
      <c r="A5" s="382" t="s">
        <v>1</v>
      </c>
      <c r="B5" s="384" t="s">
        <v>2</v>
      </c>
      <c r="C5" s="386" t="s">
        <v>3</v>
      </c>
      <c r="D5" s="386" t="s">
        <v>4</v>
      </c>
      <c r="E5" s="386" t="s">
        <v>5</v>
      </c>
      <c r="F5" s="394" t="s">
        <v>6</v>
      </c>
      <c r="G5" s="394"/>
      <c r="H5" s="386" t="s">
        <v>10</v>
      </c>
      <c r="I5" s="386" t="s">
        <v>27</v>
      </c>
      <c r="J5" s="395" t="s">
        <v>26</v>
      </c>
      <c r="K5" s="396"/>
      <c r="L5" s="397"/>
      <c r="M5" s="381" t="s">
        <v>9</v>
      </c>
      <c r="N5" s="381"/>
      <c r="O5" s="381"/>
      <c r="P5" s="381" t="s">
        <v>14</v>
      </c>
      <c r="Q5" s="381"/>
      <c r="R5" s="381"/>
      <c r="S5" s="381" t="s">
        <v>15</v>
      </c>
      <c r="T5" s="381"/>
      <c r="U5" s="381"/>
      <c r="V5" s="381" t="s">
        <v>16</v>
      </c>
      <c r="W5" s="381"/>
      <c r="X5" s="381"/>
      <c r="Y5" s="381" t="s">
        <v>17</v>
      </c>
      <c r="Z5" s="381"/>
      <c r="AA5" s="381"/>
      <c r="AB5" s="381" t="s">
        <v>18</v>
      </c>
      <c r="AC5" s="381"/>
      <c r="AD5" s="381"/>
      <c r="AE5" s="381" t="s">
        <v>19</v>
      </c>
      <c r="AF5" s="381"/>
      <c r="AG5" s="381"/>
      <c r="AH5" s="381" t="s">
        <v>20</v>
      </c>
      <c r="AI5" s="381"/>
      <c r="AJ5" s="381"/>
      <c r="AK5" s="381" t="s">
        <v>21</v>
      </c>
      <c r="AL5" s="381"/>
      <c r="AM5" s="381"/>
      <c r="AN5" s="381" t="s">
        <v>22</v>
      </c>
      <c r="AO5" s="381"/>
      <c r="AP5" s="381"/>
      <c r="AQ5" s="381" t="s">
        <v>23</v>
      </c>
      <c r="AR5" s="381"/>
      <c r="AS5" s="381"/>
      <c r="AT5" s="381" t="s">
        <v>24</v>
      </c>
      <c r="AU5" s="381"/>
      <c r="AV5" s="381"/>
      <c r="AW5" s="388" t="s">
        <v>25</v>
      </c>
      <c r="AX5" s="389"/>
      <c r="AY5" s="390"/>
      <c r="AZ5" s="254" t="s">
        <v>285</v>
      </c>
    </row>
    <row r="6" spans="1:56" s="191" customFormat="1" ht="12" thickBot="1" x14ac:dyDescent="0.25">
      <c r="A6" s="383"/>
      <c r="B6" s="385"/>
      <c r="C6" s="387"/>
      <c r="D6" s="387"/>
      <c r="E6" s="387"/>
      <c r="F6" s="189" t="s">
        <v>7</v>
      </c>
      <c r="G6" s="190" t="s">
        <v>8</v>
      </c>
      <c r="H6" s="387"/>
      <c r="I6" s="387"/>
      <c r="J6" s="191" t="s">
        <v>11</v>
      </c>
      <c r="K6" s="191" t="s">
        <v>12</v>
      </c>
      <c r="L6" s="224" t="s">
        <v>13</v>
      </c>
      <c r="M6" s="191" t="s">
        <v>11</v>
      </c>
      <c r="N6" s="191" t="s">
        <v>12</v>
      </c>
      <c r="O6" s="223" t="s">
        <v>13</v>
      </c>
      <c r="P6" s="191" t="s">
        <v>11</v>
      </c>
      <c r="Q6" s="191" t="s">
        <v>12</v>
      </c>
      <c r="R6" s="224" t="s">
        <v>13</v>
      </c>
      <c r="S6" s="191" t="s">
        <v>11</v>
      </c>
      <c r="T6" s="191" t="s">
        <v>12</v>
      </c>
      <c r="U6" s="224" t="s">
        <v>13</v>
      </c>
      <c r="V6" s="191" t="s">
        <v>11</v>
      </c>
      <c r="W6" s="191" t="s">
        <v>12</v>
      </c>
      <c r="X6" s="224" t="s">
        <v>13</v>
      </c>
      <c r="Y6" s="191" t="s">
        <v>11</v>
      </c>
      <c r="Z6" s="191" t="s">
        <v>12</v>
      </c>
      <c r="AA6" s="224" t="s">
        <v>13</v>
      </c>
      <c r="AB6" s="191" t="s">
        <v>11</v>
      </c>
      <c r="AC6" s="191" t="s">
        <v>12</v>
      </c>
      <c r="AD6" s="224" t="s">
        <v>13</v>
      </c>
      <c r="AE6" s="191" t="s">
        <v>11</v>
      </c>
      <c r="AF6" s="191" t="s">
        <v>12</v>
      </c>
      <c r="AG6" s="224" t="s">
        <v>13</v>
      </c>
      <c r="AH6" s="191" t="s">
        <v>11</v>
      </c>
      <c r="AI6" s="191" t="s">
        <v>12</v>
      </c>
      <c r="AJ6" s="224" t="s">
        <v>13</v>
      </c>
      <c r="AK6" s="191" t="s">
        <v>11</v>
      </c>
      <c r="AL6" s="191" t="s">
        <v>12</v>
      </c>
      <c r="AM6" s="224" t="s">
        <v>13</v>
      </c>
      <c r="AN6" s="191" t="s">
        <v>11</v>
      </c>
      <c r="AO6" s="191" t="s">
        <v>12</v>
      </c>
      <c r="AP6" s="223" t="s">
        <v>13</v>
      </c>
      <c r="AQ6" s="191" t="s">
        <v>11</v>
      </c>
      <c r="AR6" s="191" t="s">
        <v>12</v>
      </c>
      <c r="AS6" s="191" t="s">
        <v>13</v>
      </c>
      <c r="AT6" s="191" t="s">
        <v>11</v>
      </c>
      <c r="AU6" s="191" t="s">
        <v>12</v>
      </c>
      <c r="AV6" s="191" t="s">
        <v>13</v>
      </c>
      <c r="AW6" s="191" t="s">
        <v>11</v>
      </c>
      <c r="AX6" s="191" t="s">
        <v>12</v>
      </c>
      <c r="AY6" s="191" t="s">
        <v>13</v>
      </c>
      <c r="AZ6" s="191" t="s">
        <v>297</v>
      </c>
    </row>
    <row r="7" spans="1:56" x14ac:dyDescent="0.2">
      <c r="A7" s="37">
        <v>1</v>
      </c>
      <c r="B7" s="5"/>
      <c r="C7" s="58" t="s">
        <v>325</v>
      </c>
      <c r="D7" s="9" t="s">
        <v>505</v>
      </c>
      <c r="E7" s="11">
        <v>13000000</v>
      </c>
      <c r="F7" s="11"/>
      <c r="G7" s="11">
        <v>500000</v>
      </c>
      <c r="H7" s="56">
        <f>E7-F7-G7</f>
        <v>12500000</v>
      </c>
      <c r="I7" s="56">
        <v>2000000</v>
      </c>
      <c r="J7" s="11">
        <v>2000000</v>
      </c>
      <c r="K7" s="11">
        <v>2000000</v>
      </c>
      <c r="L7" s="225">
        <f>J7-K7</f>
        <v>0</v>
      </c>
      <c r="M7" s="11">
        <v>850000</v>
      </c>
      <c r="N7" s="11">
        <v>850000</v>
      </c>
      <c r="O7" s="61">
        <f>M7-N7</f>
        <v>0</v>
      </c>
      <c r="P7" s="11">
        <v>850000</v>
      </c>
      <c r="Q7" s="11">
        <v>850000</v>
      </c>
      <c r="R7" s="61">
        <f>P7-Q7</f>
        <v>0</v>
      </c>
      <c r="S7" s="11">
        <v>850000</v>
      </c>
      <c r="T7" s="11">
        <v>850000</v>
      </c>
      <c r="U7" s="61">
        <f>S7-T7</f>
        <v>0</v>
      </c>
      <c r="V7" s="11">
        <v>850000</v>
      </c>
      <c r="W7" s="11">
        <v>850000</v>
      </c>
      <c r="X7" s="61">
        <f>V7-W7</f>
        <v>0</v>
      </c>
      <c r="Y7" s="11">
        <v>850000</v>
      </c>
      <c r="Z7" s="11"/>
      <c r="AA7" s="61">
        <f>Y7-Z7</f>
        <v>850000</v>
      </c>
      <c r="AB7" s="11">
        <v>850000</v>
      </c>
      <c r="AC7" s="11"/>
      <c r="AD7" s="61">
        <f>AB7-AC7</f>
        <v>850000</v>
      </c>
      <c r="AE7" s="11">
        <v>850000</v>
      </c>
      <c r="AF7" s="11"/>
      <c r="AG7" s="61">
        <f>AE7-AF7</f>
        <v>850000</v>
      </c>
      <c r="AH7" s="11">
        <v>850000</v>
      </c>
      <c r="AI7" s="11"/>
      <c r="AJ7" s="61">
        <f>AH7-AI7</f>
        <v>850000</v>
      </c>
      <c r="AK7" s="11">
        <v>850000</v>
      </c>
      <c r="AL7" s="11"/>
      <c r="AM7" s="61">
        <f>AK7-AL7</f>
        <v>850000</v>
      </c>
      <c r="AN7" s="11">
        <v>850000</v>
      </c>
      <c r="AO7" s="11"/>
      <c r="AP7" s="61">
        <f>AN7-AO7</f>
        <v>850000</v>
      </c>
      <c r="AQ7" s="11"/>
      <c r="AR7" s="11"/>
      <c r="AS7" s="61">
        <f>AQ7-AR7</f>
        <v>0</v>
      </c>
      <c r="AT7" s="56"/>
      <c r="AU7" s="11"/>
      <c r="AV7" s="56">
        <f>AT7-AU7</f>
        <v>0</v>
      </c>
      <c r="AW7" s="11"/>
      <c r="AX7" s="11"/>
      <c r="AY7" s="56">
        <f>AW7-AX7</f>
        <v>0</v>
      </c>
      <c r="AZ7" s="33">
        <f>+J7+M7+P7+S7+V7+Y7+AB7+AE7+AH7+AK7+AN7+AQ7+AT7+AW7</f>
        <v>10500000</v>
      </c>
      <c r="BA7" s="8">
        <f>+I7</f>
        <v>2000000</v>
      </c>
      <c r="BB7" s="8">
        <f>+AZ7+BA7</f>
        <v>12500000</v>
      </c>
      <c r="BC7" s="8">
        <f>+H7</f>
        <v>12500000</v>
      </c>
      <c r="BD7" s="8">
        <f>+BB7-BC7</f>
        <v>0</v>
      </c>
    </row>
    <row r="8" spans="1:56" s="284" customFormat="1" x14ac:dyDescent="0.2">
      <c r="A8" s="289">
        <v>2</v>
      </c>
      <c r="B8" s="277"/>
      <c r="C8" s="278" t="s">
        <v>326</v>
      </c>
      <c r="D8" s="279" t="s">
        <v>505</v>
      </c>
      <c r="E8" s="272">
        <v>13000000</v>
      </c>
      <c r="F8" s="272">
        <v>1250000</v>
      </c>
      <c r="G8" s="272">
        <v>500000</v>
      </c>
      <c r="H8" s="280">
        <f>E8-F8-G8</f>
        <v>11250000</v>
      </c>
      <c r="I8" s="280">
        <v>11250000</v>
      </c>
      <c r="J8" s="272"/>
      <c r="K8" s="272"/>
      <c r="L8" s="281">
        <f>J8-K8</f>
        <v>0</v>
      </c>
      <c r="M8" s="272"/>
      <c r="N8" s="272"/>
      <c r="O8" s="282">
        <f>M8-N8</f>
        <v>0</v>
      </c>
      <c r="P8" s="272"/>
      <c r="Q8" s="272"/>
      <c r="R8" s="281">
        <f>P8-Q8</f>
        <v>0</v>
      </c>
      <c r="S8" s="272"/>
      <c r="T8" s="272"/>
      <c r="U8" s="281">
        <f>S8-T8</f>
        <v>0</v>
      </c>
      <c r="V8" s="272"/>
      <c r="W8" s="272"/>
      <c r="X8" s="281">
        <f>V8-W8</f>
        <v>0</v>
      </c>
      <c r="Y8" s="272"/>
      <c r="Z8" s="272"/>
      <c r="AA8" s="281">
        <f>Y8-Z8</f>
        <v>0</v>
      </c>
      <c r="AB8" s="272"/>
      <c r="AC8" s="272"/>
      <c r="AD8" s="281">
        <f>AB8-AC8</f>
        <v>0</v>
      </c>
      <c r="AE8" s="272"/>
      <c r="AF8" s="272"/>
      <c r="AG8" s="281">
        <f>AE8-AF8</f>
        <v>0</v>
      </c>
      <c r="AH8" s="272"/>
      <c r="AI8" s="272"/>
      <c r="AJ8" s="281">
        <f>AH8-AI8</f>
        <v>0</v>
      </c>
      <c r="AK8" s="272"/>
      <c r="AL8" s="272"/>
      <c r="AM8" s="281">
        <f>AK8-AL8</f>
        <v>0</v>
      </c>
      <c r="AN8" s="272"/>
      <c r="AO8" s="272"/>
      <c r="AP8" s="282">
        <f>AN8-AO8</f>
        <v>0</v>
      </c>
      <c r="AQ8" s="272"/>
      <c r="AR8" s="272"/>
      <c r="AS8" s="282">
        <f>AQ8-AR8</f>
        <v>0</v>
      </c>
      <c r="AT8" s="280"/>
      <c r="AU8" s="272"/>
      <c r="AV8" s="280">
        <f>AT8-AU8</f>
        <v>0</v>
      </c>
      <c r="AW8" s="272"/>
      <c r="AX8" s="272"/>
      <c r="AY8" s="280"/>
      <c r="AZ8" s="283">
        <f t="shared" ref="AZ8:AZ71" si="0">+J8+M8+P8+S8+V8+Y8+AB8+AE8+AH8+AK8+AN8+AQ8+AT8+AW8</f>
        <v>0</v>
      </c>
      <c r="BA8" s="8">
        <f t="shared" ref="BA8:BA54" si="1">+I8</f>
        <v>11250000</v>
      </c>
      <c r="BB8" s="8">
        <f t="shared" ref="BB8:BB54" si="2">+AZ8+BA8</f>
        <v>11250000</v>
      </c>
      <c r="BC8" s="8">
        <f t="shared" ref="BC8:BC64" si="3">+H8</f>
        <v>11250000</v>
      </c>
      <c r="BD8" s="8">
        <f t="shared" ref="BD8:BD66" si="4">+BB8-BC8</f>
        <v>0</v>
      </c>
    </row>
    <row r="9" spans="1:56" x14ac:dyDescent="0.2">
      <c r="A9" s="37">
        <v>3</v>
      </c>
      <c r="B9" s="5"/>
      <c r="C9" s="58" t="s">
        <v>353</v>
      </c>
      <c r="D9" s="9" t="s">
        <v>505</v>
      </c>
      <c r="E9" s="11">
        <v>13500000</v>
      </c>
      <c r="F9" s="11"/>
      <c r="G9" s="11"/>
      <c r="H9" s="56">
        <f t="shared" ref="H9:H31" si="5">E9-F9-G9</f>
        <v>13500000</v>
      </c>
      <c r="I9" s="56">
        <v>4000000</v>
      </c>
      <c r="J9" s="11"/>
      <c r="K9" s="11"/>
      <c r="L9" s="225">
        <f t="shared" ref="L9:L72" si="6">J9-K9</f>
        <v>0</v>
      </c>
      <c r="M9" s="11">
        <v>800000</v>
      </c>
      <c r="N9" s="11">
        <v>800000</v>
      </c>
      <c r="O9" s="61">
        <f t="shared" ref="O9:O26" si="7">M9-N9</f>
        <v>0</v>
      </c>
      <c r="P9" s="11">
        <v>800000</v>
      </c>
      <c r="Q9" s="11">
        <v>800000</v>
      </c>
      <c r="R9" s="61">
        <f t="shared" ref="R9:R19" si="8">P9-Q9</f>
        <v>0</v>
      </c>
      <c r="S9" s="11">
        <v>800000</v>
      </c>
      <c r="T9" s="11">
        <v>800000</v>
      </c>
      <c r="U9" s="61">
        <f t="shared" ref="U9:U19" si="9">S9-T9</f>
        <v>0</v>
      </c>
      <c r="V9" s="11">
        <v>800000</v>
      </c>
      <c r="W9" s="11"/>
      <c r="X9" s="61">
        <f t="shared" ref="X9:X19" si="10">V9-W9</f>
        <v>800000</v>
      </c>
      <c r="Y9" s="11">
        <v>800000</v>
      </c>
      <c r="Z9" s="11"/>
      <c r="AA9" s="61">
        <f t="shared" ref="AA9:AA19" si="11">Y9-Z9</f>
        <v>800000</v>
      </c>
      <c r="AB9" s="11">
        <v>800000</v>
      </c>
      <c r="AC9" s="11"/>
      <c r="AD9" s="61">
        <f t="shared" ref="AD9:AD19" si="12">AB9-AC9</f>
        <v>800000</v>
      </c>
      <c r="AE9" s="11">
        <v>800000</v>
      </c>
      <c r="AF9" s="11"/>
      <c r="AG9" s="61">
        <f t="shared" ref="AG9:AG19" si="13">AE9-AF9</f>
        <v>800000</v>
      </c>
      <c r="AH9" s="11">
        <v>800000</v>
      </c>
      <c r="AI9" s="11"/>
      <c r="AJ9" s="61">
        <f t="shared" ref="AJ9:AJ19" si="14">AH9-AI9</f>
        <v>800000</v>
      </c>
      <c r="AK9" s="11">
        <v>800000</v>
      </c>
      <c r="AL9" s="11"/>
      <c r="AM9" s="61">
        <f t="shared" ref="AM9:AM19" si="15">AK9-AL9</f>
        <v>800000</v>
      </c>
      <c r="AN9" s="11">
        <v>800000</v>
      </c>
      <c r="AO9" s="11"/>
      <c r="AP9" s="61">
        <f t="shared" ref="AP9:AP19" si="16">AN9-AO9</f>
        <v>800000</v>
      </c>
      <c r="AQ9" s="11">
        <v>800000</v>
      </c>
      <c r="AR9" s="11"/>
      <c r="AS9" s="61">
        <f t="shared" ref="AS9" si="17">AQ9-AR9</f>
        <v>800000</v>
      </c>
      <c r="AT9" s="56">
        <v>700000</v>
      </c>
      <c r="AU9" s="11"/>
      <c r="AV9" s="56">
        <f t="shared" ref="AV9:AV71" si="18">AT9-AU9</f>
        <v>700000</v>
      </c>
      <c r="AW9" s="11"/>
      <c r="AX9" s="11"/>
      <c r="AY9" s="56">
        <f t="shared" ref="AY9:AY72" si="19">AW9-AX9</f>
        <v>0</v>
      </c>
      <c r="AZ9" s="33">
        <f t="shared" si="0"/>
        <v>9500000</v>
      </c>
      <c r="BA9" s="8">
        <f t="shared" si="1"/>
        <v>4000000</v>
      </c>
      <c r="BB9" s="8">
        <f t="shared" si="2"/>
        <v>13500000</v>
      </c>
      <c r="BC9" s="8">
        <f t="shared" si="3"/>
        <v>13500000</v>
      </c>
      <c r="BD9" s="8">
        <f t="shared" si="4"/>
        <v>0</v>
      </c>
    </row>
    <row r="10" spans="1:56" x14ac:dyDescent="0.2">
      <c r="A10" s="289">
        <v>4</v>
      </c>
      <c r="B10" s="5"/>
      <c r="C10" s="58" t="s">
        <v>354</v>
      </c>
      <c r="D10" s="9" t="s">
        <v>505</v>
      </c>
      <c r="E10" s="11">
        <v>13500000</v>
      </c>
      <c r="F10" s="11"/>
      <c r="G10" s="11"/>
      <c r="H10" s="56">
        <f t="shared" si="5"/>
        <v>13500000</v>
      </c>
      <c r="I10" s="56">
        <v>10000000</v>
      </c>
      <c r="J10" s="11"/>
      <c r="K10" s="11"/>
      <c r="L10" s="225">
        <f t="shared" si="6"/>
        <v>0</v>
      </c>
      <c r="M10" s="11">
        <v>350000</v>
      </c>
      <c r="N10" s="11">
        <v>350000</v>
      </c>
      <c r="O10" s="61">
        <f t="shared" si="7"/>
        <v>0</v>
      </c>
      <c r="P10" s="11">
        <v>350000</v>
      </c>
      <c r="Q10" s="11">
        <v>350000</v>
      </c>
      <c r="R10" s="61">
        <f t="shared" si="8"/>
        <v>0</v>
      </c>
      <c r="S10" s="11">
        <v>350000</v>
      </c>
      <c r="T10" s="11">
        <v>350000</v>
      </c>
      <c r="U10" s="61">
        <f t="shared" si="9"/>
        <v>0</v>
      </c>
      <c r="V10" s="11">
        <v>350000</v>
      </c>
      <c r="W10" s="11">
        <v>350000</v>
      </c>
      <c r="X10" s="61">
        <f t="shared" si="10"/>
        <v>0</v>
      </c>
      <c r="Y10" s="11">
        <v>350000</v>
      </c>
      <c r="Z10" s="11"/>
      <c r="AA10" s="61">
        <f t="shared" si="11"/>
        <v>350000</v>
      </c>
      <c r="AB10" s="11">
        <v>350000</v>
      </c>
      <c r="AC10" s="11"/>
      <c r="AD10" s="61">
        <f t="shared" si="12"/>
        <v>350000</v>
      </c>
      <c r="AE10" s="11">
        <v>350000</v>
      </c>
      <c r="AF10" s="11"/>
      <c r="AG10" s="61">
        <f t="shared" si="13"/>
        <v>350000</v>
      </c>
      <c r="AH10" s="11">
        <v>350000</v>
      </c>
      <c r="AI10" s="11"/>
      <c r="AJ10" s="61">
        <f t="shared" si="14"/>
        <v>350000</v>
      </c>
      <c r="AK10" s="11">
        <v>350000</v>
      </c>
      <c r="AL10" s="11"/>
      <c r="AM10" s="61">
        <f t="shared" si="15"/>
        <v>350000</v>
      </c>
      <c r="AN10" s="11">
        <v>350000</v>
      </c>
      <c r="AO10" s="11"/>
      <c r="AP10" s="61">
        <f t="shared" si="16"/>
        <v>350000</v>
      </c>
      <c r="AQ10" s="11"/>
      <c r="AR10" s="11"/>
      <c r="AS10" s="61">
        <f t="shared" ref="AS10:AS71" si="20">AQ10-AR10</f>
        <v>0</v>
      </c>
      <c r="AT10" s="56"/>
      <c r="AU10" s="11"/>
      <c r="AV10" s="56">
        <f t="shared" si="18"/>
        <v>0</v>
      </c>
      <c r="AW10" s="11"/>
      <c r="AX10" s="11"/>
      <c r="AY10" s="56">
        <f t="shared" si="19"/>
        <v>0</v>
      </c>
      <c r="AZ10" s="33">
        <f t="shared" si="0"/>
        <v>3500000</v>
      </c>
      <c r="BA10" s="8">
        <f t="shared" si="1"/>
        <v>10000000</v>
      </c>
      <c r="BB10" s="8">
        <f t="shared" si="2"/>
        <v>13500000</v>
      </c>
      <c r="BC10" s="8">
        <f t="shared" si="3"/>
        <v>13500000</v>
      </c>
      <c r="BD10" s="8">
        <f t="shared" si="4"/>
        <v>0</v>
      </c>
    </row>
    <row r="11" spans="1:56" x14ac:dyDescent="0.2">
      <c r="A11" s="37">
        <v>5</v>
      </c>
      <c r="B11" s="5"/>
      <c r="C11" s="58" t="s">
        <v>355</v>
      </c>
      <c r="D11" s="9" t="s">
        <v>505</v>
      </c>
      <c r="E11" s="11">
        <v>13500000</v>
      </c>
      <c r="F11" s="11"/>
      <c r="G11" s="11"/>
      <c r="H11" s="56">
        <f t="shared" si="5"/>
        <v>13500000</v>
      </c>
      <c r="I11" s="56">
        <v>4000000</v>
      </c>
      <c r="J11" s="11"/>
      <c r="K11" s="11"/>
      <c r="L11" s="225"/>
      <c r="M11" s="11">
        <v>800000</v>
      </c>
      <c r="N11" s="11">
        <v>800000</v>
      </c>
      <c r="O11" s="61">
        <f t="shared" si="7"/>
        <v>0</v>
      </c>
      <c r="P11" s="11">
        <v>800000</v>
      </c>
      <c r="Q11" s="11">
        <v>800000</v>
      </c>
      <c r="R11" s="61">
        <f t="shared" si="8"/>
        <v>0</v>
      </c>
      <c r="S11" s="11">
        <v>800000</v>
      </c>
      <c r="T11" s="11">
        <v>800000</v>
      </c>
      <c r="U11" s="61">
        <f t="shared" si="9"/>
        <v>0</v>
      </c>
      <c r="V11" s="11">
        <v>800000</v>
      </c>
      <c r="W11" s="11">
        <v>800000</v>
      </c>
      <c r="X11" s="61">
        <f t="shared" si="10"/>
        <v>0</v>
      </c>
      <c r="Y11" s="11">
        <v>800000</v>
      </c>
      <c r="Z11" s="11">
        <v>50000</v>
      </c>
      <c r="AA11" s="61">
        <f t="shared" si="11"/>
        <v>750000</v>
      </c>
      <c r="AB11" s="11">
        <v>800000</v>
      </c>
      <c r="AC11" s="11"/>
      <c r="AD11" s="61">
        <f t="shared" si="12"/>
        <v>800000</v>
      </c>
      <c r="AE11" s="11">
        <v>800000</v>
      </c>
      <c r="AF11" s="11"/>
      <c r="AG11" s="61">
        <f t="shared" si="13"/>
        <v>800000</v>
      </c>
      <c r="AH11" s="11">
        <v>800000</v>
      </c>
      <c r="AI11" s="11"/>
      <c r="AJ11" s="61">
        <f t="shared" si="14"/>
        <v>800000</v>
      </c>
      <c r="AK11" s="11">
        <v>800000</v>
      </c>
      <c r="AL11" s="11"/>
      <c r="AM11" s="61">
        <f t="shared" si="15"/>
        <v>800000</v>
      </c>
      <c r="AN11" s="11">
        <v>800000</v>
      </c>
      <c r="AO11" s="11"/>
      <c r="AP11" s="61">
        <f t="shared" si="16"/>
        <v>800000</v>
      </c>
      <c r="AQ11" s="11">
        <v>800000</v>
      </c>
      <c r="AR11" s="11"/>
      <c r="AS11" s="61">
        <f t="shared" si="20"/>
        <v>800000</v>
      </c>
      <c r="AT11" s="56">
        <v>700000</v>
      </c>
      <c r="AU11" s="11"/>
      <c r="AV11" s="56">
        <f t="shared" si="18"/>
        <v>700000</v>
      </c>
      <c r="AW11" s="11"/>
      <c r="AX11" s="11"/>
      <c r="AY11" s="56"/>
      <c r="AZ11" s="33">
        <f t="shared" si="0"/>
        <v>9500000</v>
      </c>
      <c r="BA11" s="8">
        <f t="shared" si="1"/>
        <v>4000000</v>
      </c>
      <c r="BB11" s="8">
        <f t="shared" si="2"/>
        <v>13500000</v>
      </c>
      <c r="BC11" s="8">
        <f t="shared" si="3"/>
        <v>13500000</v>
      </c>
      <c r="BD11" s="8">
        <f t="shared" si="4"/>
        <v>0</v>
      </c>
    </row>
    <row r="12" spans="1:56" x14ac:dyDescent="0.2">
      <c r="A12" s="289">
        <v>6</v>
      </c>
      <c r="B12" s="5"/>
      <c r="C12" s="58" t="s">
        <v>356</v>
      </c>
      <c r="D12" s="9" t="s">
        <v>505</v>
      </c>
      <c r="E12" s="11">
        <v>13500000</v>
      </c>
      <c r="F12" s="11"/>
      <c r="G12" s="11"/>
      <c r="H12" s="56">
        <f t="shared" si="5"/>
        <v>13500000</v>
      </c>
      <c r="I12" s="56">
        <v>3000000</v>
      </c>
      <c r="J12" s="11"/>
      <c r="K12" s="11"/>
      <c r="L12" s="225">
        <f t="shared" si="6"/>
        <v>0</v>
      </c>
      <c r="M12" s="11">
        <v>1050000</v>
      </c>
      <c r="N12" s="11">
        <v>1050000</v>
      </c>
      <c r="O12" s="61">
        <f t="shared" ref="O12" si="21">M12-N12</f>
        <v>0</v>
      </c>
      <c r="P12" s="11">
        <v>1050000</v>
      </c>
      <c r="Q12" s="11">
        <v>1050000</v>
      </c>
      <c r="R12" s="61">
        <f t="shared" si="8"/>
        <v>0</v>
      </c>
      <c r="S12" s="11">
        <v>1050000</v>
      </c>
      <c r="T12" s="11">
        <v>1050000</v>
      </c>
      <c r="U12" s="61">
        <f t="shared" si="9"/>
        <v>0</v>
      </c>
      <c r="V12" s="11">
        <v>1050000</v>
      </c>
      <c r="W12" s="11"/>
      <c r="X12" s="61">
        <f t="shared" si="10"/>
        <v>1050000</v>
      </c>
      <c r="Y12" s="11">
        <v>1050000</v>
      </c>
      <c r="Z12" s="11"/>
      <c r="AA12" s="61">
        <f t="shared" si="11"/>
        <v>1050000</v>
      </c>
      <c r="AB12" s="11">
        <v>1050000</v>
      </c>
      <c r="AC12" s="11"/>
      <c r="AD12" s="61">
        <f t="shared" si="12"/>
        <v>1050000</v>
      </c>
      <c r="AE12" s="11">
        <v>1050000</v>
      </c>
      <c r="AF12" s="11"/>
      <c r="AG12" s="61">
        <f t="shared" si="13"/>
        <v>1050000</v>
      </c>
      <c r="AH12" s="11">
        <v>1050000</v>
      </c>
      <c r="AI12" s="11"/>
      <c r="AJ12" s="61">
        <f t="shared" si="14"/>
        <v>1050000</v>
      </c>
      <c r="AK12" s="11">
        <v>1050000</v>
      </c>
      <c r="AL12" s="11"/>
      <c r="AM12" s="61">
        <f t="shared" si="15"/>
        <v>1050000</v>
      </c>
      <c r="AN12" s="11">
        <v>1050000</v>
      </c>
      <c r="AO12" s="11"/>
      <c r="AP12" s="61">
        <f t="shared" si="16"/>
        <v>1050000</v>
      </c>
      <c r="AQ12" s="11"/>
      <c r="AR12" s="11"/>
      <c r="AS12" s="61">
        <f t="shared" si="20"/>
        <v>0</v>
      </c>
      <c r="AT12" s="56"/>
      <c r="AU12" s="11"/>
      <c r="AV12" s="56">
        <f t="shared" si="18"/>
        <v>0</v>
      </c>
      <c r="AW12" s="11"/>
      <c r="AX12" s="11"/>
      <c r="AY12" s="56"/>
      <c r="AZ12" s="33">
        <f t="shared" si="0"/>
        <v>10500000</v>
      </c>
      <c r="BA12" s="8">
        <f t="shared" si="1"/>
        <v>3000000</v>
      </c>
      <c r="BB12" s="8">
        <f t="shared" si="2"/>
        <v>13500000</v>
      </c>
      <c r="BC12" s="8">
        <f t="shared" si="3"/>
        <v>13500000</v>
      </c>
      <c r="BD12" s="8">
        <f t="shared" si="4"/>
        <v>0</v>
      </c>
    </row>
    <row r="13" spans="1:56" x14ac:dyDescent="0.2">
      <c r="A13" s="37">
        <v>7</v>
      </c>
      <c r="B13" s="5"/>
      <c r="C13" s="58" t="s">
        <v>357</v>
      </c>
      <c r="D13" s="9" t="s">
        <v>505</v>
      </c>
      <c r="E13" s="11">
        <v>13500000</v>
      </c>
      <c r="F13" s="11"/>
      <c r="G13" s="11"/>
      <c r="H13" s="56">
        <f t="shared" si="5"/>
        <v>13500000</v>
      </c>
      <c r="I13" s="56">
        <v>1000000</v>
      </c>
      <c r="J13" s="11">
        <v>3000000</v>
      </c>
      <c r="K13" s="11">
        <v>3000000</v>
      </c>
      <c r="L13" s="225">
        <f t="shared" si="6"/>
        <v>0</v>
      </c>
      <c r="M13" s="11">
        <v>800000</v>
      </c>
      <c r="N13" s="11">
        <v>800000</v>
      </c>
      <c r="O13" s="61">
        <f t="shared" ref="O13" si="22">M13-N13</f>
        <v>0</v>
      </c>
      <c r="P13" s="11">
        <v>800000</v>
      </c>
      <c r="Q13" s="11">
        <v>800000</v>
      </c>
      <c r="R13" s="61">
        <f t="shared" si="8"/>
        <v>0</v>
      </c>
      <c r="S13" s="11">
        <v>800000</v>
      </c>
      <c r="T13" s="11">
        <v>800000</v>
      </c>
      <c r="U13" s="61">
        <f t="shared" si="9"/>
        <v>0</v>
      </c>
      <c r="V13" s="11">
        <v>800000</v>
      </c>
      <c r="W13" s="11"/>
      <c r="X13" s="61">
        <f t="shared" si="10"/>
        <v>800000</v>
      </c>
      <c r="Y13" s="11">
        <v>800000</v>
      </c>
      <c r="Z13" s="11"/>
      <c r="AA13" s="61">
        <f t="shared" si="11"/>
        <v>800000</v>
      </c>
      <c r="AB13" s="11">
        <v>800000</v>
      </c>
      <c r="AC13" s="11"/>
      <c r="AD13" s="61">
        <f t="shared" si="12"/>
        <v>800000</v>
      </c>
      <c r="AE13" s="11">
        <v>800000</v>
      </c>
      <c r="AF13" s="11"/>
      <c r="AG13" s="61">
        <f t="shared" si="13"/>
        <v>800000</v>
      </c>
      <c r="AH13" s="11">
        <v>800000</v>
      </c>
      <c r="AI13" s="11"/>
      <c r="AJ13" s="61">
        <f t="shared" si="14"/>
        <v>800000</v>
      </c>
      <c r="AK13" s="11">
        <v>800000</v>
      </c>
      <c r="AL13" s="11"/>
      <c r="AM13" s="61">
        <f t="shared" si="15"/>
        <v>800000</v>
      </c>
      <c r="AN13" s="11">
        <v>800000</v>
      </c>
      <c r="AO13" s="11"/>
      <c r="AP13" s="61">
        <f t="shared" si="16"/>
        <v>800000</v>
      </c>
      <c r="AQ13" s="11">
        <v>800000</v>
      </c>
      <c r="AR13" s="11"/>
      <c r="AS13" s="61">
        <f t="shared" si="20"/>
        <v>800000</v>
      </c>
      <c r="AT13" s="56">
        <v>700000</v>
      </c>
      <c r="AU13" s="11"/>
      <c r="AV13" s="56">
        <f t="shared" si="18"/>
        <v>700000</v>
      </c>
      <c r="AW13" s="11"/>
      <c r="AX13" s="11"/>
      <c r="AY13" s="56">
        <f t="shared" si="19"/>
        <v>0</v>
      </c>
      <c r="AZ13" s="33">
        <f t="shared" si="0"/>
        <v>12500000</v>
      </c>
      <c r="BA13" s="8">
        <f t="shared" si="1"/>
        <v>1000000</v>
      </c>
      <c r="BB13" s="8">
        <f t="shared" si="2"/>
        <v>13500000</v>
      </c>
      <c r="BC13" s="8">
        <f t="shared" si="3"/>
        <v>13500000</v>
      </c>
      <c r="BD13" s="8">
        <f t="shared" si="4"/>
        <v>0</v>
      </c>
    </row>
    <row r="14" spans="1:56" x14ac:dyDescent="0.2">
      <c r="A14" s="289">
        <v>8</v>
      </c>
      <c r="B14" s="5"/>
      <c r="C14" s="58" t="s">
        <v>358</v>
      </c>
      <c r="D14" s="9" t="s">
        <v>506</v>
      </c>
      <c r="E14" s="11">
        <v>13500000</v>
      </c>
      <c r="F14" s="11"/>
      <c r="G14" s="11"/>
      <c r="H14" s="56">
        <f t="shared" si="5"/>
        <v>13500000</v>
      </c>
      <c r="I14" s="56">
        <v>4000000</v>
      </c>
      <c r="J14" s="11"/>
      <c r="K14" s="11"/>
      <c r="L14" s="225">
        <f t="shared" si="6"/>
        <v>0</v>
      </c>
      <c r="M14" s="11">
        <v>791000</v>
      </c>
      <c r="N14" s="11"/>
      <c r="O14" s="61">
        <f t="shared" ref="O14" si="23">M14-N14</f>
        <v>791000</v>
      </c>
      <c r="P14" s="11">
        <v>791000</v>
      </c>
      <c r="Q14" s="11"/>
      <c r="R14" s="61">
        <f t="shared" si="8"/>
        <v>791000</v>
      </c>
      <c r="S14" s="11">
        <v>791000</v>
      </c>
      <c r="T14" s="11"/>
      <c r="U14" s="61">
        <f t="shared" si="9"/>
        <v>791000</v>
      </c>
      <c r="V14" s="11">
        <v>791000</v>
      </c>
      <c r="W14" s="11"/>
      <c r="X14" s="61">
        <f t="shared" si="10"/>
        <v>791000</v>
      </c>
      <c r="Y14" s="11">
        <v>791000</v>
      </c>
      <c r="Z14" s="11"/>
      <c r="AA14" s="61">
        <f t="shared" si="11"/>
        <v>791000</v>
      </c>
      <c r="AB14" s="11">
        <v>791000</v>
      </c>
      <c r="AC14" s="11"/>
      <c r="AD14" s="61">
        <f t="shared" si="12"/>
        <v>791000</v>
      </c>
      <c r="AE14" s="11">
        <v>791000</v>
      </c>
      <c r="AF14" s="11"/>
      <c r="AG14" s="61">
        <f t="shared" si="13"/>
        <v>791000</v>
      </c>
      <c r="AH14" s="11">
        <v>791000</v>
      </c>
      <c r="AI14" s="11"/>
      <c r="AJ14" s="61">
        <f t="shared" si="14"/>
        <v>791000</v>
      </c>
      <c r="AK14" s="11">
        <v>791000</v>
      </c>
      <c r="AL14" s="11"/>
      <c r="AM14" s="61">
        <f t="shared" si="15"/>
        <v>791000</v>
      </c>
      <c r="AN14" s="11">
        <v>791000</v>
      </c>
      <c r="AO14" s="11"/>
      <c r="AP14" s="61">
        <f t="shared" si="16"/>
        <v>791000</v>
      </c>
      <c r="AQ14" s="11">
        <v>791000</v>
      </c>
      <c r="AR14" s="11"/>
      <c r="AS14" s="61">
        <f t="shared" si="20"/>
        <v>791000</v>
      </c>
      <c r="AT14" s="56">
        <v>799000</v>
      </c>
      <c r="AU14" s="11"/>
      <c r="AV14" s="56">
        <f t="shared" si="18"/>
        <v>799000</v>
      </c>
      <c r="AW14" s="11"/>
      <c r="AX14" s="11"/>
      <c r="AY14" s="56">
        <f t="shared" si="19"/>
        <v>0</v>
      </c>
      <c r="AZ14" s="33">
        <f t="shared" si="0"/>
        <v>9500000</v>
      </c>
      <c r="BA14" s="8">
        <f t="shared" si="1"/>
        <v>4000000</v>
      </c>
      <c r="BB14" s="8">
        <f t="shared" si="2"/>
        <v>13500000</v>
      </c>
      <c r="BC14" s="8">
        <f t="shared" si="3"/>
        <v>13500000</v>
      </c>
      <c r="BD14" s="8">
        <f t="shared" si="4"/>
        <v>0</v>
      </c>
    </row>
    <row r="15" spans="1:56" x14ac:dyDescent="0.2">
      <c r="A15" s="37">
        <v>9</v>
      </c>
      <c r="B15" s="12"/>
      <c r="C15" s="59" t="s">
        <v>359</v>
      </c>
      <c r="D15" s="9" t="s">
        <v>505</v>
      </c>
      <c r="E15" s="11">
        <v>13500000</v>
      </c>
      <c r="F15" s="53"/>
      <c r="G15" s="53"/>
      <c r="H15" s="56">
        <f t="shared" si="5"/>
        <v>13500000</v>
      </c>
      <c r="I15" s="56">
        <v>1500000</v>
      </c>
      <c r="J15" s="53">
        <v>2500000</v>
      </c>
      <c r="K15" s="53">
        <v>2500000</v>
      </c>
      <c r="L15" s="225">
        <f t="shared" si="6"/>
        <v>0</v>
      </c>
      <c r="M15" s="11">
        <v>800000</v>
      </c>
      <c r="N15" s="11">
        <v>800000</v>
      </c>
      <c r="O15" s="61">
        <f t="shared" ref="O15" si="24">M15-N15</f>
        <v>0</v>
      </c>
      <c r="P15" s="11">
        <v>800000</v>
      </c>
      <c r="Q15" s="11">
        <v>800000</v>
      </c>
      <c r="R15" s="61">
        <f t="shared" si="8"/>
        <v>0</v>
      </c>
      <c r="S15" s="11">
        <v>800000</v>
      </c>
      <c r="T15" s="11">
        <v>800000</v>
      </c>
      <c r="U15" s="61">
        <f t="shared" si="9"/>
        <v>0</v>
      </c>
      <c r="V15" s="11">
        <v>800000</v>
      </c>
      <c r="W15" s="11">
        <v>800000</v>
      </c>
      <c r="X15" s="61">
        <f t="shared" si="10"/>
        <v>0</v>
      </c>
      <c r="Y15" s="11">
        <v>800000</v>
      </c>
      <c r="Z15" s="11">
        <v>800000</v>
      </c>
      <c r="AA15" s="61">
        <f t="shared" si="11"/>
        <v>0</v>
      </c>
      <c r="AB15" s="11">
        <v>800000</v>
      </c>
      <c r="AC15" s="11"/>
      <c r="AD15" s="61">
        <f t="shared" si="12"/>
        <v>800000</v>
      </c>
      <c r="AE15" s="11">
        <v>800000</v>
      </c>
      <c r="AF15" s="11"/>
      <c r="AG15" s="61">
        <f t="shared" si="13"/>
        <v>800000</v>
      </c>
      <c r="AH15" s="11">
        <v>800000</v>
      </c>
      <c r="AI15" s="11"/>
      <c r="AJ15" s="61">
        <f t="shared" si="14"/>
        <v>800000</v>
      </c>
      <c r="AK15" s="11">
        <v>800000</v>
      </c>
      <c r="AL15" s="11"/>
      <c r="AM15" s="61">
        <f t="shared" si="15"/>
        <v>800000</v>
      </c>
      <c r="AN15" s="11">
        <v>800000</v>
      </c>
      <c r="AO15" s="11"/>
      <c r="AP15" s="61">
        <f t="shared" si="16"/>
        <v>800000</v>
      </c>
      <c r="AQ15" s="11">
        <v>800000</v>
      </c>
      <c r="AR15" s="11"/>
      <c r="AS15" s="61">
        <f t="shared" si="20"/>
        <v>800000</v>
      </c>
      <c r="AT15" s="56">
        <v>700000</v>
      </c>
      <c r="AU15" s="53"/>
      <c r="AV15" s="56">
        <f t="shared" si="18"/>
        <v>700000</v>
      </c>
      <c r="AW15" s="53"/>
      <c r="AX15" s="53"/>
      <c r="AY15" s="56"/>
      <c r="AZ15" s="33">
        <f t="shared" si="0"/>
        <v>12000000</v>
      </c>
      <c r="BA15" s="8">
        <f t="shared" si="1"/>
        <v>1500000</v>
      </c>
      <c r="BB15" s="8">
        <f t="shared" si="2"/>
        <v>13500000</v>
      </c>
      <c r="BC15" s="8">
        <f t="shared" si="3"/>
        <v>13500000</v>
      </c>
      <c r="BD15" s="8">
        <f t="shared" si="4"/>
        <v>0</v>
      </c>
    </row>
    <row r="16" spans="1:56" x14ac:dyDescent="0.2">
      <c r="A16" s="289">
        <v>10</v>
      </c>
      <c r="B16" s="5"/>
      <c r="C16" s="58" t="s">
        <v>360</v>
      </c>
      <c r="D16" s="9" t="s">
        <v>505</v>
      </c>
      <c r="E16" s="11">
        <v>13500000</v>
      </c>
      <c r="F16" s="11"/>
      <c r="G16" s="11"/>
      <c r="H16" s="56">
        <f t="shared" si="5"/>
        <v>13500000</v>
      </c>
      <c r="I16" s="56">
        <v>4000000</v>
      </c>
      <c r="J16" s="11"/>
      <c r="K16" s="11"/>
      <c r="L16" s="225">
        <f t="shared" si="6"/>
        <v>0</v>
      </c>
      <c r="M16" s="11">
        <v>950000</v>
      </c>
      <c r="N16" s="11">
        <v>950000</v>
      </c>
      <c r="O16" s="61">
        <f t="shared" si="7"/>
        <v>0</v>
      </c>
      <c r="P16" s="11">
        <v>950000</v>
      </c>
      <c r="Q16" s="11">
        <v>950000</v>
      </c>
      <c r="R16" s="61">
        <f t="shared" si="8"/>
        <v>0</v>
      </c>
      <c r="S16" s="11">
        <v>950000</v>
      </c>
      <c r="T16" s="11">
        <v>950000</v>
      </c>
      <c r="U16" s="61">
        <f t="shared" si="9"/>
        <v>0</v>
      </c>
      <c r="V16" s="11">
        <v>950000</v>
      </c>
      <c r="W16" s="11">
        <v>950000</v>
      </c>
      <c r="X16" s="61">
        <f t="shared" si="10"/>
        <v>0</v>
      </c>
      <c r="Y16" s="11">
        <v>950000</v>
      </c>
      <c r="Z16" s="11"/>
      <c r="AA16" s="61">
        <f t="shared" si="11"/>
        <v>950000</v>
      </c>
      <c r="AB16" s="11">
        <v>950000</v>
      </c>
      <c r="AC16" s="11"/>
      <c r="AD16" s="61">
        <f t="shared" si="12"/>
        <v>950000</v>
      </c>
      <c r="AE16" s="11">
        <v>950000</v>
      </c>
      <c r="AF16" s="11"/>
      <c r="AG16" s="61">
        <f t="shared" si="13"/>
        <v>950000</v>
      </c>
      <c r="AH16" s="11">
        <v>950000</v>
      </c>
      <c r="AI16" s="11"/>
      <c r="AJ16" s="61">
        <f t="shared" si="14"/>
        <v>950000</v>
      </c>
      <c r="AK16" s="11">
        <v>950000</v>
      </c>
      <c r="AL16" s="11"/>
      <c r="AM16" s="61">
        <f t="shared" si="15"/>
        <v>950000</v>
      </c>
      <c r="AN16" s="11">
        <v>950000</v>
      </c>
      <c r="AO16" s="11"/>
      <c r="AP16" s="61">
        <f t="shared" si="16"/>
        <v>950000</v>
      </c>
      <c r="AQ16" s="11"/>
      <c r="AR16" s="11"/>
      <c r="AS16" s="61">
        <f t="shared" si="20"/>
        <v>0</v>
      </c>
      <c r="AT16" s="56"/>
      <c r="AU16" s="11"/>
      <c r="AV16" s="56">
        <f t="shared" si="18"/>
        <v>0</v>
      </c>
      <c r="AW16" s="11"/>
      <c r="AX16" s="11"/>
      <c r="AY16" s="56">
        <f t="shared" si="19"/>
        <v>0</v>
      </c>
      <c r="AZ16" s="33">
        <f t="shared" si="0"/>
        <v>9500000</v>
      </c>
      <c r="BA16" s="8">
        <f t="shared" si="1"/>
        <v>4000000</v>
      </c>
      <c r="BB16" s="8">
        <f t="shared" si="2"/>
        <v>13500000</v>
      </c>
      <c r="BC16" s="8">
        <f t="shared" si="3"/>
        <v>13500000</v>
      </c>
      <c r="BD16" s="8">
        <f t="shared" si="4"/>
        <v>0</v>
      </c>
    </row>
    <row r="17" spans="1:56" x14ac:dyDescent="0.2">
      <c r="A17" s="37">
        <v>11</v>
      </c>
      <c r="B17" s="5" t="s">
        <v>169</v>
      </c>
      <c r="C17" s="58" t="s">
        <v>361</v>
      </c>
      <c r="D17" s="9" t="s">
        <v>505</v>
      </c>
      <c r="E17" s="11">
        <v>13500000</v>
      </c>
      <c r="F17" s="11"/>
      <c r="G17" s="11">
        <v>4500000</v>
      </c>
      <c r="H17" s="56">
        <f t="shared" si="5"/>
        <v>9000000</v>
      </c>
      <c r="I17" s="56">
        <v>3000000</v>
      </c>
      <c r="J17" s="11"/>
      <c r="K17" s="11"/>
      <c r="L17" s="225">
        <f t="shared" si="6"/>
        <v>0</v>
      </c>
      <c r="M17" s="11">
        <v>500000</v>
      </c>
      <c r="N17" s="11">
        <v>500000</v>
      </c>
      <c r="O17" s="61">
        <f t="shared" si="7"/>
        <v>0</v>
      </c>
      <c r="P17" s="11">
        <v>500000</v>
      </c>
      <c r="Q17" s="11">
        <v>500000</v>
      </c>
      <c r="R17" s="61">
        <f t="shared" si="8"/>
        <v>0</v>
      </c>
      <c r="S17" s="11">
        <v>500000</v>
      </c>
      <c r="T17" s="11">
        <v>500000</v>
      </c>
      <c r="U17" s="61">
        <f t="shared" si="9"/>
        <v>0</v>
      </c>
      <c r="V17" s="11">
        <v>500000</v>
      </c>
      <c r="W17" s="11">
        <v>500000</v>
      </c>
      <c r="X17" s="61">
        <f t="shared" si="10"/>
        <v>0</v>
      </c>
      <c r="Y17" s="11">
        <v>500000</v>
      </c>
      <c r="Z17" s="11"/>
      <c r="AA17" s="61">
        <f t="shared" si="11"/>
        <v>500000</v>
      </c>
      <c r="AB17" s="11">
        <v>500000</v>
      </c>
      <c r="AC17" s="11"/>
      <c r="AD17" s="61">
        <f t="shared" si="12"/>
        <v>500000</v>
      </c>
      <c r="AE17" s="11">
        <v>500000</v>
      </c>
      <c r="AF17" s="11"/>
      <c r="AG17" s="61">
        <f t="shared" si="13"/>
        <v>500000</v>
      </c>
      <c r="AH17" s="11">
        <v>500000</v>
      </c>
      <c r="AI17" s="11"/>
      <c r="AJ17" s="61">
        <f t="shared" si="14"/>
        <v>500000</v>
      </c>
      <c r="AK17" s="11">
        <v>500000</v>
      </c>
      <c r="AL17" s="11"/>
      <c r="AM17" s="61">
        <f t="shared" si="15"/>
        <v>500000</v>
      </c>
      <c r="AN17" s="11">
        <v>500000</v>
      </c>
      <c r="AO17" s="11"/>
      <c r="AP17" s="61">
        <f t="shared" si="16"/>
        <v>500000</v>
      </c>
      <c r="AQ17" s="11">
        <v>500000</v>
      </c>
      <c r="AR17" s="11"/>
      <c r="AS17" s="61">
        <f t="shared" si="20"/>
        <v>500000</v>
      </c>
      <c r="AT17" s="11">
        <v>500000</v>
      </c>
      <c r="AU17" s="11"/>
      <c r="AV17" s="61">
        <f t="shared" si="18"/>
        <v>500000</v>
      </c>
      <c r="AW17" s="11"/>
      <c r="AX17" s="11"/>
      <c r="AY17" s="56">
        <f t="shared" si="19"/>
        <v>0</v>
      </c>
      <c r="AZ17" s="33">
        <f t="shared" si="0"/>
        <v>6000000</v>
      </c>
      <c r="BA17" s="8">
        <f t="shared" si="1"/>
        <v>3000000</v>
      </c>
      <c r="BB17" s="8">
        <f t="shared" si="2"/>
        <v>9000000</v>
      </c>
      <c r="BC17" s="8">
        <f t="shared" si="3"/>
        <v>9000000</v>
      </c>
      <c r="BD17" s="8">
        <f t="shared" si="4"/>
        <v>0</v>
      </c>
    </row>
    <row r="18" spans="1:56" x14ac:dyDescent="0.2">
      <c r="A18" s="289">
        <v>12</v>
      </c>
      <c r="B18" s="5"/>
      <c r="C18" s="192" t="s">
        <v>362</v>
      </c>
      <c r="D18" s="9" t="s">
        <v>506</v>
      </c>
      <c r="E18" s="11">
        <v>13500000</v>
      </c>
      <c r="F18" s="11"/>
      <c r="G18" s="11"/>
      <c r="H18" s="56">
        <f t="shared" si="5"/>
        <v>13500000</v>
      </c>
      <c r="I18" s="56">
        <v>4000000</v>
      </c>
      <c r="J18" s="11"/>
      <c r="K18" s="11"/>
      <c r="L18" s="225">
        <f t="shared" si="6"/>
        <v>0</v>
      </c>
      <c r="M18" s="11">
        <v>800000</v>
      </c>
      <c r="N18" s="11">
        <v>800000</v>
      </c>
      <c r="O18" s="61">
        <f t="shared" si="7"/>
        <v>0</v>
      </c>
      <c r="P18" s="11">
        <v>800000</v>
      </c>
      <c r="Q18" s="11">
        <v>800000</v>
      </c>
      <c r="R18" s="61">
        <f t="shared" si="8"/>
        <v>0</v>
      </c>
      <c r="S18" s="11">
        <v>800000</v>
      </c>
      <c r="T18" s="11">
        <v>800000</v>
      </c>
      <c r="U18" s="61">
        <f t="shared" si="9"/>
        <v>0</v>
      </c>
      <c r="V18" s="11">
        <v>800000</v>
      </c>
      <c r="W18" s="11">
        <v>800000</v>
      </c>
      <c r="X18" s="61">
        <f t="shared" si="10"/>
        <v>0</v>
      </c>
      <c r="Y18" s="11">
        <v>800000</v>
      </c>
      <c r="Z18" s="11">
        <v>800000</v>
      </c>
      <c r="AA18" s="61">
        <f t="shared" si="11"/>
        <v>0</v>
      </c>
      <c r="AB18" s="11">
        <v>800000</v>
      </c>
      <c r="AC18" s="11"/>
      <c r="AD18" s="61">
        <f t="shared" si="12"/>
        <v>800000</v>
      </c>
      <c r="AE18" s="11">
        <v>800000</v>
      </c>
      <c r="AF18" s="11"/>
      <c r="AG18" s="61">
        <f t="shared" si="13"/>
        <v>800000</v>
      </c>
      <c r="AH18" s="11">
        <v>800000</v>
      </c>
      <c r="AI18" s="11"/>
      <c r="AJ18" s="61">
        <f t="shared" si="14"/>
        <v>800000</v>
      </c>
      <c r="AK18" s="11">
        <v>800000</v>
      </c>
      <c r="AL18" s="11"/>
      <c r="AM18" s="61">
        <f t="shared" si="15"/>
        <v>800000</v>
      </c>
      <c r="AN18" s="11">
        <v>800000</v>
      </c>
      <c r="AO18" s="11"/>
      <c r="AP18" s="61">
        <f t="shared" si="16"/>
        <v>800000</v>
      </c>
      <c r="AQ18" s="11">
        <v>800000</v>
      </c>
      <c r="AR18" s="11"/>
      <c r="AS18" s="61">
        <f t="shared" si="20"/>
        <v>800000</v>
      </c>
      <c r="AT18" s="56">
        <v>700000</v>
      </c>
      <c r="AU18" s="11"/>
      <c r="AV18" s="56">
        <f t="shared" si="18"/>
        <v>700000</v>
      </c>
      <c r="AW18" s="11"/>
      <c r="AX18" s="11"/>
      <c r="AY18" s="56">
        <f t="shared" si="19"/>
        <v>0</v>
      </c>
      <c r="AZ18" s="33">
        <f t="shared" si="0"/>
        <v>9500000</v>
      </c>
      <c r="BA18" s="8">
        <f t="shared" si="1"/>
        <v>4000000</v>
      </c>
      <c r="BB18" s="8">
        <f t="shared" si="2"/>
        <v>13500000</v>
      </c>
      <c r="BC18" s="8">
        <f t="shared" si="3"/>
        <v>13500000</v>
      </c>
      <c r="BD18" s="8">
        <f t="shared" si="4"/>
        <v>0</v>
      </c>
    </row>
    <row r="19" spans="1:56" x14ac:dyDescent="0.2">
      <c r="A19" s="37">
        <v>13</v>
      </c>
      <c r="B19" s="5"/>
      <c r="C19" s="58" t="s">
        <v>363</v>
      </c>
      <c r="D19" s="9" t="s">
        <v>506</v>
      </c>
      <c r="E19" s="11">
        <v>13500000</v>
      </c>
      <c r="F19" s="11"/>
      <c r="G19" s="11"/>
      <c r="H19" s="56">
        <v>12500000</v>
      </c>
      <c r="I19" s="56">
        <v>4000000</v>
      </c>
      <c r="J19" s="11"/>
      <c r="K19" s="11"/>
      <c r="L19" s="225">
        <f t="shared" si="6"/>
        <v>0</v>
      </c>
      <c r="M19" s="11">
        <v>708000</v>
      </c>
      <c r="N19" s="11">
        <v>708000</v>
      </c>
      <c r="O19" s="61">
        <f t="shared" ref="O19" si="25">M19-N19</f>
        <v>0</v>
      </c>
      <c r="P19" s="11">
        <v>708000</v>
      </c>
      <c r="Q19" s="11">
        <v>708000</v>
      </c>
      <c r="R19" s="61">
        <f t="shared" si="8"/>
        <v>0</v>
      </c>
      <c r="S19" s="11">
        <v>708000</v>
      </c>
      <c r="T19" s="11">
        <v>708000</v>
      </c>
      <c r="U19" s="61">
        <f t="shared" si="9"/>
        <v>0</v>
      </c>
      <c r="V19" s="11">
        <v>708000</v>
      </c>
      <c r="W19" s="11">
        <v>708000</v>
      </c>
      <c r="X19" s="61">
        <f t="shared" si="10"/>
        <v>0</v>
      </c>
      <c r="Y19" s="11">
        <v>708000</v>
      </c>
      <c r="Z19" s="11">
        <v>708000</v>
      </c>
      <c r="AA19" s="61">
        <f t="shared" si="11"/>
        <v>0</v>
      </c>
      <c r="AB19" s="11">
        <v>708000</v>
      </c>
      <c r="AC19" s="11">
        <f>1000000-540000</f>
        <v>460000</v>
      </c>
      <c r="AD19" s="61">
        <f t="shared" si="12"/>
        <v>248000</v>
      </c>
      <c r="AE19" s="11">
        <v>708000</v>
      </c>
      <c r="AF19" s="11"/>
      <c r="AG19" s="61">
        <f t="shared" si="13"/>
        <v>708000</v>
      </c>
      <c r="AH19" s="11">
        <v>708000</v>
      </c>
      <c r="AI19" s="11"/>
      <c r="AJ19" s="61">
        <f t="shared" si="14"/>
        <v>708000</v>
      </c>
      <c r="AK19" s="11">
        <v>708000</v>
      </c>
      <c r="AL19" s="11"/>
      <c r="AM19" s="61">
        <f t="shared" si="15"/>
        <v>708000</v>
      </c>
      <c r="AN19" s="11">
        <v>708000</v>
      </c>
      <c r="AO19" s="11"/>
      <c r="AP19" s="61">
        <f t="shared" si="16"/>
        <v>708000</v>
      </c>
      <c r="AQ19" s="11">
        <v>708000</v>
      </c>
      <c r="AR19" s="11"/>
      <c r="AS19" s="61">
        <f t="shared" si="20"/>
        <v>708000</v>
      </c>
      <c r="AT19" s="56">
        <v>712000</v>
      </c>
      <c r="AU19" s="11"/>
      <c r="AV19" s="56">
        <f t="shared" si="18"/>
        <v>712000</v>
      </c>
      <c r="AW19" s="11"/>
      <c r="AX19" s="11"/>
      <c r="AY19" s="56">
        <f t="shared" si="19"/>
        <v>0</v>
      </c>
      <c r="AZ19" s="33">
        <f t="shared" si="0"/>
        <v>8500000</v>
      </c>
      <c r="BA19" s="8">
        <f t="shared" si="1"/>
        <v>4000000</v>
      </c>
      <c r="BB19" s="8">
        <f t="shared" si="2"/>
        <v>12500000</v>
      </c>
      <c r="BC19" s="8">
        <f t="shared" si="3"/>
        <v>12500000</v>
      </c>
      <c r="BD19" s="8">
        <f t="shared" si="4"/>
        <v>0</v>
      </c>
    </row>
    <row r="20" spans="1:56" x14ac:dyDescent="0.2">
      <c r="A20" s="289">
        <v>14</v>
      </c>
      <c r="B20" s="5"/>
      <c r="C20" s="58" t="s">
        <v>364</v>
      </c>
      <c r="D20" s="9" t="s">
        <v>505</v>
      </c>
      <c r="E20" s="11">
        <v>13500000</v>
      </c>
      <c r="F20" s="11"/>
      <c r="G20" s="11"/>
      <c r="H20" s="56">
        <f t="shared" si="5"/>
        <v>13500000</v>
      </c>
      <c r="I20" s="56">
        <v>3500000</v>
      </c>
      <c r="J20" s="11"/>
      <c r="K20" s="11"/>
      <c r="L20" s="225">
        <f t="shared" si="6"/>
        <v>0</v>
      </c>
      <c r="M20" s="11">
        <v>5000000</v>
      </c>
      <c r="N20" s="11">
        <v>5000000</v>
      </c>
      <c r="O20" s="61">
        <f t="shared" ref="O20" si="26">M20-N20</f>
        <v>0</v>
      </c>
      <c r="P20" s="11"/>
      <c r="Q20" s="11"/>
      <c r="R20" s="225">
        <f t="shared" ref="R20:R31" si="27">P20-Q20</f>
        <v>0</v>
      </c>
      <c r="S20" s="11"/>
      <c r="T20" s="11"/>
      <c r="U20" s="225">
        <f t="shared" ref="U20:U31" si="28">S20-T20</f>
        <v>0</v>
      </c>
      <c r="V20" s="11"/>
      <c r="W20" s="11"/>
      <c r="X20" s="225">
        <f t="shared" ref="X20:X31" si="29">V20-W20</f>
        <v>0</v>
      </c>
      <c r="Y20" s="11"/>
      <c r="Z20" s="11"/>
      <c r="AA20" s="225">
        <f t="shared" ref="AA20:AA31" si="30">Y20-Z20</f>
        <v>0</v>
      </c>
      <c r="AB20" s="11">
        <v>5000000</v>
      </c>
      <c r="AC20" s="11"/>
      <c r="AD20" s="225">
        <f t="shared" ref="AD20:AD31" si="31">AB20-AC20</f>
        <v>5000000</v>
      </c>
      <c r="AE20" s="11"/>
      <c r="AF20" s="11"/>
      <c r="AG20" s="225">
        <f t="shared" ref="AG20:AG31" si="32">AE20-AF20</f>
        <v>0</v>
      </c>
      <c r="AH20" s="11"/>
      <c r="AI20" s="11"/>
      <c r="AJ20" s="225">
        <f t="shared" ref="AJ20:AJ31" si="33">AH20-AI20</f>
        <v>0</v>
      </c>
      <c r="AK20" s="11"/>
      <c r="AL20" s="11"/>
      <c r="AM20" s="225">
        <f t="shared" ref="AM20:AM31" si="34">AK20-AL20</f>
        <v>0</v>
      </c>
      <c r="AN20" s="11"/>
      <c r="AO20" s="11"/>
      <c r="AP20" s="61">
        <f t="shared" ref="AP20:AP31" si="35">AN20-AO20</f>
        <v>0</v>
      </c>
      <c r="AQ20" s="11"/>
      <c r="AR20" s="11"/>
      <c r="AS20" s="61">
        <f t="shared" si="20"/>
        <v>0</v>
      </c>
      <c r="AT20" s="56"/>
      <c r="AU20" s="11"/>
      <c r="AV20" s="56">
        <f t="shared" si="18"/>
        <v>0</v>
      </c>
      <c r="AW20" s="11"/>
      <c r="AX20" s="11"/>
      <c r="AY20" s="56">
        <f t="shared" si="19"/>
        <v>0</v>
      </c>
      <c r="AZ20" s="33">
        <f t="shared" si="0"/>
        <v>10000000</v>
      </c>
      <c r="BA20" s="8">
        <f t="shared" si="1"/>
        <v>3500000</v>
      </c>
      <c r="BB20" s="8">
        <f t="shared" si="2"/>
        <v>13500000</v>
      </c>
      <c r="BC20" s="8">
        <f t="shared" si="3"/>
        <v>13500000</v>
      </c>
      <c r="BD20" s="8">
        <f t="shared" si="4"/>
        <v>0</v>
      </c>
    </row>
    <row r="21" spans="1:56" x14ac:dyDescent="0.2">
      <c r="A21" s="37">
        <v>15</v>
      </c>
      <c r="B21" s="5"/>
      <c r="C21" s="58" t="s">
        <v>365</v>
      </c>
      <c r="D21" s="9" t="s">
        <v>505</v>
      </c>
      <c r="E21" s="11">
        <v>13500000</v>
      </c>
      <c r="F21" s="11"/>
      <c r="G21" s="11"/>
      <c r="H21" s="56">
        <f t="shared" si="5"/>
        <v>13500000</v>
      </c>
      <c r="I21" s="56">
        <v>2850000</v>
      </c>
      <c r="J21" s="11">
        <v>1150000</v>
      </c>
      <c r="K21" s="11">
        <v>1150000</v>
      </c>
      <c r="L21" s="225">
        <f t="shared" si="6"/>
        <v>0</v>
      </c>
      <c r="M21" s="11">
        <v>950000</v>
      </c>
      <c r="N21" s="11">
        <v>950000</v>
      </c>
      <c r="O21" s="61">
        <f t="shared" ref="O21" si="36">M21-N21</f>
        <v>0</v>
      </c>
      <c r="P21" s="11">
        <v>950000</v>
      </c>
      <c r="Q21" s="11">
        <v>950000</v>
      </c>
      <c r="R21" s="61">
        <f>P21-Q21</f>
        <v>0</v>
      </c>
      <c r="S21" s="11">
        <v>950000</v>
      </c>
      <c r="T21" s="11">
        <v>950000</v>
      </c>
      <c r="U21" s="61">
        <f t="shared" si="28"/>
        <v>0</v>
      </c>
      <c r="V21" s="11">
        <v>950000</v>
      </c>
      <c r="W21" s="11">
        <v>950000</v>
      </c>
      <c r="X21" s="61">
        <f t="shared" si="29"/>
        <v>0</v>
      </c>
      <c r="Y21" s="11">
        <v>950000</v>
      </c>
      <c r="Z21" s="11">
        <v>950000</v>
      </c>
      <c r="AA21" s="61">
        <f t="shared" si="30"/>
        <v>0</v>
      </c>
      <c r="AB21" s="11">
        <v>950000</v>
      </c>
      <c r="AC21" s="11"/>
      <c r="AD21" s="61">
        <f t="shared" si="31"/>
        <v>950000</v>
      </c>
      <c r="AE21" s="11">
        <v>950000</v>
      </c>
      <c r="AF21" s="11"/>
      <c r="AG21" s="61">
        <f t="shared" si="32"/>
        <v>950000</v>
      </c>
      <c r="AH21" s="11">
        <v>950000</v>
      </c>
      <c r="AI21" s="11"/>
      <c r="AJ21" s="61">
        <f t="shared" si="33"/>
        <v>950000</v>
      </c>
      <c r="AK21" s="11">
        <v>950000</v>
      </c>
      <c r="AL21" s="11"/>
      <c r="AM21" s="61">
        <f t="shared" si="34"/>
        <v>950000</v>
      </c>
      <c r="AN21" s="11">
        <v>950000</v>
      </c>
      <c r="AO21" s="11"/>
      <c r="AP21" s="61">
        <f t="shared" si="35"/>
        <v>950000</v>
      </c>
      <c r="AQ21" s="11"/>
      <c r="AR21" s="11"/>
      <c r="AS21" s="61">
        <f t="shared" si="20"/>
        <v>0</v>
      </c>
      <c r="AT21" s="56"/>
      <c r="AU21" s="11"/>
      <c r="AV21" s="56">
        <f t="shared" si="18"/>
        <v>0</v>
      </c>
      <c r="AW21" s="11"/>
      <c r="AX21" s="11"/>
      <c r="AY21" s="56">
        <f t="shared" si="19"/>
        <v>0</v>
      </c>
      <c r="AZ21" s="33">
        <f t="shared" si="0"/>
        <v>10650000</v>
      </c>
      <c r="BA21" s="8">
        <f t="shared" si="1"/>
        <v>2850000</v>
      </c>
      <c r="BB21" s="8">
        <f t="shared" si="2"/>
        <v>13500000</v>
      </c>
      <c r="BC21" s="8">
        <f t="shared" si="3"/>
        <v>13500000</v>
      </c>
      <c r="BD21" s="8">
        <f t="shared" si="4"/>
        <v>0</v>
      </c>
    </row>
    <row r="22" spans="1:56" x14ac:dyDescent="0.2">
      <c r="A22" s="289">
        <v>16</v>
      </c>
      <c r="B22" s="5"/>
      <c r="C22" s="58" t="s">
        <v>48</v>
      </c>
      <c r="D22" s="9" t="s">
        <v>506</v>
      </c>
      <c r="E22" s="11">
        <v>13500000</v>
      </c>
      <c r="F22" s="11"/>
      <c r="G22" s="11"/>
      <c r="H22" s="56">
        <f t="shared" si="5"/>
        <v>13500000</v>
      </c>
      <c r="I22" s="56">
        <v>4000000</v>
      </c>
      <c r="J22" s="11"/>
      <c r="K22" s="11"/>
      <c r="L22" s="225">
        <f t="shared" si="6"/>
        <v>0</v>
      </c>
      <c r="M22" s="11">
        <v>800000</v>
      </c>
      <c r="N22" s="11">
        <v>800000</v>
      </c>
      <c r="O22" s="61">
        <f t="shared" ref="O22" si="37">M22-N22</f>
        <v>0</v>
      </c>
      <c r="P22" s="11">
        <v>800000</v>
      </c>
      <c r="Q22" s="11">
        <v>800000</v>
      </c>
      <c r="R22" s="61">
        <f t="shared" si="27"/>
        <v>0</v>
      </c>
      <c r="S22" s="11">
        <v>800000</v>
      </c>
      <c r="T22" s="11">
        <v>800000</v>
      </c>
      <c r="U22" s="61">
        <f t="shared" si="28"/>
        <v>0</v>
      </c>
      <c r="V22" s="11">
        <v>800000</v>
      </c>
      <c r="W22" s="11">
        <v>500000</v>
      </c>
      <c r="X22" s="61">
        <f t="shared" si="29"/>
        <v>300000</v>
      </c>
      <c r="Y22" s="11">
        <v>800000</v>
      </c>
      <c r="Z22" s="11"/>
      <c r="AA22" s="61">
        <f t="shared" si="30"/>
        <v>800000</v>
      </c>
      <c r="AB22" s="11">
        <v>800000</v>
      </c>
      <c r="AC22" s="11"/>
      <c r="AD22" s="61">
        <f t="shared" si="31"/>
        <v>800000</v>
      </c>
      <c r="AE22" s="11">
        <v>800000</v>
      </c>
      <c r="AF22" s="11"/>
      <c r="AG22" s="61">
        <f t="shared" si="32"/>
        <v>800000</v>
      </c>
      <c r="AH22" s="11">
        <v>800000</v>
      </c>
      <c r="AI22" s="11"/>
      <c r="AJ22" s="61">
        <f t="shared" si="33"/>
        <v>800000</v>
      </c>
      <c r="AK22" s="11">
        <v>800000</v>
      </c>
      <c r="AL22" s="11"/>
      <c r="AM22" s="61">
        <f t="shared" si="34"/>
        <v>800000</v>
      </c>
      <c r="AN22" s="11">
        <v>800000</v>
      </c>
      <c r="AO22" s="11"/>
      <c r="AP22" s="61">
        <f t="shared" si="35"/>
        <v>800000</v>
      </c>
      <c r="AQ22" s="11">
        <v>800000</v>
      </c>
      <c r="AR22" s="11"/>
      <c r="AS22" s="61">
        <f t="shared" si="20"/>
        <v>800000</v>
      </c>
      <c r="AT22" s="56">
        <v>700000</v>
      </c>
      <c r="AU22" s="11"/>
      <c r="AV22" s="56">
        <f t="shared" si="18"/>
        <v>700000</v>
      </c>
      <c r="AW22" s="11"/>
      <c r="AX22" s="11"/>
      <c r="AY22" s="56">
        <f t="shared" si="19"/>
        <v>0</v>
      </c>
      <c r="AZ22" s="33">
        <f t="shared" si="0"/>
        <v>9500000</v>
      </c>
      <c r="BA22" s="8">
        <f t="shared" si="1"/>
        <v>4000000</v>
      </c>
      <c r="BB22" s="8">
        <f t="shared" si="2"/>
        <v>13500000</v>
      </c>
      <c r="BC22" s="8">
        <f t="shared" si="3"/>
        <v>13500000</v>
      </c>
      <c r="BD22" s="8">
        <f t="shared" si="4"/>
        <v>0</v>
      </c>
    </row>
    <row r="23" spans="1:56" x14ac:dyDescent="0.2">
      <c r="A23" s="37">
        <v>17</v>
      </c>
      <c r="B23" s="5"/>
      <c r="C23" s="58" t="s">
        <v>366</v>
      </c>
      <c r="D23" s="9" t="s">
        <v>506</v>
      </c>
      <c r="E23" s="11">
        <v>13500000</v>
      </c>
      <c r="F23" s="11"/>
      <c r="G23" s="11"/>
      <c r="H23" s="56">
        <f t="shared" si="5"/>
        <v>13500000</v>
      </c>
      <c r="I23" s="56">
        <v>4000000</v>
      </c>
      <c r="J23" s="11"/>
      <c r="K23" s="11"/>
      <c r="L23" s="225">
        <f t="shared" si="6"/>
        <v>0</v>
      </c>
      <c r="M23" s="11">
        <v>800000</v>
      </c>
      <c r="N23" s="11">
        <v>800000</v>
      </c>
      <c r="O23" s="61">
        <f t="shared" ref="O23" si="38">M23-N23</f>
        <v>0</v>
      </c>
      <c r="P23" s="11">
        <v>800000</v>
      </c>
      <c r="Q23" s="11">
        <v>800000</v>
      </c>
      <c r="R23" s="61">
        <f t="shared" si="27"/>
        <v>0</v>
      </c>
      <c r="S23" s="11">
        <v>800000</v>
      </c>
      <c r="T23" s="11">
        <v>800000</v>
      </c>
      <c r="U23" s="61">
        <f t="shared" si="28"/>
        <v>0</v>
      </c>
      <c r="V23" s="11">
        <v>800000</v>
      </c>
      <c r="W23" s="11">
        <v>800000</v>
      </c>
      <c r="X23" s="61">
        <f t="shared" si="29"/>
        <v>0</v>
      </c>
      <c r="Y23" s="11">
        <v>800000</v>
      </c>
      <c r="Z23" s="11">
        <v>800000</v>
      </c>
      <c r="AA23" s="61">
        <f t="shared" si="30"/>
        <v>0</v>
      </c>
      <c r="AB23" s="11">
        <v>800000</v>
      </c>
      <c r="AC23" s="11"/>
      <c r="AD23" s="61">
        <f t="shared" si="31"/>
        <v>800000</v>
      </c>
      <c r="AE23" s="11">
        <v>800000</v>
      </c>
      <c r="AF23" s="11"/>
      <c r="AG23" s="61">
        <f t="shared" si="32"/>
        <v>800000</v>
      </c>
      <c r="AH23" s="11">
        <v>800000</v>
      </c>
      <c r="AI23" s="11"/>
      <c r="AJ23" s="61">
        <f t="shared" si="33"/>
        <v>800000</v>
      </c>
      <c r="AK23" s="11">
        <v>800000</v>
      </c>
      <c r="AL23" s="11"/>
      <c r="AM23" s="61">
        <f t="shared" si="34"/>
        <v>800000</v>
      </c>
      <c r="AN23" s="11">
        <v>800000</v>
      </c>
      <c r="AO23" s="11"/>
      <c r="AP23" s="61">
        <f t="shared" si="35"/>
        <v>800000</v>
      </c>
      <c r="AQ23" s="11">
        <v>800000</v>
      </c>
      <c r="AR23" s="11"/>
      <c r="AS23" s="61">
        <f t="shared" si="20"/>
        <v>800000</v>
      </c>
      <c r="AT23" s="56">
        <v>700000</v>
      </c>
      <c r="AU23" s="11"/>
      <c r="AV23" s="56">
        <f t="shared" si="18"/>
        <v>700000</v>
      </c>
      <c r="AW23" s="11"/>
      <c r="AX23" s="11"/>
      <c r="AY23" s="56">
        <f t="shared" si="19"/>
        <v>0</v>
      </c>
      <c r="AZ23" s="33">
        <f t="shared" si="0"/>
        <v>9500000</v>
      </c>
      <c r="BA23" s="8">
        <f t="shared" si="1"/>
        <v>4000000</v>
      </c>
      <c r="BB23" s="8">
        <f t="shared" si="2"/>
        <v>13500000</v>
      </c>
      <c r="BC23" s="8">
        <f t="shared" si="3"/>
        <v>13500000</v>
      </c>
      <c r="BD23" s="8">
        <f t="shared" si="4"/>
        <v>0</v>
      </c>
    </row>
    <row r="24" spans="1:56" x14ac:dyDescent="0.2">
      <c r="A24" s="289">
        <v>18</v>
      </c>
      <c r="B24" s="5"/>
      <c r="C24" s="58" t="s">
        <v>367</v>
      </c>
      <c r="D24" s="9" t="s">
        <v>506</v>
      </c>
      <c r="E24" s="11">
        <v>13500000</v>
      </c>
      <c r="F24" s="11"/>
      <c r="G24" s="11"/>
      <c r="H24" s="56">
        <f t="shared" si="5"/>
        <v>13500000</v>
      </c>
      <c r="I24" s="56">
        <v>500000</v>
      </c>
      <c r="J24" s="11">
        <v>2000000</v>
      </c>
      <c r="K24" s="11">
        <v>2000000</v>
      </c>
      <c r="L24" s="225">
        <f t="shared" si="6"/>
        <v>0</v>
      </c>
      <c r="M24" s="11">
        <v>1000000</v>
      </c>
      <c r="N24" s="11">
        <v>1000000</v>
      </c>
      <c r="O24" s="61">
        <f t="shared" si="7"/>
        <v>0</v>
      </c>
      <c r="P24" s="11">
        <v>1000000</v>
      </c>
      <c r="Q24" s="11"/>
      <c r="R24" s="61">
        <f t="shared" si="27"/>
        <v>1000000</v>
      </c>
      <c r="S24" s="11">
        <v>1000000</v>
      </c>
      <c r="T24" s="11"/>
      <c r="U24" s="61">
        <f t="shared" si="28"/>
        <v>1000000</v>
      </c>
      <c r="V24" s="11">
        <v>1000000</v>
      </c>
      <c r="W24" s="11"/>
      <c r="X24" s="61">
        <f t="shared" si="29"/>
        <v>1000000</v>
      </c>
      <c r="Y24" s="11">
        <v>1000000</v>
      </c>
      <c r="Z24" s="11"/>
      <c r="AA24" s="61">
        <f t="shared" si="30"/>
        <v>1000000</v>
      </c>
      <c r="AB24" s="11">
        <v>1000000</v>
      </c>
      <c r="AC24" s="11"/>
      <c r="AD24" s="61">
        <f t="shared" si="31"/>
        <v>1000000</v>
      </c>
      <c r="AE24" s="11">
        <v>1000000</v>
      </c>
      <c r="AF24" s="11"/>
      <c r="AG24" s="61">
        <f t="shared" si="32"/>
        <v>1000000</v>
      </c>
      <c r="AH24" s="11">
        <v>1000000</v>
      </c>
      <c r="AI24" s="11"/>
      <c r="AJ24" s="61">
        <f t="shared" si="33"/>
        <v>1000000</v>
      </c>
      <c r="AK24" s="11">
        <v>1000000</v>
      </c>
      <c r="AL24" s="11"/>
      <c r="AM24" s="61">
        <f t="shared" si="34"/>
        <v>1000000</v>
      </c>
      <c r="AN24" s="11">
        <v>1000000</v>
      </c>
      <c r="AO24" s="11"/>
      <c r="AP24" s="61">
        <f t="shared" si="35"/>
        <v>1000000</v>
      </c>
      <c r="AQ24" s="11">
        <v>1000000</v>
      </c>
      <c r="AR24" s="11"/>
      <c r="AS24" s="61">
        <f t="shared" si="20"/>
        <v>1000000</v>
      </c>
      <c r="AT24" s="56"/>
      <c r="AU24" s="11"/>
      <c r="AV24" s="56">
        <f t="shared" si="18"/>
        <v>0</v>
      </c>
      <c r="AW24" s="11"/>
      <c r="AX24" s="11"/>
      <c r="AY24" s="56">
        <f t="shared" si="19"/>
        <v>0</v>
      </c>
      <c r="AZ24" s="33">
        <f t="shared" si="0"/>
        <v>13000000</v>
      </c>
      <c r="BA24" s="8">
        <f t="shared" si="1"/>
        <v>500000</v>
      </c>
      <c r="BB24" s="8">
        <f t="shared" si="2"/>
        <v>13500000</v>
      </c>
      <c r="BC24" s="8">
        <f t="shared" si="3"/>
        <v>13500000</v>
      </c>
      <c r="BD24" s="8">
        <f t="shared" si="4"/>
        <v>0</v>
      </c>
    </row>
    <row r="25" spans="1:56" x14ac:dyDescent="0.2">
      <c r="A25" s="37">
        <v>19</v>
      </c>
      <c r="B25" s="5"/>
      <c r="C25" s="58" t="s">
        <v>368</v>
      </c>
      <c r="D25" s="9" t="s">
        <v>506</v>
      </c>
      <c r="E25" s="11">
        <v>13500000</v>
      </c>
      <c r="F25" s="11"/>
      <c r="G25" s="11"/>
      <c r="H25" s="56">
        <f t="shared" si="5"/>
        <v>13500000</v>
      </c>
      <c r="I25" s="56">
        <v>3000000</v>
      </c>
      <c r="J25" s="11">
        <v>1000000</v>
      </c>
      <c r="K25" s="11">
        <v>1000000</v>
      </c>
      <c r="L25" s="225">
        <f t="shared" si="6"/>
        <v>0</v>
      </c>
      <c r="M25" s="11">
        <v>950000</v>
      </c>
      <c r="N25" s="11">
        <v>950000</v>
      </c>
      <c r="O25" s="61">
        <f t="shared" si="7"/>
        <v>0</v>
      </c>
      <c r="P25" s="11">
        <v>950000</v>
      </c>
      <c r="Q25" s="11">
        <v>950000</v>
      </c>
      <c r="R25" s="61">
        <f t="shared" si="27"/>
        <v>0</v>
      </c>
      <c r="S25" s="11">
        <v>950000</v>
      </c>
      <c r="T25" s="11">
        <v>950000</v>
      </c>
      <c r="U25" s="61">
        <f t="shared" si="28"/>
        <v>0</v>
      </c>
      <c r="V25" s="11">
        <v>950000</v>
      </c>
      <c r="W25" s="11"/>
      <c r="X25" s="61">
        <f t="shared" si="29"/>
        <v>950000</v>
      </c>
      <c r="Y25" s="11">
        <v>950000</v>
      </c>
      <c r="Z25" s="11"/>
      <c r="AA25" s="61">
        <f t="shared" si="30"/>
        <v>950000</v>
      </c>
      <c r="AB25" s="11">
        <v>950000</v>
      </c>
      <c r="AC25" s="11"/>
      <c r="AD25" s="61">
        <f t="shared" si="31"/>
        <v>950000</v>
      </c>
      <c r="AE25" s="11">
        <v>950000</v>
      </c>
      <c r="AF25" s="11"/>
      <c r="AG25" s="61">
        <f t="shared" si="32"/>
        <v>950000</v>
      </c>
      <c r="AH25" s="11">
        <v>950000</v>
      </c>
      <c r="AI25" s="11"/>
      <c r="AJ25" s="61">
        <f t="shared" si="33"/>
        <v>950000</v>
      </c>
      <c r="AK25" s="11">
        <v>950000</v>
      </c>
      <c r="AL25" s="11"/>
      <c r="AM25" s="61">
        <f t="shared" si="34"/>
        <v>950000</v>
      </c>
      <c r="AN25" s="11">
        <v>950000</v>
      </c>
      <c r="AO25" s="11"/>
      <c r="AP25" s="61">
        <f t="shared" si="35"/>
        <v>950000</v>
      </c>
      <c r="AQ25" s="11"/>
      <c r="AR25" s="11"/>
      <c r="AS25" s="61">
        <f t="shared" si="20"/>
        <v>0</v>
      </c>
      <c r="AT25" s="56"/>
      <c r="AU25" s="11"/>
      <c r="AV25" s="56">
        <f t="shared" si="18"/>
        <v>0</v>
      </c>
      <c r="AW25" s="11"/>
      <c r="AX25" s="11"/>
      <c r="AY25" s="56">
        <f t="shared" si="19"/>
        <v>0</v>
      </c>
      <c r="AZ25" s="33">
        <f t="shared" si="0"/>
        <v>10500000</v>
      </c>
      <c r="BA25" s="8">
        <f t="shared" si="1"/>
        <v>3000000</v>
      </c>
      <c r="BB25" s="8">
        <f t="shared" si="2"/>
        <v>13500000</v>
      </c>
      <c r="BC25" s="8">
        <f t="shared" si="3"/>
        <v>13500000</v>
      </c>
      <c r="BD25" s="8">
        <f t="shared" si="4"/>
        <v>0</v>
      </c>
    </row>
    <row r="26" spans="1:56" x14ac:dyDescent="0.2">
      <c r="A26" s="289">
        <v>20</v>
      </c>
      <c r="B26" s="5"/>
      <c r="C26" s="58" t="s">
        <v>369</v>
      </c>
      <c r="D26" s="9" t="s">
        <v>505</v>
      </c>
      <c r="E26" s="11">
        <v>13500000</v>
      </c>
      <c r="F26" s="11"/>
      <c r="G26" s="11"/>
      <c r="H26" s="56">
        <f t="shared" si="5"/>
        <v>13500000</v>
      </c>
      <c r="I26" s="56">
        <v>3000000</v>
      </c>
      <c r="J26" s="11">
        <v>1000000</v>
      </c>
      <c r="K26" s="11">
        <v>1000000</v>
      </c>
      <c r="L26" s="225">
        <f t="shared" si="6"/>
        <v>0</v>
      </c>
      <c r="M26" s="11">
        <v>950000</v>
      </c>
      <c r="N26" s="11">
        <v>950000</v>
      </c>
      <c r="O26" s="61">
        <f t="shared" si="7"/>
        <v>0</v>
      </c>
      <c r="P26" s="11">
        <v>950000</v>
      </c>
      <c r="Q26" s="11">
        <v>950000</v>
      </c>
      <c r="R26" s="61">
        <f t="shared" si="27"/>
        <v>0</v>
      </c>
      <c r="S26" s="11">
        <v>950000</v>
      </c>
      <c r="T26" s="11"/>
      <c r="U26" s="61">
        <f t="shared" si="28"/>
        <v>950000</v>
      </c>
      <c r="V26" s="11">
        <v>950000</v>
      </c>
      <c r="W26" s="11"/>
      <c r="X26" s="61">
        <f t="shared" si="29"/>
        <v>950000</v>
      </c>
      <c r="Y26" s="11">
        <v>950000</v>
      </c>
      <c r="Z26" s="11"/>
      <c r="AA26" s="61">
        <f t="shared" si="30"/>
        <v>950000</v>
      </c>
      <c r="AB26" s="11">
        <v>950000</v>
      </c>
      <c r="AC26" s="11"/>
      <c r="AD26" s="61">
        <f t="shared" si="31"/>
        <v>950000</v>
      </c>
      <c r="AE26" s="11">
        <v>950000</v>
      </c>
      <c r="AF26" s="11"/>
      <c r="AG26" s="61">
        <f t="shared" si="32"/>
        <v>950000</v>
      </c>
      <c r="AH26" s="11">
        <v>950000</v>
      </c>
      <c r="AI26" s="11"/>
      <c r="AJ26" s="61">
        <f t="shared" si="33"/>
        <v>950000</v>
      </c>
      <c r="AK26" s="11">
        <v>950000</v>
      </c>
      <c r="AL26" s="11"/>
      <c r="AM26" s="61">
        <f t="shared" si="34"/>
        <v>950000</v>
      </c>
      <c r="AN26" s="11">
        <v>950000</v>
      </c>
      <c r="AO26" s="11"/>
      <c r="AP26" s="61">
        <f t="shared" si="35"/>
        <v>950000</v>
      </c>
      <c r="AQ26" s="11"/>
      <c r="AR26" s="11"/>
      <c r="AS26" s="61">
        <f t="shared" si="20"/>
        <v>0</v>
      </c>
      <c r="AT26" s="56"/>
      <c r="AU26" s="11"/>
      <c r="AV26" s="56">
        <f t="shared" si="18"/>
        <v>0</v>
      </c>
      <c r="AW26" s="11"/>
      <c r="AX26" s="11"/>
      <c r="AY26" s="56">
        <f t="shared" si="19"/>
        <v>0</v>
      </c>
      <c r="AZ26" s="33">
        <f t="shared" si="0"/>
        <v>10500000</v>
      </c>
      <c r="BA26" s="8">
        <f t="shared" si="1"/>
        <v>3000000</v>
      </c>
      <c r="BB26" s="8">
        <f t="shared" si="2"/>
        <v>13500000</v>
      </c>
      <c r="BC26" s="8">
        <f t="shared" si="3"/>
        <v>13500000</v>
      </c>
      <c r="BD26" s="8">
        <f t="shared" si="4"/>
        <v>0</v>
      </c>
    </row>
    <row r="27" spans="1:56" x14ac:dyDescent="0.2">
      <c r="A27" s="37">
        <v>21</v>
      </c>
      <c r="B27" s="5"/>
      <c r="C27" s="58" t="s">
        <v>370</v>
      </c>
      <c r="D27" s="9" t="s">
        <v>506</v>
      </c>
      <c r="E27" s="11">
        <v>13500000</v>
      </c>
      <c r="F27" s="11"/>
      <c r="G27" s="11"/>
      <c r="H27" s="56">
        <v>12500000</v>
      </c>
      <c r="I27" s="56">
        <v>4000000</v>
      </c>
      <c r="J27" s="11"/>
      <c r="K27" s="11"/>
      <c r="L27" s="225">
        <f t="shared" si="6"/>
        <v>0</v>
      </c>
      <c r="M27" s="11">
        <v>708000</v>
      </c>
      <c r="N27" s="11">
        <v>708000</v>
      </c>
      <c r="O27" s="61">
        <f t="shared" ref="O27" si="39">M27-N27</f>
        <v>0</v>
      </c>
      <c r="P27" s="11">
        <v>708000</v>
      </c>
      <c r="Q27" s="11">
        <v>708000</v>
      </c>
      <c r="R27" s="61">
        <f t="shared" si="27"/>
        <v>0</v>
      </c>
      <c r="S27" s="11">
        <v>708000</v>
      </c>
      <c r="T27" s="11">
        <v>708000</v>
      </c>
      <c r="U27" s="61">
        <f t="shared" si="28"/>
        <v>0</v>
      </c>
      <c r="V27" s="11">
        <v>708000</v>
      </c>
      <c r="W27" s="11">
        <v>708000</v>
      </c>
      <c r="X27" s="61">
        <f t="shared" si="29"/>
        <v>0</v>
      </c>
      <c r="Y27" s="11">
        <v>708000</v>
      </c>
      <c r="Z27" s="11">
        <v>708000</v>
      </c>
      <c r="AA27" s="61">
        <f t="shared" si="30"/>
        <v>0</v>
      </c>
      <c r="AB27" s="11">
        <v>708000</v>
      </c>
      <c r="AC27" s="11">
        <v>460000</v>
      </c>
      <c r="AD27" s="61">
        <f t="shared" si="31"/>
        <v>248000</v>
      </c>
      <c r="AE27" s="11">
        <v>708000</v>
      </c>
      <c r="AF27" s="11"/>
      <c r="AG27" s="61">
        <f t="shared" si="32"/>
        <v>708000</v>
      </c>
      <c r="AH27" s="11">
        <v>708000</v>
      </c>
      <c r="AI27" s="11"/>
      <c r="AJ27" s="61">
        <f t="shared" si="33"/>
        <v>708000</v>
      </c>
      <c r="AK27" s="11">
        <v>708000</v>
      </c>
      <c r="AL27" s="11"/>
      <c r="AM27" s="61">
        <f t="shared" si="34"/>
        <v>708000</v>
      </c>
      <c r="AN27" s="11">
        <v>708000</v>
      </c>
      <c r="AO27" s="11"/>
      <c r="AP27" s="61">
        <f t="shared" si="35"/>
        <v>708000</v>
      </c>
      <c r="AQ27" s="11">
        <v>708000</v>
      </c>
      <c r="AR27" s="11"/>
      <c r="AS27" s="61">
        <f t="shared" si="20"/>
        <v>708000</v>
      </c>
      <c r="AT27" s="56">
        <v>712000</v>
      </c>
      <c r="AU27" s="11"/>
      <c r="AV27" s="56">
        <f t="shared" si="18"/>
        <v>712000</v>
      </c>
      <c r="AW27" s="11"/>
      <c r="AX27" s="11"/>
      <c r="AY27" s="56">
        <f t="shared" si="19"/>
        <v>0</v>
      </c>
      <c r="AZ27" s="33">
        <f t="shared" si="0"/>
        <v>8500000</v>
      </c>
      <c r="BA27" s="8">
        <f t="shared" si="1"/>
        <v>4000000</v>
      </c>
      <c r="BB27" s="8">
        <f t="shared" si="2"/>
        <v>12500000</v>
      </c>
      <c r="BC27" s="8">
        <f t="shared" si="3"/>
        <v>12500000</v>
      </c>
      <c r="BD27" s="8">
        <f t="shared" si="4"/>
        <v>0</v>
      </c>
    </row>
    <row r="28" spans="1:56" x14ac:dyDescent="0.2">
      <c r="A28" s="289">
        <v>22</v>
      </c>
      <c r="B28" s="5"/>
      <c r="C28" s="58" t="s">
        <v>371</v>
      </c>
      <c r="D28" s="9" t="s">
        <v>505</v>
      </c>
      <c r="E28" s="11">
        <v>13500000</v>
      </c>
      <c r="F28" s="11"/>
      <c r="G28" s="11"/>
      <c r="H28" s="56">
        <f t="shared" si="5"/>
        <v>13500000</v>
      </c>
      <c r="I28" s="56">
        <v>4000000</v>
      </c>
      <c r="J28" s="11"/>
      <c r="K28" s="11"/>
      <c r="L28" s="225">
        <f t="shared" si="6"/>
        <v>0</v>
      </c>
      <c r="M28" s="11">
        <v>800000</v>
      </c>
      <c r="N28" s="11">
        <v>800000</v>
      </c>
      <c r="O28" s="61">
        <f t="shared" ref="O28" si="40">M28-N28</f>
        <v>0</v>
      </c>
      <c r="P28" s="11">
        <v>800000</v>
      </c>
      <c r="Q28" s="11">
        <v>800000</v>
      </c>
      <c r="R28" s="61">
        <f t="shared" si="27"/>
        <v>0</v>
      </c>
      <c r="S28" s="11">
        <v>800000</v>
      </c>
      <c r="T28" s="11">
        <v>800000</v>
      </c>
      <c r="U28" s="61">
        <f t="shared" si="28"/>
        <v>0</v>
      </c>
      <c r="V28" s="11">
        <v>800000</v>
      </c>
      <c r="W28" s="11">
        <v>800000</v>
      </c>
      <c r="X28" s="61">
        <f t="shared" si="29"/>
        <v>0</v>
      </c>
      <c r="Y28" s="11">
        <v>800000</v>
      </c>
      <c r="Z28" s="11"/>
      <c r="AA28" s="61">
        <f t="shared" si="30"/>
        <v>800000</v>
      </c>
      <c r="AB28" s="11">
        <v>800000</v>
      </c>
      <c r="AC28" s="11"/>
      <c r="AD28" s="61">
        <f t="shared" si="31"/>
        <v>800000</v>
      </c>
      <c r="AE28" s="11">
        <v>800000</v>
      </c>
      <c r="AF28" s="11"/>
      <c r="AG28" s="61">
        <f t="shared" si="32"/>
        <v>800000</v>
      </c>
      <c r="AH28" s="11">
        <v>800000</v>
      </c>
      <c r="AI28" s="11"/>
      <c r="AJ28" s="61">
        <f t="shared" si="33"/>
        <v>800000</v>
      </c>
      <c r="AK28" s="11">
        <v>800000</v>
      </c>
      <c r="AL28" s="11"/>
      <c r="AM28" s="61">
        <f t="shared" si="34"/>
        <v>800000</v>
      </c>
      <c r="AN28" s="11">
        <v>800000</v>
      </c>
      <c r="AO28" s="11"/>
      <c r="AP28" s="61">
        <f t="shared" si="35"/>
        <v>800000</v>
      </c>
      <c r="AQ28" s="11">
        <v>800000</v>
      </c>
      <c r="AR28" s="11"/>
      <c r="AS28" s="61">
        <f t="shared" si="20"/>
        <v>800000</v>
      </c>
      <c r="AT28" s="56">
        <v>700000</v>
      </c>
      <c r="AU28" s="11"/>
      <c r="AV28" s="56">
        <f t="shared" si="18"/>
        <v>700000</v>
      </c>
      <c r="AW28" s="11"/>
      <c r="AX28" s="11"/>
      <c r="AY28" s="56">
        <f t="shared" si="19"/>
        <v>0</v>
      </c>
      <c r="AZ28" s="33">
        <f t="shared" si="0"/>
        <v>9500000</v>
      </c>
      <c r="BA28" s="8">
        <f t="shared" si="1"/>
        <v>4000000</v>
      </c>
      <c r="BB28" s="8">
        <f t="shared" si="2"/>
        <v>13500000</v>
      </c>
      <c r="BC28" s="8">
        <f t="shared" si="3"/>
        <v>13500000</v>
      </c>
      <c r="BD28" s="8">
        <f t="shared" si="4"/>
        <v>0</v>
      </c>
    </row>
    <row r="29" spans="1:56" x14ac:dyDescent="0.2">
      <c r="A29" s="37">
        <v>23</v>
      </c>
      <c r="B29" s="5" t="s">
        <v>373</v>
      </c>
      <c r="C29" s="58" t="s">
        <v>372</v>
      </c>
      <c r="D29" s="9" t="s">
        <v>505</v>
      </c>
      <c r="E29" s="11">
        <v>13000000</v>
      </c>
      <c r="F29" s="11"/>
      <c r="G29" s="11">
        <v>3900000</v>
      </c>
      <c r="H29" s="56">
        <f t="shared" si="5"/>
        <v>9100000</v>
      </c>
      <c r="I29" s="56">
        <v>4000000</v>
      </c>
      <c r="J29" s="11"/>
      <c r="K29" s="11"/>
      <c r="L29" s="225">
        <f t="shared" si="6"/>
        <v>0</v>
      </c>
      <c r="M29" s="11">
        <v>510000</v>
      </c>
      <c r="N29" s="11">
        <v>510000</v>
      </c>
      <c r="O29" s="61">
        <f t="shared" ref="O29" si="41">M29-N29</f>
        <v>0</v>
      </c>
      <c r="P29" s="11">
        <v>510000</v>
      </c>
      <c r="Q29" s="11">
        <v>510000</v>
      </c>
      <c r="R29" s="61">
        <f>+P29-Q29</f>
        <v>0</v>
      </c>
      <c r="S29" s="11">
        <v>510000</v>
      </c>
      <c r="T29" s="11">
        <v>510000</v>
      </c>
      <c r="U29" s="61">
        <f t="shared" si="28"/>
        <v>0</v>
      </c>
      <c r="V29" s="11">
        <v>510000</v>
      </c>
      <c r="W29" s="11">
        <v>510000</v>
      </c>
      <c r="X29" s="61">
        <f t="shared" si="29"/>
        <v>0</v>
      </c>
      <c r="Y29" s="11">
        <v>510000</v>
      </c>
      <c r="Z29" s="11">
        <v>40000</v>
      </c>
      <c r="AA29" s="61">
        <f t="shared" si="30"/>
        <v>470000</v>
      </c>
      <c r="AB29" s="11">
        <v>510000</v>
      </c>
      <c r="AC29" s="11"/>
      <c r="AD29" s="61">
        <f t="shared" si="31"/>
        <v>510000</v>
      </c>
      <c r="AE29" s="11">
        <v>510000</v>
      </c>
      <c r="AF29" s="11"/>
      <c r="AG29" s="61">
        <f t="shared" si="32"/>
        <v>510000</v>
      </c>
      <c r="AH29" s="11">
        <v>510000</v>
      </c>
      <c r="AI29" s="11"/>
      <c r="AJ29" s="61">
        <f t="shared" si="33"/>
        <v>510000</v>
      </c>
      <c r="AK29" s="11">
        <v>510000</v>
      </c>
      <c r="AL29" s="11"/>
      <c r="AM29" s="61">
        <f t="shared" si="34"/>
        <v>510000</v>
      </c>
      <c r="AN29" s="11">
        <v>510000</v>
      </c>
      <c r="AO29" s="11"/>
      <c r="AP29" s="61">
        <f t="shared" si="35"/>
        <v>510000</v>
      </c>
      <c r="AQ29" s="11"/>
      <c r="AR29" s="11"/>
      <c r="AS29" s="61">
        <f t="shared" si="20"/>
        <v>0</v>
      </c>
      <c r="AT29" s="56"/>
      <c r="AU29" s="11"/>
      <c r="AV29" s="56">
        <f t="shared" si="18"/>
        <v>0</v>
      </c>
      <c r="AW29" s="11"/>
      <c r="AX29" s="11"/>
      <c r="AY29" s="56">
        <f t="shared" si="19"/>
        <v>0</v>
      </c>
      <c r="AZ29" s="33">
        <f t="shared" si="0"/>
        <v>5100000</v>
      </c>
      <c r="BA29" s="8">
        <f t="shared" si="1"/>
        <v>4000000</v>
      </c>
      <c r="BB29" s="8">
        <f t="shared" si="2"/>
        <v>9100000</v>
      </c>
      <c r="BC29" s="8">
        <f t="shared" si="3"/>
        <v>9100000</v>
      </c>
      <c r="BD29" s="8">
        <f t="shared" si="4"/>
        <v>0</v>
      </c>
    </row>
    <row r="30" spans="1:56" x14ac:dyDescent="0.2">
      <c r="A30" s="289">
        <v>24</v>
      </c>
      <c r="B30" s="5"/>
      <c r="C30" s="58" t="s">
        <v>374</v>
      </c>
      <c r="D30" s="9" t="s">
        <v>506</v>
      </c>
      <c r="E30" s="11">
        <v>13500000</v>
      </c>
      <c r="F30" s="11"/>
      <c r="G30" s="11">
        <v>2025000</v>
      </c>
      <c r="H30" s="56">
        <f t="shared" si="5"/>
        <v>11475000</v>
      </c>
      <c r="I30" s="56">
        <v>5000000</v>
      </c>
      <c r="J30" s="11"/>
      <c r="K30" s="11"/>
      <c r="L30" s="225">
        <f t="shared" si="6"/>
        <v>0</v>
      </c>
      <c r="M30" s="11">
        <v>550000</v>
      </c>
      <c r="N30" s="11">
        <v>550000</v>
      </c>
      <c r="O30" s="61">
        <f t="shared" ref="O30" si="42">M30-N30</f>
        <v>0</v>
      </c>
      <c r="P30" s="11">
        <v>550000</v>
      </c>
      <c r="Q30" s="11">
        <v>550000</v>
      </c>
      <c r="R30" s="61">
        <f t="shared" si="27"/>
        <v>0</v>
      </c>
      <c r="S30" s="11">
        <v>550000</v>
      </c>
      <c r="T30" s="11">
        <v>550000</v>
      </c>
      <c r="U30" s="61">
        <f t="shared" si="28"/>
        <v>0</v>
      </c>
      <c r="V30" s="11">
        <v>550000</v>
      </c>
      <c r="W30" s="11">
        <v>550000</v>
      </c>
      <c r="X30" s="61">
        <f t="shared" si="29"/>
        <v>0</v>
      </c>
      <c r="Y30" s="11">
        <v>550000</v>
      </c>
      <c r="Z30" s="11">
        <v>550000</v>
      </c>
      <c r="AA30" s="61">
        <f t="shared" si="30"/>
        <v>0</v>
      </c>
      <c r="AB30" s="11">
        <v>550000</v>
      </c>
      <c r="AC30" s="11"/>
      <c r="AD30" s="61">
        <f t="shared" si="31"/>
        <v>550000</v>
      </c>
      <c r="AE30" s="11">
        <v>550000</v>
      </c>
      <c r="AF30" s="11"/>
      <c r="AG30" s="61">
        <f t="shared" si="32"/>
        <v>550000</v>
      </c>
      <c r="AH30" s="11">
        <v>550000</v>
      </c>
      <c r="AI30" s="11"/>
      <c r="AJ30" s="61">
        <f t="shared" si="33"/>
        <v>550000</v>
      </c>
      <c r="AK30" s="11">
        <v>550000</v>
      </c>
      <c r="AL30" s="11"/>
      <c r="AM30" s="61">
        <f t="shared" si="34"/>
        <v>550000</v>
      </c>
      <c r="AN30" s="11">
        <v>550000</v>
      </c>
      <c r="AO30" s="11"/>
      <c r="AP30" s="61">
        <f t="shared" si="35"/>
        <v>550000</v>
      </c>
      <c r="AQ30" s="11">
        <v>550000</v>
      </c>
      <c r="AR30" s="11"/>
      <c r="AS30" s="61">
        <f t="shared" si="20"/>
        <v>550000</v>
      </c>
      <c r="AT30" s="56">
        <v>425000</v>
      </c>
      <c r="AU30" s="11"/>
      <c r="AV30" s="56">
        <f t="shared" si="18"/>
        <v>425000</v>
      </c>
      <c r="AW30" s="11"/>
      <c r="AX30" s="11"/>
      <c r="AY30" s="56">
        <f t="shared" si="19"/>
        <v>0</v>
      </c>
      <c r="AZ30" s="33">
        <f t="shared" si="0"/>
        <v>6475000</v>
      </c>
      <c r="BA30" s="8">
        <f t="shared" si="1"/>
        <v>5000000</v>
      </c>
      <c r="BB30" s="8">
        <f t="shared" si="2"/>
        <v>11475000</v>
      </c>
      <c r="BC30" s="8">
        <f t="shared" si="3"/>
        <v>11475000</v>
      </c>
      <c r="BD30" s="8">
        <f t="shared" si="4"/>
        <v>0</v>
      </c>
    </row>
    <row r="31" spans="1:56" x14ac:dyDescent="0.2">
      <c r="A31" s="37">
        <v>25</v>
      </c>
      <c r="B31" s="5"/>
      <c r="C31" s="58" t="s">
        <v>375</v>
      </c>
      <c r="D31" s="9" t="s">
        <v>505</v>
      </c>
      <c r="E31" s="11">
        <v>13500000</v>
      </c>
      <c r="F31" s="11"/>
      <c r="G31" s="11">
        <v>8100000</v>
      </c>
      <c r="H31" s="56">
        <f t="shared" si="5"/>
        <v>5400000</v>
      </c>
      <c r="I31" s="56">
        <v>1700000</v>
      </c>
      <c r="J31" s="11"/>
      <c r="K31" s="11"/>
      <c r="L31" s="225">
        <f t="shared" si="6"/>
        <v>0</v>
      </c>
      <c r="M31" s="11">
        <v>300000</v>
      </c>
      <c r="N31" s="11">
        <v>300000</v>
      </c>
      <c r="O31" s="61">
        <f t="shared" ref="O31:O43" si="43">M31-N31</f>
        <v>0</v>
      </c>
      <c r="P31" s="11">
        <v>300000</v>
      </c>
      <c r="Q31" s="11">
        <v>300000</v>
      </c>
      <c r="R31" s="61">
        <f t="shared" si="27"/>
        <v>0</v>
      </c>
      <c r="S31" s="11">
        <v>300000</v>
      </c>
      <c r="T31" s="11">
        <v>300000</v>
      </c>
      <c r="U31" s="61">
        <f t="shared" si="28"/>
        <v>0</v>
      </c>
      <c r="V31" s="11">
        <v>300000</v>
      </c>
      <c r="W31" s="11">
        <v>300000</v>
      </c>
      <c r="X31" s="61">
        <f t="shared" si="29"/>
        <v>0</v>
      </c>
      <c r="Y31" s="11">
        <v>300000</v>
      </c>
      <c r="Z31" s="11"/>
      <c r="AA31" s="61">
        <f t="shared" si="30"/>
        <v>300000</v>
      </c>
      <c r="AB31" s="11">
        <v>300000</v>
      </c>
      <c r="AC31" s="11"/>
      <c r="AD31" s="61">
        <f t="shared" si="31"/>
        <v>300000</v>
      </c>
      <c r="AE31" s="11">
        <v>300000</v>
      </c>
      <c r="AF31" s="11"/>
      <c r="AG31" s="61">
        <f t="shared" si="32"/>
        <v>300000</v>
      </c>
      <c r="AH31" s="11">
        <v>300000</v>
      </c>
      <c r="AI31" s="11"/>
      <c r="AJ31" s="61">
        <f t="shared" si="33"/>
        <v>300000</v>
      </c>
      <c r="AK31" s="11">
        <v>300000</v>
      </c>
      <c r="AL31" s="11"/>
      <c r="AM31" s="61">
        <f t="shared" si="34"/>
        <v>300000</v>
      </c>
      <c r="AN31" s="11">
        <v>300000</v>
      </c>
      <c r="AO31" s="11"/>
      <c r="AP31" s="61">
        <f t="shared" si="35"/>
        <v>300000</v>
      </c>
      <c r="AQ31" s="11">
        <v>300000</v>
      </c>
      <c r="AR31" s="11"/>
      <c r="AS31" s="61">
        <f t="shared" si="20"/>
        <v>300000</v>
      </c>
      <c r="AT31" s="56">
        <v>400000</v>
      </c>
      <c r="AU31" s="11"/>
      <c r="AV31" s="56">
        <f t="shared" si="18"/>
        <v>400000</v>
      </c>
      <c r="AW31" s="11"/>
      <c r="AX31" s="11"/>
      <c r="AY31" s="56">
        <f t="shared" si="19"/>
        <v>0</v>
      </c>
      <c r="AZ31" s="33">
        <f t="shared" si="0"/>
        <v>3700000</v>
      </c>
      <c r="BA31" s="8">
        <f t="shared" si="1"/>
        <v>1700000</v>
      </c>
      <c r="BB31" s="8">
        <f t="shared" si="2"/>
        <v>5400000</v>
      </c>
      <c r="BC31" s="8">
        <f t="shared" si="3"/>
        <v>5400000</v>
      </c>
      <c r="BD31" s="8">
        <f t="shared" si="4"/>
        <v>0</v>
      </c>
    </row>
    <row r="32" spans="1:56" s="284" customFormat="1" x14ac:dyDescent="0.2">
      <c r="A32" s="289">
        <v>26</v>
      </c>
      <c r="B32" s="285"/>
      <c r="C32" s="271" t="s">
        <v>376</v>
      </c>
      <c r="D32" s="279" t="s">
        <v>506</v>
      </c>
      <c r="E32" s="272">
        <v>13000000</v>
      </c>
      <c r="F32" s="271">
        <v>1250000</v>
      </c>
      <c r="G32" s="271">
        <v>500000</v>
      </c>
      <c r="H32" s="271">
        <f>+E32-F32-G32</f>
        <v>11250000</v>
      </c>
      <c r="I32" s="271">
        <v>11250000</v>
      </c>
      <c r="J32" s="271"/>
      <c r="K32" s="271"/>
      <c r="L32" s="273"/>
      <c r="M32" s="271"/>
      <c r="N32" s="271"/>
      <c r="O32" s="274"/>
      <c r="P32" s="271"/>
      <c r="Q32" s="271"/>
      <c r="R32" s="273"/>
      <c r="S32" s="271"/>
      <c r="T32" s="271"/>
      <c r="U32" s="273"/>
      <c r="V32" s="271"/>
      <c r="W32" s="271"/>
      <c r="X32" s="273"/>
      <c r="Y32" s="271"/>
      <c r="Z32" s="271"/>
      <c r="AA32" s="273"/>
      <c r="AB32" s="271"/>
      <c r="AC32" s="271"/>
      <c r="AD32" s="273"/>
      <c r="AE32" s="271"/>
      <c r="AF32" s="271"/>
      <c r="AG32" s="273"/>
      <c r="AH32" s="271"/>
      <c r="AI32" s="271"/>
      <c r="AJ32" s="273"/>
      <c r="AK32" s="271"/>
      <c r="AL32" s="271"/>
      <c r="AM32" s="273"/>
      <c r="AN32" s="271"/>
      <c r="AO32" s="271"/>
      <c r="AP32" s="274"/>
      <c r="AQ32" s="271"/>
      <c r="AR32" s="271"/>
      <c r="AS32" s="271"/>
      <c r="AT32" s="271"/>
      <c r="AU32" s="271"/>
      <c r="AV32" s="271"/>
      <c r="AW32" s="271"/>
      <c r="AX32" s="271"/>
      <c r="AY32" s="271"/>
      <c r="AZ32" s="33">
        <f t="shared" si="0"/>
        <v>0</v>
      </c>
      <c r="BA32" s="8">
        <f t="shared" si="1"/>
        <v>11250000</v>
      </c>
      <c r="BB32" s="8">
        <f t="shared" si="2"/>
        <v>11250000</v>
      </c>
      <c r="BC32" s="8">
        <f t="shared" si="3"/>
        <v>11250000</v>
      </c>
      <c r="BD32" s="8">
        <f t="shared" si="4"/>
        <v>0</v>
      </c>
    </row>
    <row r="33" spans="1:56" x14ac:dyDescent="0.2">
      <c r="A33" s="37">
        <v>27</v>
      </c>
      <c r="B33" s="71"/>
      <c r="C33" s="53" t="s">
        <v>377</v>
      </c>
      <c r="D33" s="286" t="s">
        <v>505</v>
      </c>
      <c r="E33" s="11">
        <v>13500000</v>
      </c>
      <c r="F33" s="53"/>
      <c r="G33" s="53"/>
      <c r="H33" s="53">
        <v>13500000</v>
      </c>
      <c r="I33" s="53">
        <v>2300000</v>
      </c>
      <c r="J33" s="53">
        <v>1700000</v>
      </c>
      <c r="K33" s="53">
        <v>1700000</v>
      </c>
      <c r="L33" s="216">
        <f>+J33-K33</f>
        <v>0</v>
      </c>
      <c r="M33" s="53">
        <v>950000</v>
      </c>
      <c r="N33" s="53">
        <v>300000</v>
      </c>
      <c r="O33" s="54">
        <f>+M33-N33</f>
        <v>650000</v>
      </c>
      <c r="P33" s="53">
        <v>950000</v>
      </c>
      <c r="Q33" s="53"/>
      <c r="R33" s="54">
        <f t="shared" ref="R33" si="44">+P33-Q33</f>
        <v>950000</v>
      </c>
      <c r="S33" s="53">
        <v>950000</v>
      </c>
      <c r="T33" s="53"/>
      <c r="U33" s="54">
        <f t="shared" ref="U33" si="45">+S33-T33</f>
        <v>950000</v>
      </c>
      <c r="V33" s="53">
        <v>950000</v>
      </c>
      <c r="W33" s="53"/>
      <c r="X33" s="54">
        <f t="shared" ref="X33" si="46">+V33-W33</f>
        <v>950000</v>
      </c>
      <c r="Y33" s="53">
        <v>950000</v>
      </c>
      <c r="Z33" s="53"/>
      <c r="AA33" s="54">
        <f t="shared" ref="AA33" si="47">+Y33-Z33</f>
        <v>950000</v>
      </c>
      <c r="AB33" s="53">
        <v>950000</v>
      </c>
      <c r="AC33" s="53"/>
      <c r="AD33" s="54">
        <f t="shared" ref="AD33" si="48">+AB33-AC33</f>
        <v>950000</v>
      </c>
      <c r="AE33" s="53">
        <v>950000</v>
      </c>
      <c r="AF33" s="53"/>
      <c r="AG33" s="54">
        <f t="shared" ref="AG33" si="49">+AE33-AF33</f>
        <v>950000</v>
      </c>
      <c r="AH33" s="53">
        <v>950000</v>
      </c>
      <c r="AI33" s="53"/>
      <c r="AJ33" s="54">
        <f t="shared" ref="AJ33" si="50">+AH33-AI33</f>
        <v>950000</v>
      </c>
      <c r="AK33" s="53">
        <v>950000</v>
      </c>
      <c r="AL33" s="53"/>
      <c r="AM33" s="54">
        <f t="shared" ref="AM33" si="51">+AK33-AL33</f>
        <v>950000</v>
      </c>
      <c r="AN33" s="53">
        <v>950000</v>
      </c>
      <c r="AO33" s="53"/>
      <c r="AP33" s="54">
        <f t="shared" ref="AP33" si="52">+AN33-AO33</f>
        <v>950000</v>
      </c>
      <c r="AQ33" s="53"/>
      <c r="AR33" s="53"/>
      <c r="AS33" s="53"/>
      <c r="AT33" s="53"/>
      <c r="AU33" s="53"/>
      <c r="AV33" s="53"/>
      <c r="AW33" s="53"/>
      <c r="AX33" s="53"/>
      <c r="AY33" s="53"/>
      <c r="AZ33" s="33">
        <f t="shared" si="0"/>
        <v>11200000</v>
      </c>
      <c r="BA33" s="8">
        <f t="shared" si="1"/>
        <v>2300000</v>
      </c>
      <c r="BB33" s="8">
        <f t="shared" si="2"/>
        <v>13500000</v>
      </c>
      <c r="BC33" s="8">
        <f t="shared" si="3"/>
        <v>13500000</v>
      </c>
      <c r="BD33" s="8">
        <f t="shared" si="4"/>
        <v>0</v>
      </c>
    </row>
    <row r="34" spans="1:56" x14ac:dyDescent="0.2">
      <c r="A34" s="289">
        <v>28</v>
      </c>
      <c r="B34" s="12"/>
      <c r="C34" s="59" t="s">
        <v>378</v>
      </c>
      <c r="D34" s="286" t="s">
        <v>506</v>
      </c>
      <c r="E34" s="11">
        <v>13500000</v>
      </c>
      <c r="F34" s="53"/>
      <c r="G34" s="53">
        <v>4050000</v>
      </c>
      <c r="H34" s="53">
        <f>E34-F34-G34</f>
        <v>9450000</v>
      </c>
      <c r="I34" s="53">
        <v>4000000</v>
      </c>
      <c r="J34" s="53"/>
      <c r="K34" s="53"/>
      <c r="L34" s="216">
        <f t="shared" si="6"/>
        <v>0</v>
      </c>
      <c r="M34" s="53">
        <v>545000</v>
      </c>
      <c r="N34" s="53">
        <v>545000</v>
      </c>
      <c r="O34" s="54">
        <f t="shared" ref="O34" si="53">M34-N34</f>
        <v>0</v>
      </c>
      <c r="P34" s="53">
        <v>545000</v>
      </c>
      <c r="Q34" s="53">
        <v>545000</v>
      </c>
      <c r="R34" s="54">
        <f t="shared" ref="R34" si="54">P34-Q34</f>
        <v>0</v>
      </c>
      <c r="S34" s="53">
        <v>545000</v>
      </c>
      <c r="T34" s="53">
        <v>545000</v>
      </c>
      <c r="U34" s="54">
        <f t="shared" ref="U34" si="55">S34-T34</f>
        <v>0</v>
      </c>
      <c r="V34" s="53">
        <v>545000</v>
      </c>
      <c r="W34" s="53">
        <v>545000</v>
      </c>
      <c r="X34" s="54"/>
      <c r="Y34" s="53">
        <v>545000</v>
      </c>
      <c r="Z34" s="53">
        <v>545000</v>
      </c>
      <c r="AA34" s="54">
        <f t="shared" ref="AA34" si="56">Y34-Z34</f>
        <v>0</v>
      </c>
      <c r="AB34" s="53">
        <v>545000</v>
      </c>
      <c r="AC34" s="53"/>
      <c r="AD34" s="54">
        <f t="shared" ref="AD34" si="57">AB34-AC34</f>
        <v>545000</v>
      </c>
      <c r="AE34" s="53">
        <v>545000</v>
      </c>
      <c r="AF34" s="53"/>
      <c r="AG34" s="54">
        <f t="shared" ref="AG34" si="58">AE34-AF34</f>
        <v>545000</v>
      </c>
      <c r="AH34" s="53">
        <v>545000</v>
      </c>
      <c r="AI34" s="53"/>
      <c r="AJ34" s="54">
        <f t="shared" ref="AJ34" si="59">AH34-AI34</f>
        <v>545000</v>
      </c>
      <c r="AK34" s="53">
        <v>545000</v>
      </c>
      <c r="AL34" s="53"/>
      <c r="AM34" s="54">
        <f t="shared" ref="AM34" si="60">AK34-AL34</f>
        <v>545000</v>
      </c>
      <c r="AN34" s="53">
        <v>545000</v>
      </c>
      <c r="AO34" s="53"/>
      <c r="AP34" s="54">
        <f t="shared" ref="AP34" si="61">AN34-AO34</f>
        <v>545000</v>
      </c>
      <c r="AQ34" s="53"/>
      <c r="AR34" s="53"/>
      <c r="AS34" s="54">
        <f t="shared" si="20"/>
        <v>0</v>
      </c>
      <c r="AT34" s="53"/>
      <c r="AU34" s="53"/>
      <c r="AV34" s="53">
        <f t="shared" si="18"/>
        <v>0</v>
      </c>
      <c r="AW34" s="53"/>
      <c r="AX34" s="53"/>
      <c r="AY34" s="53">
        <f t="shared" si="19"/>
        <v>0</v>
      </c>
      <c r="AZ34" s="33">
        <f t="shared" si="0"/>
        <v>5450000</v>
      </c>
      <c r="BA34" s="8">
        <f t="shared" si="1"/>
        <v>4000000</v>
      </c>
      <c r="BB34" s="8">
        <f t="shared" si="2"/>
        <v>9450000</v>
      </c>
      <c r="BC34" s="8">
        <f t="shared" si="3"/>
        <v>9450000</v>
      </c>
      <c r="BD34" s="8">
        <f t="shared" si="4"/>
        <v>0</v>
      </c>
    </row>
    <row r="35" spans="1:56" s="284" customFormat="1" x14ac:dyDescent="0.2">
      <c r="A35" s="37">
        <v>29</v>
      </c>
      <c r="B35" s="287" t="s">
        <v>380</v>
      </c>
      <c r="C35" s="288" t="s">
        <v>379</v>
      </c>
      <c r="D35" s="279" t="s">
        <v>506</v>
      </c>
      <c r="E35" s="272">
        <v>13500000</v>
      </c>
      <c r="F35" s="271"/>
      <c r="G35" s="271">
        <v>4050000</v>
      </c>
      <c r="H35" s="271">
        <f>E35-F35-G35</f>
        <v>9450000</v>
      </c>
      <c r="I35" s="271">
        <f>+H35</f>
        <v>9450000</v>
      </c>
      <c r="J35" s="271"/>
      <c r="K35" s="271"/>
      <c r="L35" s="273">
        <f t="shared" si="6"/>
        <v>0</v>
      </c>
      <c r="M35" s="271"/>
      <c r="N35" s="271"/>
      <c r="O35" s="274">
        <f t="shared" ref="O35" si="62">M35-N35</f>
        <v>0</v>
      </c>
      <c r="P35" s="271"/>
      <c r="Q35" s="271"/>
      <c r="R35" s="273">
        <f t="shared" ref="R35:R38" si="63">P35-Q35</f>
        <v>0</v>
      </c>
      <c r="S35" s="271"/>
      <c r="T35" s="271"/>
      <c r="U35" s="273">
        <f t="shared" ref="U35:U38" si="64">S35-T35</f>
        <v>0</v>
      </c>
      <c r="V35" s="271"/>
      <c r="W35" s="271"/>
      <c r="X35" s="273">
        <f t="shared" ref="X35:X38" si="65">V35-W35</f>
        <v>0</v>
      </c>
      <c r="Y35" s="271"/>
      <c r="Z35" s="271"/>
      <c r="AA35" s="273">
        <f t="shared" ref="AA35:AA38" si="66">Y35-Z35</f>
        <v>0</v>
      </c>
      <c r="AB35" s="271"/>
      <c r="AC35" s="271"/>
      <c r="AD35" s="273">
        <f t="shared" ref="AD35:AD38" si="67">AB35-AC35</f>
        <v>0</v>
      </c>
      <c r="AE35" s="271"/>
      <c r="AF35" s="271"/>
      <c r="AG35" s="273">
        <f t="shared" ref="AG35:AG38" si="68">AE35-AF35</f>
        <v>0</v>
      </c>
      <c r="AH35" s="271"/>
      <c r="AI35" s="271"/>
      <c r="AJ35" s="273">
        <f t="shared" ref="AJ35:AJ38" si="69">AH35-AI35</f>
        <v>0</v>
      </c>
      <c r="AK35" s="271"/>
      <c r="AL35" s="271"/>
      <c r="AM35" s="273">
        <f t="shared" ref="AM35:AM38" si="70">AK35-AL35</f>
        <v>0</v>
      </c>
      <c r="AN35" s="271"/>
      <c r="AO35" s="271"/>
      <c r="AP35" s="274">
        <f t="shared" ref="AP35:AP38" si="71">AN35-AO35</f>
        <v>0</v>
      </c>
      <c r="AQ35" s="271"/>
      <c r="AR35" s="271"/>
      <c r="AS35" s="274">
        <f t="shared" si="20"/>
        <v>0</v>
      </c>
      <c r="AT35" s="271"/>
      <c r="AU35" s="271"/>
      <c r="AV35" s="271">
        <f t="shared" si="18"/>
        <v>0</v>
      </c>
      <c r="AW35" s="271"/>
      <c r="AX35" s="271"/>
      <c r="AY35" s="271">
        <f t="shared" si="19"/>
        <v>0</v>
      </c>
      <c r="AZ35" s="33">
        <f t="shared" si="0"/>
        <v>0</v>
      </c>
      <c r="BA35" s="8">
        <f t="shared" si="1"/>
        <v>9450000</v>
      </c>
      <c r="BB35" s="8">
        <f t="shared" si="2"/>
        <v>9450000</v>
      </c>
      <c r="BC35" s="8">
        <f t="shared" si="3"/>
        <v>9450000</v>
      </c>
      <c r="BD35" s="8">
        <f t="shared" si="4"/>
        <v>0</v>
      </c>
    </row>
    <row r="36" spans="1:56" x14ac:dyDescent="0.2">
      <c r="A36" s="289">
        <v>30</v>
      </c>
      <c r="B36" s="5"/>
      <c r="C36" s="58" t="s">
        <v>381</v>
      </c>
      <c r="D36" s="286" t="s">
        <v>506</v>
      </c>
      <c r="E36" s="11">
        <v>13500000</v>
      </c>
      <c r="F36" s="11"/>
      <c r="G36" s="11"/>
      <c r="H36" s="56">
        <f t="shared" ref="H36:H42" si="72">E36-F36-G36</f>
        <v>13500000</v>
      </c>
      <c r="I36" s="56">
        <v>2000000</v>
      </c>
      <c r="J36" s="11"/>
      <c r="K36" s="11"/>
      <c r="L36" s="225">
        <f t="shared" si="6"/>
        <v>0</v>
      </c>
      <c r="M36" s="11">
        <v>950000</v>
      </c>
      <c r="N36" s="11">
        <v>950000</v>
      </c>
      <c r="O36" s="61">
        <f t="shared" ref="O36" si="73">M36-N36</f>
        <v>0</v>
      </c>
      <c r="P36" s="11">
        <v>950000</v>
      </c>
      <c r="Q36" s="11">
        <v>950000</v>
      </c>
      <c r="R36" s="61">
        <f t="shared" si="63"/>
        <v>0</v>
      </c>
      <c r="S36" s="11">
        <v>950000</v>
      </c>
      <c r="T36" s="11">
        <v>950000</v>
      </c>
      <c r="U36" s="61">
        <f t="shared" si="64"/>
        <v>0</v>
      </c>
      <c r="V36" s="11">
        <v>950000</v>
      </c>
      <c r="W36" s="11">
        <v>950000</v>
      </c>
      <c r="X36" s="61">
        <f t="shared" si="65"/>
        <v>0</v>
      </c>
      <c r="Y36" s="11">
        <v>950000</v>
      </c>
      <c r="Z36" s="11"/>
      <c r="AA36" s="61">
        <f t="shared" si="66"/>
        <v>950000</v>
      </c>
      <c r="AB36" s="11">
        <v>950000</v>
      </c>
      <c r="AC36" s="11"/>
      <c r="AD36" s="61">
        <f t="shared" si="67"/>
        <v>950000</v>
      </c>
      <c r="AE36" s="11">
        <v>950000</v>
      </c>
      <c r="AF36" s="11"/>
      <c r="AG36" s="61">
        <f t="shared" si="68"/>
        <v>950000</v>
      </c>
      <c r="AH36" s="11">
        <v>950000</v>
      </c>
      <c r="AI36" s="11"/>
      <c r="AJ36" s="61">
        <f t="shared" si="69"/>
        <v>950000</v>
      </c>
      <c r="AK36" s="11">
        <v>950000</v>
      </c>
      <c r="AL36" s="11"/>
      <c r="AM36" s="61">
        <f t="shared" si="70"/>
        <v>950000</v>
      </c>
      <c r="AN36" s="11">
        <v>950000</v>
      </c>
      <c r="AO36" s="11"/>
      <c r="AP36" s="61">
        <f t="shared" si="71"/>
        <v>950000</v>
      </c>
      <c r="AQ36" s="11">
        <v>950000</v>
      </c>
      <c r="AR36" s="11"/>
      <c r="AS36" s="61">
        <f t="shared" si="20"/>
        <v>950000</v>
      </c>
      <c r="AT36" s="56">
        <v>1050000</v>
      </c>
      <c r="AU36" s="11"/>
      <c r="AV36" s="56">
        <f t="shared" si="18"/>
        <v>1050000</v>
      </c>
      <c r="AW36" s="11"/>
      <c r="AX36" s="11"/>
      <c r="AY36" s="56">
        <f t="shared" si="19"/>
        <v>0</v>
      </c>
      <c r="AZ36" s="33">
        <f t="shared" si="0"/>
        <v>11500000</v>
      </c>
      <c r="BA36" s="8">
        <f t="shared" si="1"/>
        <v>2000000</v>
      </c>
      <c r="BB36" s="8">
        <f t="shared" si="2"/>
        <v>13500000</v>
      </c>
      <c r="BC36" s="8">
        <f t="shared" si="3"/>
        <v>13500000</v>
      </c>
      <c r="BD36" s="8">
        <f t="shared" si="4"/>
        <v>0</v>
      </c>
    </row>
    <row r="37" spans="1:56" x14ac:dyDescent="0.2">
      <c r="A37" s="37">
        <v>31</v>
      </c>
      <c r="B37" s="5"/>
      <c r="C37" s="58" t="s">
        <v>382</v>
      </c>
      <c r="D37" s="286" t="s">
        <v>506</v>
      </c>
      <c r="E37" s="11">
        <v>13500000</v>
      </c>
      <c r="F37" s="11"/>
      <c r="G37" s="11"/>
      <c r="H37" s="56">
        <f t="shared" si="72"/>
        <v>13500000</v>
      </c>
      <c r="I37" s="56">
        <v>4000000</v>
      </c>
      <c r="J37" s="11"/>
      <c r="K37" s="11"/>
      <c r="L37" s="225">
        <f t="shared" si="6"/>
        <v>0</v>
      </c>
      <c r="M37" s="11">
        <v>800000</v>
      </c>
      <c r="N37" s="11">
        <v>800000</v>
      </c>
      <c r="O37" s="61">
        <f t="shared" si="43"/>
        <v>0</v>
      </c>
      <c r="P37" s="11">
        <v>800000</v>
      </c>
      <c r="Q37" s="11">
        <v>800000</v>
      </c>
      <c r="R37" s="61">
        <f t="shared" si="63"/>
        <v>0</v>
      </c>
      <c r="S37" s="11">
        <v>800000</v>
      </c>
      <c r="T37" s="11">
        <v>800000</v>
      </c>
      <c r="U37" s="61">
        <f t="shared" si="64"/>
        <v>0</v>
      </c>
      <c r="V37" s="11">
        <v>800000</v>
      </c>
      <c r="W37" s="11"/>
      <c r="X37" s="61">
        <f t="shared" si="65"/>
        <v>800000</v>
      </c>
      <c r="Y37" s="11">
        <v>800000</v>
      </c>
      <c r="Z37" s="11"/>
      <c r="AA37" s="61">
        <f t="shared" si="66"/>
        <v>800000</v>
      </c>
      <c r="AB37" s="11">
        <v>800000</v>
      </c>
      <c r="AC37" s="11"/>
      <c r="AD37" s="61">
        <f t="shared" si="67"/>
        <v>800000</v>
      </c>
      <c r="AE37" s="11">
        <v>800000</v>
      </c>
      <c r="AF37" s="11"/>
      <c r="AG37" s="61">
        <f t="shared" si="68"/>
        <v>800000</v>
      </c>
      <c r="AH37" s="11">
        <v>800000</v>
      </c>
      <c r="AI37" s="11"/>
      <c r="AJ37" s="61">
        <f t="shared" si="69"/>
        <v>800000</v>
      </c>
      <c r="AK37" s="11">
        <v>800000</v>
      </c>
      <c r="AL37" s="11"/>
      <c r="AM37" s="61">
        <f t="shared" si="70"/>
        <v>800000</v>
      </c>
      <c r="AN37" s="11">
        <v>800000</v>
      </c>
      <c r="AO37" s="11"/>
      <c r="AP37" s="61">
        <f t="shared" si="71"/>
        <v>800000</v>
      </c>
      <c r="AQ37" s="11">
        <v>800000</v>
      </c>
      <c r="AR37" s="11"/>
      <c r="AS37" s="61">
        <f t="shared" si="20"/>
        <v>800000</v>
      </c>
      <c r="AT37" s="56">
        <v>700000</v>
      </c>
      <c r="AU37" s="11"/>
      <c r="AV37" s="56">
        <f t="shared" si="18"/>
        <v>700000</v>
      </c>
      <c r="AW37" s="11"/>
      <c r="AX37" s="11"/>
      <c r="AY37" s="56">
        <f t="shared" si="19"/>
        <v>0</v>
      </c>
      <c r="AZ37" s="33">
        <f t="shared" si="0"/>
        <v>9500000</v>
      </c>
      <c r="BA37" s="8">
        <f t="shared" si="1"/>
        <v>4000000</v>
      </c>
      <c r="BB37" s="8">
        <f t="shared" si="2"/>
        <v>13500000</v>
      </c>
      <c r="BC37" s="8">
        <f t="shared" si="3"/>
        <v>13500000</v>
      </c>
      <c r="BD37" s="8">
        <f t="shared" si="4"/>
        <v>0</v>
      </c>
    </row>
    <row r="38" spans="1:56" x14ac:dyDescent="0.2">
      <c r="A38" s="289">
        <v>32</v>
      </c>
      <c r="B38" s="5" t="s">
        <v>383</v>
      </c>
      <c r="C38" s="58" t="s">
        <v>384</v>
      </c>
      <c r="D38" s="286" t="s">
        <v>506</v>
      </c>
      <c r="E38" s="11">
        <v>13500000</v>
      </c>
      <c r="F38" s="11"/>
      <c r="G38" s="11">
        <v>2700000</v>
      </c>
      <c r="H38" s="56">
        <f t="shared" si="72"/>
        <v>10800000</v>
      </c>
      <c r="I38" s="56">
        <v>5000000</v>
      </c>
      <c r="J38" s="11"/>
      <c r="K38" s="11"/>
      <c r="L38" s="225">
        <f t="shared" si="6"/>
        <v>0</v>
      </c>
      <c r="M38" s="11">
        <v>580000</v>
      </c>
      <c r="N38" s="11">
        <v>580000</v>
      </c>
      <c r="O38" s="61">
        <f t="shared" si="43"/>
        <v>0</v>
      </c>
      <c r="P38" s="11">
        <v>580000</v>
      </c>
      <c r="Q38" s="11">
        <v>580000</v>
      </c>
      <c r="R38" s="61">
        <f t="shared" si="63"/>
        <v>0</v>
      </c>
      <c r="S38" s="11">
        <v>580000</v>
      </c>
      <c r="T38" s="11">
        <v>580000</v>
      </c>
      <c r="U38" s="61">
        <f t="shared" si="64"/>
        <v>0</v>
      </c>
      <c r="V38" s="11">
        <v>580000</v>
      </c>
      <c r="W38" s="11">
        <v>580000</v>
      </c>
      <c r="X38" s="61">
        <f t="shared" si="65"/>
        <v>0</v>
      </c>
      <c r="Y38" s="11">
        <v>580000</v>
      </c>
      <c r="Z38" s="11">
        <v>580000</v>
      </c>
      <c r="AA38" s="61">
        <f t="shared" si="66"/>
        <v>0</v>
      </c>
      <c r="AB38" s="11">
        <v>580000</v>
      </c>
      <c r="AC38" s="11"/>
      <c r="AD38" s="61">
        <f t="shared" si="67"/>
        <v>580000</v>
      </c>
      <c r="AE38" s="11">
        <v>580000</v>
      </c>
      <c r="AF38" s="11"/>
      <c r="AG38" s="61">
        <f t="shared" si="68"/>
        <v>580000</v>
      </c>
      <c r="AH38" s="11">
        <v>580000</v>
      </c>
      <c r="AI38" s="11"/>
      <c r="AJ38" s="61">
        <f t="shared" si="69"/>
        <v>580000</v>
      </c>
      <c r="AK38" s="11">
        <v>580000</v>
      </c>
      <c r="AL38" s="11"/>
      <c r="AM38" s="61">
        <f t="shared" si="70"/>
        <v>580000</v>
      </c>
      <c r="AN38" s="11">
        <v>580000</v>
      </c>
      <c r="AO38" s="11"/>
      <c r="AP38" s="61">
        <f t="shared" si="71"/>
        <v>580000</v>
      </c>
      <c r="AQ38" s="11"/>
      <c r="AR38" s="11"/>
      <c r="AS38" s="61">
        <f t="shared" si="20"/>
        <v>0</v>
      </c>
      <c r="AT38" s="56"/>
      <c r="AU38" s="11"/>
      <c r="AV38" s="56">
        <f t="shared" si="18"/>
        <v>0</v>
      </c>
      <c r="AW38" s="11"/>
      <c r="AX38" s="11"/>
      <c r="AY38" s="56">
        <f t="shared" si="19"/>
        <v>0</v>
      </c>
      <c r="AZ38" s="33">
        <f t="shared" si="0"/>
        <v>5800000</v>
      </c>
      <c r="BA38" s="8">
        <f t="shared" si="1"/>
        <v>5000000</v>
      </c>
      <c r="BB38" s="8">
        <f t="shared" si="2"/>
        <v>10800000</v>
      </c>
      <c r="BC38" s="8">
        <f t="shared" si="3"/>
        <v>10800000</v>
      </c>
      <c r="BD38" s="8">
        <f t="shared" si="4"/>
        <v>0</v>
      </c>
    </row>
    <row r="39" spans="1:56" s="284" customFormat="1" x14ac:dyDescent="0.2">
      <c r="A39" s="37">
        <v>33</v>
      </c>
      <c r="B39" s="277"/>
      <c r="C39" s="278" t="s">
        <v>385</v>
      </c>
      <c r="D39" s="279" t="s">
        <v>506</v>
      </c>
      <c r="E39" s="272">
        <v>12500000</v>
      </c>
      <c r="F39" s="272">
        <v>1250000</v>
      </c>
      <c r="G39" s="272"/>
      <c r="H39" s="280">
        <f t="shared" si="72"/>
        <v>11250000</v>
      </c>
      <c r="I39" s="280">
        <f>+H39</f>
        <v>11250000</v>
      </c>
      <c r="J39" s="272"/>
      <c r="K39" s="272"/>
      <c r="L39" s="281">
        <f t="shared" si="6"/>
        <v>0</v>
      </c>
      <c r="M39" s="272"/>
      <c r="N39" s="272"/>
      <c r="O39" s="282">
        <f t="shared" ref="O39" si="74">M39-N39</f>
        <v>0</v>
      </c>
      <c r="P39" s="272"/>
      <c r="Q39" s="272"/>
      <c r="R39" s="281">
        <f t="shared" ref="R39:R40" si="75">P39-Q39</f>
        <v>0</v>
      </c>
      <c r="S39" s="272"/>
      <c r="T39" s="272"/>
      <c r="U39" s="281">
        <f t="shared" ref="U39:U40" si="76">S39-T39</f>
        <v>0</v>
      </c>
      <c r="V39" s="272"/>
      <c r="W39" s="272"/>
      <c r="X39" s="281">
        <f t="shared" ref="X39:X40" si="77">V39-W39</f>
        <v>0</v>
      </c>
      <c r="Y39" s="272"/>
      <c r="Z39" s="272"/>
      <c r="AA39" s="281">
        <f t="shared" ref="AA39:AA40" si="78">Y39-Z39</f>
        <v>0</v>
      </c>
      <c r="AB39" s="272"/>
      <c r="AC39" s="272"/>
      <c r="AD39" s="281">
        <f t="shared" ref="AD39:AD40" si="79">AB39-AC39</f>
        <v>0</v>
      </c>
      <c r="AE39" s="272"/>
      <c r="AF39" s="272"/>
      <c r="AG39" s="281">
        <f t="shared" ref="AG39:AG40" si="80">AE39-AF39</f>
        <v>0</v>
      </c>
      <c r="AH39" s="272"/>
      <c r="AI39" s="272"/>
      <c r="AJ39" s="281">
        <f t="shared" ref="AJ39:AJ40" si="81">AH39-AI39</f>
        <v>0</v>
      </c>
      <c r="AK39" s="272"/>
      <c r="AL39" s="272"/>
      <c r="AM39" s="281">
        <f t="shared" ref="AM39:AM40" si="82">AK39-AL39</f>
        <v>0</v>
      </c>
      <c r="AN39" s="272"/>
      <c r="AO39" s="272"/>
      <c r="AP39" s="282">
        <f t="shared" ref="AP39:AP40" si="83">AN39-AO39</f>
        <v>0</v>
      </c>
      <c r="AQ39" s="272"/>
      <c r="AR39" s="272"/>
      <c r="AS39" s="282">
        <f t="shared" si="20"/>
        <v>0</v>
      </c>
      <c r="AT39" s="280"/>
      <c r="AU39" s="272"/>
      <c r="AV39" s="280">
        <f t="shared" si="18"/>
        <v>0</v>
      </c>
      <c r="AW39" s="272"/>
      <c r="AX39" s="272"/>
      <c r="AY39" s="280">
        <f t="shared" si="19"/>
        <v>0</v>
      </c>
      <c r="AZ39" s="283">
        <f t="shared" si="0"/>
        <v>0</v>
      </c>
      <c r="BA39" s="8">
        <f t="shared" si="1"/>
        <v>11250000</v>
      </c>
      <c r="BB39" s="8">
        <f t="shared" si="2"/>
        <v>11250000</v>
      </c>
      <c r="BC39" s="8">
        <f t="shared" si="3"/>
        <v>11250000</v>
      </c>
      <c r="BD39" s="8">
        <f t="shared" si="4"/>
        <v>0</v>
      </c>
    </row>
    <row r="40" spans="1:56" x14ac:dyDescent="0.2">
      <c r="A40" s="289">
        <v>34</v>
      </c>
      <c r="B40" s="5"/>
      <c r="C40" s="58" t="s">
        <v>386</v>
      </c>
      <c r="D40" s="286" t="s">
        <v>506</v>
      </c>
      <c r="E40" s="11">
        <v>12500000</v>
      </c>
      <c r="F40" s="11"/>
      <c r="G40" s="11"/>
      <c r="H40" s="56">
        <f t="shared" si="72"/>
        <v>12500000</v>
      </c>
      <c r="I40" s="56">
        <v>4000000</v>
      </c>
      <c r="J40" s="11"/>
      <c r="K40" s="11"/>
      <c r="L40" s="225">
        <f t="shared" si="6"/>
        <v>0</v>
      </c>
      <c r="M40" s="11">
        <v>700000</v>
      </c>
      <c r="N40" s="11">
        <v>700000</v>
      </c>
      <c r="O40" s="61">
        <f t="shared" ref="O40" si="84">M40-N40</f>
        <v>0</v>
      </c>
      <c r="P40" s="11">
        <v>700000</v>
      </c>
      <c r="Q40" s="11">
        <v>700000</v>
      </c>
      <c r="R40" s="61">
        <f t="shared" si="75"/>
        <v>0</v>
      </c>
      <c r="S40" s="11">
        <v>700000</v>
      </c>
      <c r="T40" s="11">
        <v>700000</v>
      </c>
      <c r="U40" s="61">
        <f t="shared" si="76"/>
        <v>0</v>
      </c>
      <c r="V40" s="11">
        <v>700000</v>
      </c>
      <c r="W40" s="11">
        <v>700000</v>
      </c>
      <c r="X40" s="61">
        <f t="shared" si="77"/>
        <v>0</v>
      </c>
      <c r="Y40" s="11">
        <v>700000</v>
      </c>
      <c r="Z40" s="11">
        <v>700000</v>
      </c>
      <c r="AA40" s="61">
        <f t="shared" si="78"/>
        <v>0</v>
      </c>
      <c r="AB40" s="11">
        <v>700000</v>
      </c>
      <c r="AC40" s="11">
        <v>20000</v>
      </c>
      <c r="AD40" s="61">
        <f t="shared" si="79"/>
        <v>680000</v>
      </c>
      <c r="AE40" s="11">
        <v>700000</v>
      </c>
      <c r="AF40" s="11"/>
      <c r="AG40" s="61">
        <f t="shared" si="80"/>
        <v>700000</v>
      </c>
      <c r="AH40" s="11">
        <v>700000</v>
      </c>
      <c r="AI40" s="11"/>
      <c r="AJ40" s="61">
        <f t="shared" si="81"/>
        <v>700000</v>
      </c>
      <c r="AK40" s="11">
        <v>700000</v>
      </c>
      <c r="AL40" s="11"/>
      <c r="AM40" s="61">
        <f t="shared" si="82"/>
        <v>700000</v>
      </c>
      <c r="AN40" s="11">
        <v>700000</v>
      </c>
      <c r="AO40" s="11"/>
      <c r="AP40" s="61">
        <f t="shared" si="83"/>
        <v>700000</v>
      </c>
      <c r="AQ40" s="11">
        <v>700000</v>
      </c>
      <c r="AR40" s="11"/>
      <c r="AS40" s="61">
        <f t="shared" si="20"/>
        <v>700000</v>
      </c>
      <c r="AT40" s="56">
        <v>800000</v>
      </c>
      <c r="AU40" s="11"/>
      <c r="AV40" s="56">
        <f t="shared" si="18"/>
        <v>800000</v>
      </c>
      <c r="AW40" s="11"/>
      <c r="AX40" s="11"/>
      <c r="AY40" s="56">
        <f t="shared" si="19"/>
        <v>0</v>
      </c>
      <c r="AZ40" s="33">
        <f t="shared" si="0"/>
        <v>8500000</v>
      </c>
      <c r="BA40" s="8">
        <f t="shared" si="1"/>
        <v>4000000</v>
      </c>
      <c r="BB40" s="8">
        <f t="shared" si="2"/>
        <v>12500000</v>
      </c>
      <c r="BC40" s="8">
        <f t="shared" si="3"/>
        <v>12500000</v>
      </c>
      <c r="BD40" s="8">
        <f t="shared" si="4"/>
        <v>0</v>
      </c>
    </row>
    <row r="41" spans="1:56" s="284" customFormat="1" x14ac:dyDescent="0.2">
      <c r="A41" s="37">
        <v>35</v>
      </c>
      <c r="B41" s="277"/>
      <c r="C41" s="278" t="s">
        <v>387</v>
      </c>
      <c r="D41" s="279" t="s">
        <v>505</v>
      </c>
      <c r="E41" s="272">
        <v>13500000</v>
      </c>
      <c r="F41" s="272">
        <v>1350000</v>
      </c>
      <c r="G41" s="272"/>
      <c r="H41" s="280">
        <f t="shared" si="72"/>
        <v>12150000</v>
      </c>
      <c r="I41" s="280">
        <f>+H41</f>
        <v>12150000</v>
      </c>
      <c r="J41" s="272"/>
      <c r="K41" s="272"/>
      <c r="L41" s="281">
        <f t="shared" si="6"/>
        <v>0</v>
      </c>
      <c r="M41" s="272"/>
      <c r="N41" s="272"/>
      <c r="O41" s="282">
        <f t="shared" ref="O41" si="85">M41-N41</f>
        <v>0</v>
      </c>
      <c r="P41" s="272"/>
      <c r="Q41" s="272"/>
      <c r="R41" s="281">
        <f t="shared" ref="R41" si="86">P41-Q41</f>
        <v>0</v>
      </c>
      <c r="S41" s="272"/>
      <c r="T41" s="272"/>
      <c r="U41" s="281">
        <f t="shared" ref="U41" si="87">S41-T41</f>
        <v>0</v>
      </c>
      <c r="V41" s="272"/>
      <c r="W41" s="272"/>
      <c r="X41" s="281">
        <f t="shared" ref="X41" si="88">V41-W41</f>
        <v>0</v>
      </c>
      <c r="Y41" s="272"/>
      <c r="Z41" s="272"/>
      <c r="AA41" s="281">
        <f t="shared" ref="AA41" si="89">Y41-Z41</f>
        <v>0</v>
      </c>
      <c r="AB41" s="272"/>
      <c r="AC41" s="272"/>
      <c r="AD41" s="281">
        <f t="shared" ref="AD41" si="90">AB41-AC41</f>
        <v>0</v>
      </c>
      <c r="AE41" s="272"/>
      <c r="AF41" s="272"/>
      <c r="AG41" s="281">
        <f t="shared" ref="AG41" si="91">AE41-AF41</f>
        <v>0</v>
      </c>
      <c r="AH41" s="272"/>
      <c r="AI41" s="272"/>
      <c r="AJ41" s="281">
        <f t="shared" ref="AJ41" si="92">AH41-AI41</f>
        <v>0</v>
      </c>
      <c r="AK41" s="272"/>
      <c r="AL41" s="272"/>
      <c r="AM41" s="281">
        <f t="shared" ref="AM41" si="93">AK41-AL41</f>
        <v>0</v>
      </c>
      <c r="AN41" s="272"/>
      <c r="AO41" s="272"/>
      <c r="AP41" s="282">
        <f t="shared" ref="AP41" si="94">AN41-AO41</f>
        <v>0</v>
      </c>
      <c r="AQ41" s="272"/>
      <c r="AR41" s="272"/>
      <c r="AS41" s="282">
        <f t="shared" si="20"/>
        <v>0</v>
      </c>
      <c r="AT41" s="280"/>
      <c r="AU41" s="272"/>
      <c r="AV41" s="280">
        <f t="shared" si="18"/>
        <v>0</v>
      </c>
      <c r="AW41" s="272"/>
      <c r="AX41" s="272"/>
      <c r="AY41" s="280">
        <f t="shared" si="19"/>
        <v>0</v>
      </c>
      <c r="AZ41" s="283">
        <f t="shared" si="0"/>
        <v>0</v>
      </c>
      <c r="BA41" s="8">
        <f t="shared" si="1"/>
        <v>12150000</v>
      </c>
      <c r="BB41" s="8">
        <f t="shared" si="2"/>
        <v>12150000</v>
      </c>
      <c r="BC41" s="8">
        <f t="shared" si="3"/>
        <v>12150000</v>
      </c>
      <c r="BD41" s="8">
        <f t="shared" si="4"/>
        <v>0</v>
      </c>
    </row>
    <row r="42" spans="1:56" x14ac:dyDescent="0.2">
      <c r="A42" s="289">
        <v>36</v>
      </c>
      <c r="B42" s="5"/>
      <c r="C42" s="58" t="s">
        <v>388</v>
      </c>
      <c r="D42" s="9" t="s">
        <v>506</v>
      </c>
      <c r="E42" s="11">
        <v>13500000</v>
      </c>
      <c r="F42" s="11"/>
      <c r="G42" s="11"/>
      <c r="H42" s="56">
        <f t="shared" si="72"/>
        <v>13500000</v>
      </c>
      <c r="I42" s="56">
        <v>4000000</v>
      </c>
      <c r="J42" s="11"/>
      <c r="K42" s="11"/>
      <c r="L42" s="225">
        <f t="shared" si="6"/>
        <v>0</v>
      </c>
      <c r="M42" s="11"/>
      <c r="N42" s="11"/>
      <c r="O42" s="61">
        <f t="shared" si="43"/>
        <v>0</v>
      </c>
      <c r="P42" s="11">
        <v>3200000</v>
      </c>
      <c r="Q42" s="11">
        <v>2000000</v>
      </c>
      <c r="R42" s="225">
        <f t="shared" ref="R42:R56" si="95">P42-Q42</f>
        <v>1200000</v>
      </c>
      <c r="S42" s="11"/>
      <c r="T42" s="11"/>
      <c r="U42" s="225">
        <f t="shared" ref="U42:U44" si="96">S42-T42</f>
        <v>0</v>
      </c>
      <c r="V42" s="11"/>
      <c r="W42" s="11"/>
      <c r="X42" s="225">
        <f t="shared" ref="X42:X65" si="97">V42-W42</f>
        <v>0</v>
      </c>
      <c r="Y42" s="11"/>
      <c r="Z42" s="11"/>
      <c r="AA42" s="225">
        <f t="shared" ref="AA42:AA44" si="98">Y42-Z42</f>
        <v>0</v>
      </c>
      <c r="AB42" s="11">
        <v>3200000</v>
      </c>
      <c r="AC42" s="11"/>
      <c r="AD42" s="225">
        <f t="shared" ref="AD42:AD44" si="99">AB42-AC42</f>
        <v>3200000</v>
      </c>
      <c r="AE42" s="11"/>
      <c r="AF42" s="11"/>
      <c r="AG42" s="225">
        <f t="shared" ref="AG42:AG44" si="100">AE42-AF42</f>
        <v>0</v>
      </c>
      <c r="AH42" s="11"/>
      <c r="AI42" s="11"/>
      <c r="AJ42" s="225">
        <f t="shared" ref="AJ42:AJ44" si="101">AH42-AI42</f>
        <v>0</v>
      </c>
      <c r="AK42" s="11"/>
      <c r="AL42" s="11"/>
      <c r="AM42" s="225">
        <f t="shared" ref="AM42:AM44" si="102">AK42-AL42</f>
        <v>0</v>
      </c>
      <c r="AN42" s="11">
        <v>3100000</v>
      </c>
      <c r="AO42" s="11"/>
      <c r="AP42" s="61">
        <f t="shared" ref="AP42:AP44" si="103">AN42-AO42</f>
        <v>3100000</v>
      </c>
      <c r="AQ42" s="11"/>
      <c r="AR42" s="11"/>
      <c r="AS42" s="61">
        <f t="shared" si="20"/>
        <v>0</v>
      </c>
      <c r="AT42" s="56"/>
      <c r="AU42" s="11"/>
      <c r="AV42" s="56">
        <f t="shared" si="18"/>
        <v>0</v>
      </c>
      <c r="AW42" s="11"/>
      <c r="AX42" s="11"/>
      <c r="AY42" s="56">
        <f t="shared" si="19"/>
        <v>0</v>
      </c>
      <c r="AZ42" s="33">
        <f t="shared" si="0"/>
        <v>9500000</v>
      </c>
      <c r="BA42" s="8">
        <f t="shared" si="1"/>
        <v>4000000</v>
      </c>
      <c r="BB42" s="8">
        <f t="shared" si="2"/>
        <v>13500000</v>
      </c>
      <c r="BC42" s="8">
        <f t="shared" si="3"/>
        <v>13500000</v>
      </c>
      <c r="BD42" s="8">
        <f t="shared" si="4"/>
        <v>0</v>
      </c>
    </row>
    <row r="43" spans="1:56" x14ac:dyDescent="0.2">
      <c r="A43" s="37">
        <v>37</v>
      </c>
      <c r="B43" s="5" t="s">
        <v>390</v>
      </c>
      <c r="C43" s="58" t="s">
        <v>389</v>
      </c>
      <c r="D43" s="9" t="s">
        <v>506</v>
      </c>
      <c r="E43" s="11">
        <v>13500000</v>
      </c>
      <c r="F43" s="11">
        <v>4050000</v>
      </c>
      <c r="G43" s="11"/>
      <c r="H43" s="56">
        <f t="shared" ref="H43:H138" si="104">E43-F43-G43</f>
        <v>9450000</v>
      </c>
      <c r="I43" s="56">
        <v>5000000</v>
      </c>
      <c r="J43" s="11"/>
      <c r="K43" s="11"/>
      <c r="L43" s="225">
        <f t="shared" si="6"/>
        <v>0</v>
      </c>
      <c r="M43" s="11">
        <v>445000</v>
      </c>
      <c r="N43" s="11">
        <v>445000</v>
      </c>
      <c r="O43" s="61">
        <f t="shared" si="43"/>
        <v>0</v>
      </c>
      <c r="P43" s="11">
        <v>445000</v>
      </c>
      <c r="Q43" s="11">
        <v>445000</v>
      </c>
      <c r="R43" s="61">
        <f t="shared" si="95"/>
        <v>0</v>
      </c>
      <c r="S43" s="11">
        <v>445000</v>
      </c>
      <c r="T43" s="11">
        <v>445000</v>
      </c>
      <c r="U43" s="61">
        <f t="shared" si="96"/>
        <v>0</v>
      </c>
      <c r="V43" s="11">
        <v>445000</v>
      </c>
      <c r="W43" s="11">
        <v>445000</v>
      </c>
      <c r="X43" s="61">
        <f t="shared" si="97"/>
        <v>0</v>
      </c>
      <c r="Y43" s="11">
        <v>445000</v>
      </c>
      <c r="Z43" s="11">
        <v>445000</v>
      </c>
      <c r="AA43" s="61">
        <f t="shared" si="98"/>
        <v>0</v>
      </c>
      <c r="AB43" s="11">
        <v>445000</v>
      </c>
      <c r="AC43" s="11">
        <v>25000</v>
      </c>
      <c r="AD43" s="61">
        <f t="shared" si="99"/>
        <v>420000</v>
      </c>
      <c r="AE43" s="11">
        <v>445000</v>
      </c>
      <c r="AF43" s="11"/>
      <c r="AG43" s="61">
        <f t="shared" si="100"/>
        <v>445000</v>
      </c>
      <c r="AH43" s="11">
        <v>445000</v>
      </c>
      <c r="AI43" s="11"/>
      <c r="AJ43" s="61">
        <f t="shared" si="101"/>
        <v>445000</v>
      </c>
      <c r="AK43" s="11">
        <v>445000</v>
      </c>
      <c r="AL43" s="11"/>
      <c r="AM43" s="61">
        <f t="shared" si="102"/>
        <v>445000</v>
      </c>
      <c r="AN43" s="11">
        <v>445000</v>
      </c>
      <c r="AO43" s="11"/>
      <c r="AP43" s="61">
        <f t="shared" si="103"/>
        <v>445000</v>
      </c>
      <c r="AQ43" s="11"/>
      <c r="AR43" s="11"/>
      <c r="AS43" s="61">
        <f t="shared" si="20"/>
        <v>0</v>
      </c>
      <c r="AT43" s="56"/>
      <c r="AU43" s="11"/>
      <c r="AV43" s="56">
        <f t="shared" si="18"/>
        <v>0</v>
      </c>
      <c r="AW43" s="11"/>
      <c r="AX43" s="11"/>
      <c r="AY43" s="56">
        <f t="shared" si="19"/>
        <v>0</v>
      </c>
      <c r="AZ43" s="33">
        <f t="shared" si="0"/>
        <v>4450000</v>
      </c>
      <c r="BA43" s="8">
        <f t="shared" si="1"/>
        <v>5000000</v>
      </c>
      <c r="BB43" s="8">
        <f t="shared" si="2"/>
        <v>9450000</v>
      </c>
      <c r="BC43" s="8">
        <f t="shared" si="3"/>
        <v>9450000</v>
      </c>
      <c r="BD43" s="8">
        <f t="shared" si="4"/>
        <v>0</v>
      </c>
    </row>
    <row r="44" spans="1:56" x14ac:dyDescent="0.2">
      <c r="A44" s="289">
        <v>38</v>
      </c>
      <c r="B44" s="5" t="s">
        <v>392</v>
      </c>
      <c r="C44" s="58" t="s">
        <v>391</v>
      </c>
      <c r="D44" s="9" t="s">
        <v>506</v>
      </c>
      <c r="E44" s="11">
        <v>13500000</v>
      </c>
      <c r="F44" s="11">
        <v>4500000</v>
      </c>
      <c r="G44" s="11"/>
      <c r="H44" s="56">
        <f t="shared" si="104"/>
        <v>9000000</v>
      </c>
      <c r="I44" s="56">
        <v>3000000</v>
      </c>
      <c r="J44" s="11"/>
      <c r="K44" s="11"/>
      <c r="L44" s="225">
        <f t="shared" si="6"/>
        <v>0</v>
      </c>
      <c r="M44" s="11">
        <v>600000</v>
      </c>
      <c r="N44" s="11">
        <v>600000</v>
      </c>
      <c r="O44" s="61">
        <f t="shared" ref="O44" si="105">M44-N44</f>
        <v>0</v>
      </c>
      <c r="P44" s="11">
        <v>600000</v>
      </c>
      <c r="Q44" s="11">
        <v>600000</v>
      </c>
      <c r="R44" s="61">
        <f t="shared" si="95"/>
        <v>0</v>
      </c>
      <c r="S44" s="11">
        <v>600000</v>
      </c>
      <c r="T44" s="11">
        <v>600000</v>
      </c>
      <c r="U44" s="61">
        <f t="shared" si="96"/>
        <v>0</v>
      </c>
      <c r="V44" s="11">
        <v>600000</v>
      </c>
      <c r="W44" s="11">
        <v>600000</v>
      </c>
      <c r="X44" s="61">
        <f t="shared" si="97"/>
        <v>0</v>
      </c>
      <c r="Y44" s="11">
        <v>600000</v>
      </c>
      <c r="Z44" s="11"/>
      <c r="AA44" s="61">
        <f t="shared" si="98"/>
        <v>600000</v>
      </c>
      <c r="AB44" s="11">
        <v>600000</v>
      </c>
      <c r="AC44" s="11"/>
      <c r="AD44" s="61">
        <f t="shared" si="99"/>
        <v>600000</v>
      </c>
      <c r="AE44" s="11">
        <v>600000</v>
      </c>
      <c r="AF44" s="11"/>
      <c r="AG44" s="61">
        <f t="shared" si="100"/>
        <v>600000</v>
      </c>
      <c r="AH44" s="11">
        <v>600000</v>
      </c>
      <c r="AI44" s="11"/>
      <c r="AJ44" s="61">
        <f t="shared" si="101"/>
        <v>600000</v>
      </c>
      <c r="AK44" s="11">
        <v>600000</v>
      </c>
      <c r="AL44" s="11"/>
      <c r="AM44" s="61">
        <f t="shared" si="102"/>
        <v>600000</v>
      </c>
      <c r="AN44" s="11">
        <v>600000</v>
      </c>
      <c r="AO44" s="11"/>
      <c r="AP44" s="61">
        <f t="shared" si="103"/>
        <v>600000</v>
      </c>
      <c r="AQ44" s="11"/>
      <c r="AR44" s="11"/>
      <c r="AS44" s="61">
        <f t="shared" si="20"/>
        <v>0</v>
      </c>
      <c r="AT44" s="56"/>
      <c r="AU44" s="11"/>
      <c r="AV44" s="56">
        <f t="shared" si="18"/>
        <v>0</v>
      </c>
      <c r="AW44" s="11"/>
      <c r="AX44" s="11"/>
      <c r="AY44" s="56">
        <f t="shared" si="19"/>
        <v>0</v>
      </c>
      <c r="AZ44" s="33">
        <f t="shared" si="0"/>
        <v>6000000</v>
      </c>
      <c r="BA44" s="8">
        <f t="shared" si="1"/>
        <v>3000000</v>
      </c>
      <c r="BB44" s="8">
        <f t="shared" si="2"/>
        <v>9000000</v>
      </c>
      <c r="BC44" s="8">
        <f t="shared" si="3"/>
        <v>9000000</v>
      </c>
      <c r="BD44" s="8">
        <f t="shared" si="4"/>
        <v>0</v>
      </c>
    </row>
    <row r="45" spans="1:56" s="284" customFormat="1" x14ac:dyDescent="0.2">
      <c r="A45" s="37">
        <v>39</v>
      </c>
      <c r="B45" s="277"/>
      <c r="C45" s="278" t="s">
        <v>393</v>
      </c>
      <c r="D45" s="279" t="s">
        <v>505</v>
      </c>
      <c r="E45" s="272">
        <v>13500000</v>
      </c>
      <c r="F45" s="272">
        <v>1350000</v>
      </c>
      <c r="G45" s="272"/>
      <c r="H45" s="280">
        <f t="shared" si="104"/>
        <v>12150000</v>
      </c>
      <c r="I45" s="280">
        <f>+H45</f>
        <v>12150000</v>
      </c>
      <c r="J45" s="272"/>
      <c r="K45" s="272"/>
      <c r="L45" s="281"/>
      <c r="M45" s="272"/>
      <c r="N45" s="272"/>
      <c r="O45" s="282">
        <f t="shared" ref="O45" si="106">M45-N45</f>
        <v>0</v>
      </c>
      <c r="P45" s="272"/>
      <c r="Q45" s="272"/>
      <c r="R45" s="281">
        <f t="shared" ref="R45" si="107">P45-Q45</f>
        <v>0</v>
      </c>
      <c r="S45" s="272"/>
      <c r="T45" s="272"/>
      <c r="U45" s="281">
        <f t="shared" ref="U45:U60" si="108">S45-T45</f>
        <v>0</v>
      </c>
      <c r="V45" s="272"/>
      <c r="W45" s="272"/>
      <c r="X45" s="281">
        <f t="shared" ref="X45:X61" si="109">V45-W45</f>
        <v>0</v>
      </c>
      <c r="Y45" s="272"/>
      <c r="Z45" s="272"/>
      <c r="AA45" s="281">
        <f t="shared" ref="AA45:AA61" si="110">Y45-Z45</f>
        <v>0</v>
      </c>
      <c r="AB45" s="272"/>
      <c r="AC45" s="272"/>
      <c r="AD45" s="281">
        <f t="shared" ref="AD45:AD61" si="111">AB45-AC45</f>
        <v>0</v>
      </c>
      <c r="AE45" s="272"/>
      <c r="AF45" s="272"/>
      <c r="AG45" s="281">
        <f t="shared" ref="AG45:AG61" si="112">AE45-AF45</f>
        <v>0</v>
      </c>
      <c r="AH45" s="272"/>
      <c r="AI45" s="272"/>
      <c r="AJ45" s="281">
        <f t="shared" ref="AJ45:AJ61" si="113">AH45-AI45</f>
        <v>0</v>
      </c>
      <c r="AK45" s="272"/>
      <c r="AL45" s="272"/>
      <c r="AM45" s="281">
        <f t="shared" ref="AM45:AM61" si="114">AK45-AL45</f>
        <v>0</v>
      </c>
      <c r="AN45" s="272"/>
      <c r="AO45" s="272"/>
      <c r="AP45" s="282">
        <f t="shared" ref="AP45:AP61" si="115">AN45-AO45</f>
        <v>0</v>
      </c>
      <c r="AQ45" s="272"/>
      <c r="AR45" s="272"/>
      <c r="AS45" s="282">
        <f t="shared" si="20"/>
        <v>0</v>
      </c>
      <c r="AT45" s="280"/>
      <c r="AU45" s="272"/>
      <c r="AV45" s="280">
        <f t="shared" si="18"/>
        <v>0</v>
      </c>
      <c r="AW45" s="272"/>
      <c r="AX45" s="272"/>
      <c r="AY45" s="280"/>
      <c r="AZ45" s="283">
        <f t="shared" si="0"/>
        <v>0</v>
      </c>
      <c r="BA45" s="8">
        <f t="shared" si="1"/>
        <v>12150000</v>
      </c>
      <c r="BB45" s="8">
        <f t="shared" si="2"/>
        <v>12150000</v>
      </c>
      <c r="BC45" s="8">
        <f t="shared" si="3"/>
        <v>12150000</v>
      </c>
      <c r="BD45" s="8">
        <f t="shared" si="4"/>
        <v>0</v>
      </c>
    </row>
    <row r="46" spans="1:56" x14ac:dyDescent="0.2">
      <c r="A46" s="289">
        <v>40</v>
      </c>
      <c r="B46" s="5"/>
      <c r="C46" s="58" t="s">
        <v>478</v>
      </c>
      <c r="D46" s="9" t="s">
        <v>505</v>
      </c>
      <c r="E46" s="272">
        <v>13500000</v>
      </c>
      <c r="F46" s="11"/>
      <c r="G46" s="11"/>
      <c r="H46" s="56">
        <f t="shared" si="104"/>
        <v>13500000</v>
      </c>
      <c r="I46" s="56">
        <v>4000000</v>
      </c>
      <c r="J46" s="11"/>
      <c r="K46" s="11"/>
      <c r="L46" s="225">
        <f t="shared" si="6"/>
        <v>0</v>
      </c>
      <c r="M46" s="11"/>
      <c r="N46" s="11"/>
      <c r="O46" s="61">
        <f t="shared" ref="O46" si="116">M46-N46</f>
        <v>0</v>
      </c>
      <c r="P46" s="11">
        <v>900000</v>
      </c>
      <c r="Q46" s="11">
        <v>900000</v>
      </c>
      <c r="R46" s="225">
        <f t="shared" ref="R46:R49" si="117">P46-Q46</f>
        <v>0</v>
      </c>
      <c r="S46" s="11">
        <v>900000</v>
      </c>
      <c r="T46" s="11">
        <v>900000</v>
      </c>
      <c r="U46" s="225">
        <f t="shared" si="108"/>
        <v>0</v>
      </c>
      <c r="V46" s="11">
        <v>900000</v>
      </c>
      <c r="W46" s="11"/>
      <c r="X46" s="225">
        <f t="shared" si="109"/>
        <v>900000</v>
      </c>
      <c r="Y46" s="11">
        <v>900000</v>
      </c>
      <c r="Z46" s="11"/>
      <c r="AA46" s="225">
        <f t="shared" si="110"/>
        <v>900000</v>
      </c>
      <c r="AB46" s="11">
        <v>900000</v>
      </c>
      <c r="AC46" s="11"/>
      <c r="AD46" s="225">
        <f t="shared" si="111"/>
        <v>900000</v>
      </c>
      <c r="AE46" s="11">
        <v>900000</v>
      </c>
      <c r="AF46" s="11"/>
      <c r="AG46" s="225">
        <f t="shared" si="112"/>
        <v>900000</v>
      </c>
      <c r="AH46" s="11">
        <v>900000</v>
      </c>
      <c r="AI46" s="11"/>
      <c r="AJ46" s="225">
        <f t="shared" si="113"/>
        <v>900000</v>
      </c>
      <c r="AK46" s="11">
        <v>900000</v>
      </c>
      <c r="AL46" s="11"/>
      <c r="AM46" s="225">
        <f t="shared" si="114"/>
        <v>900000</v>
      </c>
      <c r="AN46" s="11">
        <v>900000</v>
      </c>
      <c r="AO46" s="11"/>
      <c r="AP46" s="225">
        <f t="shared" si="115"/>
        <v>900000</v>
      </c>
      <c r="AQ46" s="11">
        <v>900000</v>
      </c>
      <c r="AR46" s="11"/>
      <c r="AS46" s="225">
        <f t="shared" si="20"/>
        <v>900000</v>
      </c>
      <c r="AT46" s="56">
        <v>500000</v>
      </c>
      <c r="AU46" s="11"/>
      <c r="AV46" s="56">
        <f t="shared" si="18"/>
        <v>500000</v>
      </c>
      <c r="AW46" s="11"/>
      <c r="AX46" s="11"/>
      <c r="AY46" s="56">
        <f t="shared" si="19"/>
        <v>0</v>
      </c>
      <c r="AZ46" s="33">
        <f t="shared" si="0"/>
        <v>9500000</v>
      </c>
      <c r="BA46" s="8">
        <f t="shared" si="1"/>
        <v>4000000</v>
      </c>
      <c r="BB46" s="8">
        <f t="shared" si="2"/>
        <v>13500000</v>
      </c>
      <c r="BC46" s="8">
        <f t="shared" si="3"/>
        <v>13500000</v>
      </c>
      <c r="BD46" s="8">
        <f t="shared" si="4"/>
        <v>0</v>
      </c>
    </row>
    <row r="47" spans="1:56" x14ac:dyDescent="0.2">
      <c r="A47" s="37">
        <v>41</v>
      </c>
      <c r="B47" s="5"/>
      <c r="C47" s="58" t="s">
        <v>479</v>
      </c>
      <c r="D47" s="9" t="s">
        <v>506</v>
      </c>
      <c r="E47" s="11">
        <v>13500000</v>
      </c>
      <c r="F47" s="11"/>
      <c r="G47" s="11"/>
      <c r="H47" s="56">
        <f t="shared" si="104"/>
        <v>13500000</v>
      </c>
      <c r="I47" s="56">
        <v>5000000</v>
      </c>
      <c r="J47" s="11"/>
      <c r="K47" s="11"/>
      <c r="L47" s="225">
        <f t="shared" si="6"/>
        <v>0</v>
      </c>
      <c r="M47" s="11">
        <v>850000</v>
      </c>
      <c r="N47" s="11">
        <v>850000</v>
      </c>
      <c r="O47" s="61">
        <f t="shared" ref="O47" si="118">M47-N47</f>
        <v>0</v>
      </c>
      <c r="P47" s="11">
        <v>850000</v>
      </c>
      <c r="Q47" s="11">
        <v>850000</v>
      </c>
      <c r="R47" s="61">
        <f t="shared" si="117"/>
        <v>0</v>
      </c>
      <c r="S47" s="11">
        <v>850000</v>
      </c>
      <c r="T47" s="11">
        <v>850000</v>
      </c>
      <c r="U47" s="61">
        <f t="shared" si="108"/>
        <v>0</v>
      </c>
      <c r="V47" s="11">
        <v>850000</v>
      </c>
      <c r="W47" s="11">
        <v>850000</v>
      </c>
      <c r="X47" s="61">
        <f t="shared" si="109"/>
        <v>0</v>
      </c>
      <c r="Y47" s="11">
        <v>850000</v>
      </c>
      <c r="Z47" s="11"/>
      <c r="AA47" s="61">
        <f t="shared" si="110"/>
        <v>850000</v>
      </c>
      <c r="AB47" s="11">
        <v>850000</v>
      </c>
      <c r="AC47" s="11"/>
      <c r="AD47" s="61">
        <f t="shared" si="111"/>
        <v>850000</v>
      </c>
      <c r="AE47" s="11">
        <v>850000</v>
      </c>
      <c r="AF47" s="11"/>
      <c r="AG47" s="61">
        <f t="shared" si="112"/>
        <v>850000</v>
      </c>
      <c r="AH47" s="11">
        <v>850000</v>
      </c>
      <c r="AI47" s="11"/>
      <c r="AJ47" s="61">
        <f t="shared" si="113"/>
        <v>850000</v>
      </c>
      <c r="AK47" s="11">
        <v>850000</v>
      </c>
      <c r="AL47" s="11"/>
      <c r="AM47" s="61">
        <f t="shared" si="114"/>
        <v>850000</v>
      </c>
      <c r="AN47" s="11">
        <v>850000</v>
      </c>
      <c r="AO47" s="11"/>
      <c r="AP47" s="61">
        <f t="shared" si="115"/>
        <v>850000</v>
      </c>
      <c r="AQ47" s="11"/>
      <c r="AR47" s="11"/>
      <c r="AS47" s="61">
        <f t="shared" si="20"/>
        <v>0</v>
      </c>
      <c r="AT47" s="56"/>
      <c r="AU47" s="11"/>
      <c r="AV47" s="56">
        <f t="shared" si="18"/>
        <v>0</v>
      </c>
      <c r="AW47" s="11"/>
      <c r="AX47" s="11"/>
      <c r="AY47" s="56">
        <f t="shared" si="19"/>
        <v>0</v>
      </c>
      <c r="AZ47" s="33">
        <f t="shared" si="0"/>
        <v>8500000</v>
      </c>
      <c r="BA47" s="8">
        <f t="shared" si="1"/>
        <v>5000000</v>
      </c>
      <c r="BB47" s="8">
        <f t="shared" si="2"/>
        <v>13500000</v>
      </c>
      <c r="BC47" s="8">
        <f t="shared" si="3"/>
        <v>13500000</v>
      </c>
      <c r="BD47" s="8">
        <f t="shared" si="4"/>
        <v>0</v>
      </c>
    </row>
    <row r="48" spans="1:56" x14ac:dyDescent="0.2">
      <c r="A48" s="289">
        <v>42</v>
      </c>
      <c r="B48" s="5"/>
      <c r="C48" s="58" t="s">
        <v>480</v>
      </c>
      <c r="D48" s="9" t="s">
        <v>505</v>
      </c>
      <c r="E48" s="11">
        <v>13500000</v>
      </c>
      <c r="F48" s="11"/>
      <c r="G48" s="11"/>
      <c r="H48" s="56">
        <f t="shared" si="104"/>
        <v>13500000</v>
      </c>
      <c r="I48" s="56">
        <v>4000000</v>
      </c>
      <c r="J48" s="11"/>
      <c r="K48" s="11"/>
      <c r="L48" s="225">
        <f t="shared" si="6"/>
        <v>0</v>
      </c>
      <c r="M48" s="11">
        <v>950000</v>
      </c>
      <c r="N48" s="11">
        <v>950000</v>
      </c>
      <c r="O48" s="61">
        <f t="shared" ref="O48:O56" si="119">M48-N48</f>
        <v>0</v>
      </c>
      <c r="P48" s="11">
        <v>950000</v>
      </c>
      <c r="Q48" s="11">
        <v>950000</v>
      </c>
      <c r="R48" s="61">
        <f t="shared" si="117"/>
        <v>0</v>
      </c>
      <c r="S48" s="11">
        <v>950000</v>
      </c>
      <c r="T48" s="11"/>
      <c r="U48" s="61">
        <f t="shared" si="108"/>
        <v>950000</v>
      </c>
      <c r="V48" s="11">
        <v>950000</v>
      </c>
      <c r="W48" s="11"/>
      <c r="X48" s="61">
        <f t="shared" si="109"/>
        <v>950000</v>
      </c>
      <c r="Y48" s="11">
        <v>950000</v>
      </c>
      <c r="Z48" s="11"/>
      <c r="AA48" s="61">
        <f t="shared" si="110"/>
        <v>950000</v>
      </c>
      <c r="AB48" s="11">
        <v>950000</v>
      </c>
      <c r="AC48" s="11"/>
      <c r="AD48" s="61">
        <f t="shared" si="111"/>
        <v>950000</v>
      </c>
      <c r="AE48" s="11">
        <v>950000</v>
      </c>
      <c r="AF48" s="11"/>
      <c r="AG48" s="61">
        <f t="shared" si="112"/>
        <v>950000</v>
      </c>
      <c r="AH48" s="11">
        <v>950000</v>
      </c>
      <c r="AI48" s="11"/>
      <c r="AJ48" s="61">
        <f t="shared" si="113"/>
        <v>950000</v>
      </c>
      <c r="AK48" s="11">
        <v>950000</v>
      </c>
      <c r="AL48" s="11"/>
      <c r="AM48" s="61">
        <f t="shared" si="114"/>
        <v>950000</v>
      </c>
      <c r="AN48" s="11">
        <v>950000</v>
      </c>
      <c r="AO48" s="11"/>
      <c r="AP48" s="61">
        <f t="shared" si="115"/>
        <v>950000</v>
      </c>
      <c r="AQ48" s="11"/>
      <c r="AR48" s="11"/>
      <c r="AS48" s="61">
        <f t="shared" si="20"/>
        <v>0</v>
      </c>
      <c r="AT48" s="56"/>
      <c r="AU48" s="11"/>
      <c r="AV48" s="56">
        <f t="shared" si="18"/>
        <v>0</v>
      </c>
      <c r="AW48" s="11"/>
      <c r="AX48" s="11"/>
      <c r="AY48" s="56">
        <f t="shared" si="19"/>
        <v>0</v>
      </c>
      <c r="AZ48" s="33">
        <f t="shared" si="0"/>
        <v>9500000</v>
      </c>
      <c r="BA48" s="8">
        <f t="shared" si="1"/>
        <v>4000000</v>
      </c>
      <c r="BB48" s="8">
        <f t="shared" si="2"/>
        <v>13500000</v>
      </c>
      <c r="BC48" s="8">
        <f t="shared" si="3"/>
        <v>13500000</v>
      </c>
      <c r="BD48" s="8">
        <f t="shared" si="4"/>
        <v>0</v>
      </c>
    </row>
    <row r="49" spans="1:56" x14ac:dyDescent="0.2">
      <c r="A49" s="37">
        <v>43</v>
      </c>
      <c r="B49" s="5"/>
      <c r="C49" s="58" t="s">
        <v>481</v>
      </c>
      <c r="D49" s="9" t="s">
        <v>505</v>
      </c>
      <c r="E49" s="11">
        <v>13500000</v>
      </c>
      <c r="F49" s="11"/>
      <c r="G49" s="11"/>
      <c r="H49" s="56">
        <f t="shared" si="104"/>
        <v>13500000</v>
      </c>
      <c r="I49" s="56">
        <v>5000000</v>
      </c>
      <c r="J49" s="11"/>
      <c r="K49" s="11"/>
      <c r="L49" s="225">
        <f t="shared" si="6"/>
        <v>0</v>
      </c>
      <c r="M49" s="11">
        <v>850000</v>
      </c>
      <c r="N49" s="11">
        <v>850000</v>
      </c>
      <c r="O49" s="61">
        <f t="shared" si="119"/>
        <v>0</v>
      </c>
      <c r="P49" s="11">
        <v>850000</v>
      </c>
      <c r="Q49" s="11">
        <v>850000</v>
      </c>
      <c r="R49" s="61">
        <f t="shared" si="117"/>
        <v>0</v>
      </c>
      <c r="S49" s="11">
        <v>850000</v>
      </c>
      <c r="T49" s="11">
        <v>850000</v>
      </c>
      <c r="U49" s="61">
        <f t="shared" si="108"/>
        <v>0</v>
      </c>
      <c r="V49" s="11">
        <v>850000</v>
      </c>
      <c r="W49" s="11"/>
      <c r="X49" s="61">
        <f t="shared" si="109"/>
        <v>850000</v>
      </c>
      <c r="Y49" s="11">
        <v>850000</v>
      </c>
      <c r="Z49" s="11"/>
      <c r="AA49" s="61">
        <f t="shared" si="110"/>
        <v>850000</v>
      </c>
      <c r="AB49" s="11">
        <v>850000</v>
      </c>
      <c r="AC49" s="11"/>
      <c r="AD49" s="61">
        <f t="shared" si="111"/>
        <v>850000</v>
      </c>
      <c r="AE49" s="11">
        <v>850000</v>
      </c>
      <c r="AF49" s="11"/>
      <c r="AG49" s="61">
        <f t="shared" si="112"/>
        <v>850000</v>
      </c>
      <c r="AH49" s="11">
        <v>850000</v>
      </c>
      <c r="AI49" s="11"/>
      <c r="AJ49" s="61">
        <f t="shared" si="113"/>
        <v>850000</v>
      </c>
      <c r="AK49" s="11">
        <v>850000</v>
      </c>
      <c r="AL49" s="11"/>
      <c r="AM49" s="61">
        <f t="shared" si="114"/>
        <v>850000</v>
      </c>
      <c r="AN49" s="11">
        <v>850000</v>
      </c>
      <c r="AO49" s="11"/>
      <c r="AP49" s="61">
        <f t="shared" si="115"/>
        <v>850000</v>
      </c>
      <c r="AQ49" s="11"/>
      <c r="AR49" s="11"/>
      <c r="AS49" s="61">
        <f t="shared" si="20"/>
        <v>0</v>
      </c>
      <c r="AT49" s="56"/>
      <c r="AU49" s="11"/>
      <c r="AV49" s="56">
        <f t="shared" si="18"/>
        <v>0</v>
      </c>
      <c r="AW49" s="11"/>
      <c r="AX49" s="11"/>
      <c r="AY49" s="56">
        <f t="shared" si="19"/>
        <v>0</v>
      </c>
      <c r="AZ49" s="33">
        <f t="shared" si="0"/>
        <v>8500000</v>
      </c>
      <c r="BA49" s="8">
        <f t="shared" si="1"/>
        <v>5000000</v>
      </c>
      <c r="BB49" s="8">
        <f t="shared" si="2"/>
        <v>13500000</v>
      </c>
      <c r="BC49" s="8">
        <f t="shared" si="3"/>
        <v>13500000</v>
      </c>
      <c r="BD49" s="8">
        <f t="shared" si="4"/>
        <v>0</v>
      </c>
    </row>
    <row r="50" spans="1:56" ht="11.25" customHeight="1" x14ac:dyDescent="0.2">
      <c r="A50" s="289">
        <v>44</v>
      </c>
      <c r="B50" s="5"/>
      <c r="C50" s="58" t="s">
        <v>482</v>
      </c>
      <c r="D50" s="9" t="s">
        <v>506</v>
      </c>
      <c r="E50" s="11">
        <v>13500000</v>
      </c>
      <c r="F50" s="11"/>
      <c r="G50" s="11"/>
      <c r="H50" s="56">
        <f t="shared" si="104"/>
        <v>13500000</v>
      </c>
      <c r="I50" s="56">
        <v>3000000</v>
      </c>
      <c r="J50" s="11"/>
      <c r="K50" s="11"/>
      <c r="L50" s="225">
        <f t="shared" si="6"/>
        <v>0</v>
      </c>
      <c r="M50" s="11"/>
      <c r="N50" s="11"/>
      <c r="O50" s="61">
        <f t="shared" si="119"/>
        <v>0</v>
      </c>
      <c r="P50" s="11">
        <v>950000</v>
      </c>
      <c r="Q50" s="11">
        <v>950000</v>
      </c>
      <c r="R50" s="225">
        <f t="shared" si="95"/>
        <v>0</v>
      </c>
      <c r="S50" s="11">
        <v>950000</v>
      </c>
      <c r="T50" s="11">
        <v>950000</v>
      </c>
      <c r="U50" s="225">
        <f t="shared" si="108"/>
        <v>0</v>
      </c>
      <c r="V50" s="11">
        <v>950000</v>
      </c>
      <c r="W50" s="11">
        <v>100000</v>
      </c>
      <c r="X50" s="225">
        <f t="shared" si="109"/>
        <v>850000</v>
      </c>
      <c r="Y50" s="11">
        <v>950000</v>
      </c>
      <c r="Z50" s="11"/>
      <c r="AA50" s="225">
        <f t="shared" si="110"/>
        <v>950000</v>
      </c>
      <c r="AB50" s="11">
        <v>950000</v>
      </c>
      <c r="AC50" s="11"/>
      <c r="AD50" s="225">
        <f t="shared" si="111"/>
        <v>950000</v>
      </c>
      <c r="AE50" s="11">
        <v>950000</v>
      </c>
      <c r="AF50" s="11"/>
      <c r="AG50" s="225">
        <f t="shared" si="112"/>
        <v>950000</v>
      </c>
      <c r="AH50" s="11">
        <v>950000</v>
      </c>
      <c r="AI50" s="11"/>
      <c r="AJ50" s="225">
        <f t="shared" si="113"/>
        <v>950000</v>
      </c>
      <c r="AK50" s="11">
        <v>950000</v>
      </c>
      <c r="AL50" s="11"/>
      <c r="AM50" s="225">
        <f t="shared" si="114"/>
        <v>950000</v>
      </c>
      <c r="AN50" s="11">
        <v>950000</v>
      </c>
      <c r="AO50" s="11"/>
      <c r="AP50" s="225">
        <f t="shared" si="115"/>
        <v>950000</v>
      </c>
      <c r="AQ50" s="11">
        <v>950000</v>
      </c>
      <c r="AR50" s="11"/>
      <c r="AS50" s="225">
        <f t="shared" si="20"/>
        <v>950000</v>
      </c>
      <c r="AT50" s="56">
        <v>1000000</v>
      </c>
      <c r="AU50" s="11"/>
      <c r="AV50" s="56">
        <f t="shared" si="18"/>
        <v>1000000</v>
      </c>
      <c r="AW50" s="11"/>
      <c r="AX50" s="11"/>
      <c r="AY50" s="56">
        <f t="shared" si="19"/>
        <v>0</v>
      </c>
      <c r="AZ50" s="33">
        <f t="shared" si="0"/>
        <v>10500000</v>
      </c>
      <c r="BA50" s="8">
        <f t="shared" si="1"/>
        <v>3000000</v>
      </c>
      <c r="BB50" s="8">
        <f t="shared" si="2"/>
        <v>13500000</v>
      </c>
      <c r="BC50" s="8">
        <f t="shared" si="3"/>
        <v>13500000</v>
      </c>
      <c r="BD50" s="8">
        <f t="shared" si="4"/>
        <v>0</v>
      </c>
    </row>
    <row r="51" spans="1:56" x14ac:dyDescent="0.2">
      <c r="A51" s="37">
        <v>45</v>
      </c>
      <c r="B51" s="5"/>
      <c r="C51" s="58" t="s">
        <v>496</v>
      </c>
      <c r="D51" s="9" t="s">
        <v>506</v>
      </c>
      <c r="E51" s="11">
        <v>13500000</v>
      </c>
      <c r="F51" s="11"/>
      <c r="G51" s="11"/>
      <c r="H51" s="56">
        <f t="shared" si="104"/>
        <v>13500000</v>
      </c>
      <c r="I51" s="56">
        <v>2000000</v>
      </c>
      <c r="J51" s="11">
        <v>2000000</v>
      </c>
      <c r="K51" s="11">
        <v>2000000</v>
      </c>
      <c r="L51" s="225">
        <f t="shared" si="6"/>
        <v>0</v>
      </c>
      <c r="M51" s="11"/>
      <c r="N51" s="11"/>
      <c r="O51" s="61">
        <f t="shared" si="119"/>
        <v>0</v>
      </c>
      <c r="P51" s="11">
        <v>950000</v>
      </c>
      <c r="Q51" s="11">
        <v>950000</v>
      </c>
      <c r="R51" s="225">
        <f t="shared" si="95"/>
        <v>0</v>
      </c>
      <c r="S51" s="11">
        <v>950000</v>
      </c>
      <c r="T51" s="11">
        <v>950000</v>
      </c>
      <c r="U51" s="225">
        <f t="shared" si="108"/>
        <v>0</v>
      </c>
      <c r="V51" s="11">
        <v>950000</v>
      </c>
      <c r="W51" s="11"/>
      <c r="X51" s="225">
        <f t="shared" si="109"/>
        <v>950000</v>
      </c>
      <c r="Y51" s="11">
        <v>950000</v>
      </c>
      <c r="Z51" s="11"/>
      <c r="AA51" s="225">
        <f t="shared" si="110"/>
        <v>950000</v>
      </c>
      <c r="AB51" s="11">
        <v>950000</v>
      </c>
      <c r="AC51" s="11"/>
      <c r="AD51" s="225">
        <f t="shared" si="111"/>
        <v>950000</v>
      </c>
      <c r="AE51" s="11">
        <v>950000</v>
      </c>
      <c r="AF51" s="11"/>
      <c r="AG51" s="225">
        <f t="shared" si="112"/>
        <v>950000</v>
      </c>
      <c r="AH51" s="11">
        <v>950000</v>
      </c>
      <c r="AI51" s="11"/>
      <c r="AJ51" s="225">
        <f t="shared" si="113"/>
        <v>950000</v>
      </c>
      <c r="AK51" s="11">
        <v>950000</v>
      </c>
      <c r="AL51" s="11"/>
      <c r="AM51" s="225">
        <f t="shared" si="114"/>
        <v>950000</v>
      </c>
      <c r="AN51" s="11">
        <v>950000</v>
      </c>
      <c r="AO51" s="11"/>
      <c r="AP51" s="225">
        <f t="shared" si="115"/>
        <v>950000</v>
      </c>
      <c r="AQ51" s="11">
        <v>950000</v>
      </c>
      <c r="AR51" s="11"/>
      <c r="AS51" s="225">
        <f t="shared" si="20"/>
        <v>950000</v>
      </c>
      <c r="AT51" s="56"/>
      <c r="AU51" s="11"/>
      <c r="AV51" s="56">
        <f t="shared" si="18"/>
        <v>0</v>
      </c>
      <c r="AW51" s="11"/>
      <c r="AX51" s="11"/>
      <c r="AY51" s="56">
        <f t="shared" si="19"/>
        <v>0</v>
      </c>
      <c r="AZ51" s="33">
        <f t="shared" si="0"/>
        <v>11500000</v>
      </c>
      <c r="BA51" s="8">
        <f t="shared" si="1"/>
        <v>2000000</v>
      </c>
      <c r="BB51" s="8">
        <f t="shared" si="2"/>
        <v>13500000</v>
      </c>
      <c r="BC51" s="8">
        <f t="shared" si="3"/>
        <v>13500000</v>
      </c>
      <c r="BD51" s="8">
        <f t="shared" si="4"/>
        <v>0</v>
      </c>
    </row>
    <row r="52" spans="1:56" ht="11.25" customHeight="1" x14ac:dyDescent="0.2">
      <c r="A52" s="289">
        <v>46</v>
      </c>
      <c r="B52" s="5"/>
      <c r="C52" s="58" t="s">
        <v>497</v>
      </c>
      <c r="D52" s="9" t="s">
        <v>505</v>
      </c>
      <c r="E52" s="11">
        <v>13500000</v>
      </c>
      <c r="F52" s="11"/>
      <c r="G52" s="11"/>
      <c r="H52" s="56">
        <f t="shared" si="104"/>
        <v>13500000</v>
      </c>
      <c r="I52" s="56">
        <v>3500000</v>
      </c>
      <c r="J52" s="11">
        <v>0</v>
      </c>
      <c r="K52" s="11">
        <v>0</v>
      </c>
      <c r="L52" s="225">
        <f t="shared" si="6"/>
        <v>0</v>
      </c>
      <c r="M52" s="11">
        <v>850000</v>
      </c>
      <c r="N52" s="11">
        <v>850000</v>
      </c>
      <c r="O52" s="61">
        <f t="shared" si="119"/>
        <v>0</v>
      </c>
      <c r="P52" s="11">
        <v>850000</v>
      </c>
      <c r="Q52" s="11">
        <v>850000</v>
      </c>
      <c r="R52" s="61">
        <f t="shared" si="95"/>
        <v>0</v>
      </c>
      <c r="S52" s="11">
        <v>850000</v>
      </c>
      <c r="T52" s="11">
        <v>850000</v>
      </c>
      <c r="U52" s="61">
        <f t="shared" si="108"/>
        <v>0</v>
      </c>
      <c r="V52" s="11">
        <v>850000</v>
      </c>
      <c r="W52" s="11">
        <v>850000</v>
      </c>
      <c r="X52" s="61">
        <f t="shared" si="109"/>
        <v>0</v>
      </c>
      <c r="Y52" s="11">
        <v>850000</v>
      </c>
      <c r="Z52" s="11">
        <v>0</v>
      </c>
      <c r="AA52" s="61">
        <f t="shared" si="110"/>
        <v>850000</v>
      </c>
      <c r="AB52" s="11">
        <v>850000</v>
      </c>
      <c r="AC52" s="11">
        <v>0</v>
      </c>
      <c r="AD52" s="61">
        <f t="shared" si="111"/>
        <v>850000</v>
      </c>
      <c r="AE52" s="11">
        <v>850000</v>
      </c>
      <c r="AF52" s="11">
        <v>0</v>
      </c>
      <c r="AG52" s="61">
        <f t="shared" si="112"/>
        <v>850000</v>
      </c>
      <c r="AH52" s="11">
        <v>850000</v>
      </c>
      <c r="AI52" s="11">
        <v>0</v>
      </c>
      <c r="AJ52" s="61">
        <f t="shared" si="113"/>
        <v>850000</v>
      </c>
      <c r="AK52" s="11">
        <v>850000</v>
      </c>
      <c r="AL52" s="11">
        <v>0</v>
      </c>
      <c r="AM52" s="61">
        <f t="shared" si="114"/>
        <v>850000</v>
      </c>
      <c r="AN52" s="11">
        <v>850000</v>
      </c>
      <c r="AO52" s="11">
        <v>0</v>
      </c>
      <c r="AP52" s="61">
        <f t="shared" si="115"/>
        <v>850000</v>
      </c>
      <c r="AQ52" s="11">
        <v>850000</v>
      </c>
      <c r="AR52" s="11">
        <v>0</v>
      </c>
      <c r="AS52" s="61">
        <f t="shared" si="20"/>
        <v>850000</v>
      </c>
      <c r="AT52" s="56">
        <v>650000</v>
      </c>
      <c r="AU52" s="11"/>
      <c r="AV52" s="56">
        <f t="shared" si="18"/>
        <v>650000</v>
      </c>
      <c r="AW52" s="11"/>
      <c r="AX52" s="11"/>
      <c r="AY52" s="56">
        <f t="shared" si="19"/>
        <v>0</v>
      </c>
      <c r="AZ52" s="33">
        <f t="shared" si="0"/>
        <v>10000000</v>
      </c>
      <c r="BA52" s="8">
        <f t="shared" si="1"/>
        <v>3500000</v>
      </c>
      <c r="BB52" s="8">
        <f t="shared" si="2"/>
        <v>13500000</v>
      </c>
      <c r="BC52" s="8">
        <f t="shared" si="3"/>
        <v>13500000</v>
      </c>
      <c r="BD52" s="8">
        <f t="shared" si="4"/>
        <v>0</v>
      </c>
    </row>
    <row r="53" spans="1:56" x14ac:dyDescent="0.2">
      <c r="A53" s="37">
        <v>47</v>
      </c>
      <c r="B53" s="5" t="s">
        <v>503</v>
      </c>
      <c r="C53" s="58" t="s">
        <v>502</v>
      </c>
      <c r="D53" s="9" t="s">
        <v>505</v>
      </c>
      <c r="E53" s="11">
        <v>13500000</v>
      </c>
      <c r="F53" s="11">
        <v>1350000</v>
      </c>
      <c r="G53" s="11"/>
      <c r="H53" s="56">
        <f t="shared" si="104"/>
        <v>12150000</v>
      </c>
      <c r="I53" s="56">
        <v>800000</v>
      </c>
      <c r="J53" s="11">
        <v>1200000</v>
      </c>
      <c r="K53" s="11">
        <v>1200000</v>
      </c>
      <c r="L53" s="225">
        <f t="shared" si="6"/>
        <v>0</v>
      </c>
      <c r="M53" s="11"/>
      <c r="N53" s="11"/>
      <c r="O53" s="61">
        <f t="shared" ref="O53" si="120">M53-N53</f>
        <v>0</v>
      </c>
      <c r="P53" s="11">
        <v>950000</v>
      </c>
      <c r="Q53" s="11">
        <v>950000</v>
      </c>
      <c r="R53" s="225">
        <f t="shared" ref="R53" si="121">P53-Q53</f>
        <v>0</v>
      </c>
      <c r="S53" s="11">
        <v>950000</v>
      </c>
      <c r="T53" s="11">
        <v>550000</v>
      </c>
      <c r="U53" s="225">
        <f t="shared" si="108"/>
        <v>400000</v>
      </c>
      <c r="V53" s="11">
        <v>950000</v>
      </c>
      <c r="W53" s="11"/>
      <c r="X53" s="225">
        <f t="shared" si="109"/>
        <v>950000</v>
      </c>
      <c r="Y53" s="11">
        <v>950000</v>
      </c>
      <c r="Z53" s="11"/>
      <c r="AA53" s="225">
        <f t="shared" si="110"/>
        <v>950000</v>
      </c>
      <c r="AB53" s="11">
        <v>950000</v>
      </c>
      <c r="AC53" s="11"/>
      <c r="AD53" s="225">
        <f t="shared" si="111"/>
        <v>950000</v>
      </c>
      <c r="AE53" s="11">
        <v>950000</v>
      </c>
      <c r="AF53" s="11"/>
      <c r="AG53" s="225">
        <f t="shared" si="112"/>
        <v>950000</v>
      </c>
      <c r="AH53" s="11">
        <v>950000</v>
      </c>
      <c r="AI53" s="11"/>
      <c r="AJ53" s="225">
        <f t="shared" si="113"/>
        <v>950000</v>
      </c>
      <c r="AK53" s="11">
        <v>950000</v>
      </c>
      <c r="AL53" s="11"/>
      <c r="AM53" s="225">
        <f t="shared" si="114"/>
        <v>950000</v>
      </c>
      <c r="AN53" s="11">
        <v>950000</v>
      </c>
      <c r="AO53" s="11"/>
      <c r="AP53" s="225">
        <f t="shared" si="115"/>
        <v>950000</v>
      </c>
      <c r="AQ53" s="11">
        <v>950000</v>
      </c>
      <c r="AR53" s="11"/>
      <c r="AS53" s="225">
        <f t="shared" si="20"/>
        <v>950000</v>
      </c>
      <c r="AT53" s="56">
        <v>650000</v>
      </c>
      <c r="AU53" s="11"/>
      <c r="AV53" s="56">
        <f t="shared" si="18"/>
        <v>650000</v>
      </c>
      <c r="AW53" s="11"/>
      <c r="AX53" s="11"/>
      <c r="AY53" s="56">
        <f t="shared" si="19"/>
        <v>0</v>
      </c>
      <c r="AZ53" s="33">
        <f t="shared" si="0"/>
        <v>11350000</v>
      </c>
      <c r="BA53" s="8">
        <f t="shared" si="1"/>
        <v>800000</v>
      </c>
      <c r="BB53" s="8">
        <f t="shared" si="2"/>
        <v>12150000</v>
      </c>
      <c r="BC53" s="8">
        <f t="shared" si="3"/>
        <v>12150000</v>
      </c>
      <c r="BD53" s="8">
        <f t="shared" si="4"/>
        <v>0</v>
      </c>
    </row>
    <row r="54" spans="1:56" x14ac:dyDescent="0.2">
      <c r="A54" s="289">
        <v>48</v>
      </c>
      <c r="B54" s="5"/>
      <c r="C54" s="58" t="s">
        <v>504</v>
      </c>
      <c r="D54" s="9" t="s">
        <v>506</v>
      </c>
      <c r="E54" s="11">
        <v>13500000</v>
      </c>
      <c r="F54" s="11"/>
      <c r="G54" s="11"/>
      <c r="H54" s="56">
        <f t="shared" si="104"/>
        <v>13500000</v>
      </c>
      <c r="I54" s="56">
        <v>4000000</v>
      </c>
      <c r="J54" s="11"/>
      <c r="K54" s="11"/>
      <c r="L54" s="225">
        <f t="shared" si="6"/>
        <v>0</v>
      </c>
      <c r="M54" s="11"/>
      <c r="N54" s="11"/>
      <c r="O54" s="61">
        <f t="shared" si="119"/>
        <v>0</v>
      </c>
      <c r="P54" s="11">
        <v>950000</v>
      </c>
      <c r="Q54" s="11">
        <v>950000</v>
      </c>
      <c r="R54" s="225">
        <f t="shared" si="95"/>
        <v>0</v>
      </c>
      <c r="S54" s="11">
        <v>950000</v>
      </c>
      <c r="T54" s="11">
        <v>950000</v>
      </c>
      <c r="U54" s="225">
        <f t="shared" si="108"/>
        <v>0</v>
      </c>
      <c r="V54" s="11">
        <v>950000</v>
      </c>
      <c r="W54" s="11"/>
      <c r="X54" s="225">
        <f t="shared" si="109"/>
        <v>950000</v>
      </c>
      <c r="Y54" s="11">
        <v>950000</v>
      </c>
      <c r="Z54" s="11"/>
      <c r="AA54" s="225">
        <f t="shared" si="110"/>
        <v>950000</v>
      </c>
      <c r="AB54" s="11">
        <v>950000</v>
      </c>
      <c r="AC54" s="11"/>
      <c r="AD54" s="225">
        <f t="shared" si="111"/>
        <v>950000</v>
      </c>
      <c r="AE54" s="11">
        <v>950000</v>
      </c>
      <c r="AF54" s="11"/>
      <c r="AG54" s="225">
        <f t="shared" si="112"/>
        <v>950000</v>
      </c>
      <c r="AH54" s="11">
        <v>950000</v>
      </c>
      <c r="AI54" s="11"/>
      <c r="AJ54" s="225">
        <f t="shared" si="113"/>
        <v>950000</v>
      </c>
      <c r="AK54" s="11">
        <v>950000</v>
      </c>
      <c r="AL54" s="11"/>
      <c r="AM54" s="225">
        <f t="shared" si="114"/>
        <v>950000</v>
      </c>
      <c r="AN54" s="11">
        <v>950000</v>
      </c>
      <c r="AO54" s="11"/>
      <c r="AP54" s="225">
        <f t="shared" si="115"/>
        <v>950000</v>
      </c>
      <c r="AQ54" s="11">
        <v>950000</v>
      </c>
      <c r="AR54" s="11"/>
      <c r="AS54" s="225">
        <f t="shared" si="20"/>
        <v>950000</v>
      </c>
      <c r="AT54" s="56"/>
      <c r="AU54" s="11"/>
      <c r="AV54" s="56">
        <f t="shared" si="18"/>
        <v>0</v>
      </c>
      <c r="AW54" s="11"/>
      <c r="AX54" s="11"/>
      <c r="AY54" s="56">
        <f t="shared" si="19"/>
        <v>0</v>
      </c>
      <c r="AZ54" s="33">
        <f t="shared" si="0"/>
        <v>9500000</v>
      </c>
      <c r="BA54" s="8">
        <f t="shared" si="1"/>
        <v>4000000</v>
      </c>
      <c r="BB54" s="8">
        <f t="shared" si="2"/>
        <v>13500000</v>
      </c>
      <c r="BC54" s="8">
        <f t="shared" si="3"/>
        <v>13500000</v>
      </c>
      <c r="BD54" s="8">
        <f t="shared" si="4"/>
        <v>0</v>
      </c>
    </row>
    <row r="55" spans="1:56" x14ac:dyDescent="0.2">
      <c r="A55" s="37">
        <v>49</v>
      </c>
      <c r="B55" s="5" t="s">
        <v>523</v>
      </c>
      <c r="C55" s="58" t="s">
        <v>512</v>
      </c>
      <c r="D55" s="9" t="s">
        <v>506</v>
      </c>
      <c r="E55" s="11">
        <v>13500000</v>
      </c>
      <c r="F55" s="11"/>
      <c r="G55" s="11">
        <v>4050000</v>
      </c>
      <c r="H55" s="56">
        <f t="shared" si="104"/>
        <v>9450000</v>
      </c>
      <c r="I55" s="56">
        <v>4000000</v>
      </c>
      <c r="J55" s="11"/>
      <c r="K55" s="11"/>
      <c r="L55" s="225">
        <f t="shared" si="6"/>
        <v>0</v>
      </c>
      <c r="M55" s="11"/>
      <c r="N55" s="11"/>
      <c r="O55" s="61">
        <f t="shared" si="119"/>
        <v>0</v>
      </c>
      <c r="P55" s="11">
        <v>545000</v>
      </c>
      <c r="Q55" s="11"/>
      <c r="R55" s="225">
        <f t="shared" si="95"/>
        <v>545000</v>
      </c>
      <c r="S55" s="11">
        <v>545000</v>
      </c>
      <c r="T55" s="11"/>
      <c r="U55" s="225">
        <f t="shared" si="108"/>
        <v>545000</v>
      </c>
      <c r="V55" s="11">
        <v>545000</v>
      </c>
      <c r="W55" s="11"/>
      <c r="X55" s="225">
        <f t="shared" si="109"/>
        <v>545000</v>
      </c>
      <c r="Y55" s="11">
        <v>545000</v>
      </c>
      <c r="Z55" s="11"/>
      <c r="AA55" s="225">
        <f t="shared" si="110"/>
        <v>545000</v>
      </c>
      <c r="AB55" s="11">
        <v>545000</v>
      </c>
      <c r="AC55" s="11"/>
      <c r="AD55" s="225">
        <f t="shared" si="111"/>
        <v>545000</v>
      </c>
      <c r="AE55" s="11">
        <v>545000</v>
      </c>
      <c r="AF55" s="11"/>
      <c r="AG55" s="225">
        <f t="shared" si="112"/>
        <v>545000</v>
      </c>
      <c r="AH55" s="11">
        <v>545000</v>
      </c>
      <c r="AI55" s="11"/>
      <c r="AJ55" s="225">
        <f t="shared" si="113"/>
        <v>545000</v>
      </c>
      <c r="AK55" s="11">
        <v>545000</v>
      </c>
      <c r="AL55" s="11"/>
      <c r="AM55" s="225">
        <f t="shared" si="114"/>
        <v>545000</v>
      </c>
      <c r="AN55" s="11">
        <v>545000</v>
      </c>
      <c r="AO55" s="11"/>
      <c r="AP55" s="225">
        <f t="shared" si="115"/>
        <v>545000</v>
      </c>
      <c r="AQ55" s="11">
        <v>545000</v>
      </c>
      <c r="AR55" s="11"/>
      <c r="AS55" s="225">
        <f t="shared" si="20"/>
        <v>545000</v>
      </c>
      <c r="AT55" s="56"/>
      <c r="AU55" s="11"/>
      <c r="AV55" s="56">
        <f t="shared" si="18"/>
        <v>0</v>
      </c>
      <c r="AW55" s="11"/>
      <c r="AX55" s="11"/>
      <c r="AY55" s="56">
        <f t="shared" si="19"/>
        <v>0</v>
      </c>
      <c r="AZ55" s="33">
        <f t="shared" si="0"/>
        <v>5450000</v>
      </c>
      <c r="BA55" s="8">
        <f t="shared" ref="BA55:BA61" si="122">+I55</f>
        <v>4000000</v>
      </c>
      <c r="BB55" s="8">
        <f t="shared" ref="BB55:BB61" si="123">+AZ55+BA55</f>
        <v>9450000</v>
      </c>
      <c r="BC55" s="8">
        <f t="shared" si="3"/>
        <v>9450000</v>
      </c>
      <c r="BD55" s="8">
        <f t="shared" si="4"/>
        <v>0</v>
      </c>
    </row>
    <row r="56" spans="1:56" x14ac:dyDescent="0.2">
      <c r="A56" s="289">
        <v>50</v>
      </c>
      <c r="B56" s="5"/>
      <c r="C56" s="58" t="s">
        <v>513</v>
      </c>
      <c r="D56" s="9" t="s">
        <v>505</v>
      </c>
      <c r="E56" s="11">
        <v>13500000</v>
      </c>
      <c r="F56" s="11"/>
      <c r="G56" s="11"/>
      <c r="H56" s="56">
        <f t="shared" si="104"/>
        <v>13500000</v>
      </c>
      <c r="I56" s="56">
        <v>4000000</v>
      </c>
      <c r="J56" s="11"/>
      <c r="K56" s="11"/>
      <c r="L56" s="225">
        <f t="shared" si="6"/>
        <v>0</v>
      </c>
      <c r="M56" s="11"/>
      <c r="N56" s="11"/>
      <c r="O56" s="61">
        <f t="shared" si="119"/>
        <v>0</v>
      </c>
      <c r="P56" s="11">
        <v>950000</v>
      </c>
      <c r="Q56" s="11">
        <v>950000</v>
      </c>
      <c r="R56" s="225">
        <f t="shared" si="95"/>
        <v>0</v>
      </c>
      <c r="S56" s="11">
        <v>950000</v>
      </c>
      <c r="T56" s="11">
        <v>950000</v>
      </c>
      <c r="U56" s="225">
        <f t="shared" si="108"/>
        <v>0</v>
      </c>
      <c r="V56" s="11">
        <v>950000</v>
      </c>
      <c r="W56" s="11"/>
      <c r="X56" s="225">
        <f t="shared" si="109"/>
        <v>950000</v>
      </c>
      <c r="Y56" s="11">
        <v>950000</v>
      </c>
      <c r="Z56" s="11"/>
      <c r="AA56" s="225">
        <f t="shared" si="110"/>
        <v>950000</v>
      </c>
      <c r="AB56" s="11">
        <v>950000</v>
      </c>
      <c r="AC56" s="11"/>
      <c r="AD56" s="225">
        <f t="shared" si="111"/>
        <v>950000</v>
      </c>
      <c r="AE56" s="11">
        <v>950000</v>
      </c>
      <c r="AF56" s="11"/>
      <c r="AG56" s="225">
        <f t="shared" si="112"/>
        <v>950000</v>
      </c>
      <c r="AH56" s="11">
        <v>950000</v>
      </c>
      <c r="AI56" s="11"/>
      <c r="AJ56" s="225">
        <f t="shared" si="113"/>
        <v>950000</v>
      </c>
      <c r="AK56" s="11">
        <v>950000</v>
      </c>
      <c r="AL56" s="11"/>
      <c r="AM56" s="225">
        <f t="shared" si="114"/>
        <v>950000</v>
      </c>
      <c r="AN56" s="11">
        <v>950000</v>
      </c>
      <c r="AO56" s="11"/>
      <c r="AP56" s="225">
        <f t="shared" si="115"/>
        <v>950000</v>
      </c>
      <c r="AQ56" s="11">
        <v>950000</v>
      </c>
      <c r="AR56" s="11"/>
      <c r="AS56" s="225">
        <f t="shared" si="20"/>
        <v>950000</v>
      </c>
      <c r="AT56" s="56"/>
      <c r="AU56" s="11"/>
      <c r="AV56" s="56">
        <f t="shared" si="18"/>
        <v>0</v>
      </c>
      <c r="AW56" s="11"/>
      <c r="AX56" s="11"/>
      <c r="AY56" s="56">
        <f t="shared" si="19"/>
        <v>0</v>
      </c>
      <c r="AZ56" s="33">
        <f t="shared" si="0"/>
        <v>9500000</v>
      </c>
      <c r="BA56" s="8">
        <f t="shared" si="122"/>
        <v>4000000</v>
      </c>
      <c r="BB56" s="8">
        <f t="shared" si="123"/>
        <v>13500000</v>
      </c>
      <c r="BC56" s="8">
        <f t="shared" si="3"/>
        <v>13500000</v>
      </c>
      <c r="BD56" s="8">
        <f t="shared" si="4"/>
        <v>0</v>
      </c>
    </row>
    <row r="57" spans="1:56" x14ac:dyDescent="0.2">
      <c r="A57" s="37">
        <v>51</v>
      </c>
      <c r="B57" s="5"/>
      <c r="C57" s="58" t="s">
        <v>514</v>
      </c>
      <c r="D57" s="9" t="s">
        <v>506</v>
      </c>
      <c r="E57" s="11">
        <v>13500000</v>
      </c>
      <c r="F57" s="11"/>
      <c r="G57" s="11"/>
      <c r="H57" s="56">
        <f t="shared" si="104"/>
        <v>13500000</v>
      </c>
      <c r="I57" s="56">
        <v>3000000</v>
      </c>
      <c r="J57" s="11"/>
      <c r="K57" s="11"/>
      <c r="L57" s="225">
        <f t="shared" si="6"/>
        <v>0</v>
      </c>
      <c r="M57" s="11"/>
      <c r="N57" s="11"/>
      <c r="O57" s="61">
        <f t="shared" ref="O57" si="124">M57-N57</f>
        <v>0</v>
      </c>
      <c r="P57" s="11">
        <v>1050000</v>
      </c>
      <c r="Q57" s="11">
        <v>1050000</v>
      </c>
      <c r="R57" s="225">
        <f t="shared" ref="R57" si="125">P57-Q57</f>
        <v>0</v>
      </c>
      <c r="S57" s="11">
        <v>1050000</v>
      </c>
      <c r="T57" s="11">
        <v>1050000</v>
      </c>
      <c r="U57" s="225">
        <f t="shared" si="108"/>
        <v>0</v>
      </c>
      <c r="V57" s="11">
        <v>1050000</v>
      </c>
      <c r="W57" s="11">
        <v>1050000</v>
      </c>
      <c r="X57" s="225">
        <f t="shared" si="109"/>
        <v>0</v>
      </c>
      <c r="Y57" s="11">
        <v>1050000</v>
      </c>
      <c r="Z57" s="11"/>
      <c r="AA57" s="225">
        <f t="shared" si="110"/>
        <v>1050000</v>
      </c>
      <c r="AB57" s="11">
        <v>1050000</v>
      </c>
      <c r="AC57" s="11"/>
      <c r="AD57" s="225">
        <f t="shared" si="111"/>
        <v>1050000</v>
      </c>
      <c r="AE57" s="11">
        <v>1050000</v>
      </c>
      <c r="AF57" s="11"/>
      <c r="AG57" s="225">
        <f t="shared" si="112"/>
        <v>1050000</v>
      </c>
      <c r="AH57" s="11">
        <v>1050000</v>
      </c>
      <c r="AI57" s="11"/>
      <c r="AJ57" s="225">
        <f t="shared" si="113"/>
        <v>1050000</v>
      </c>
      <c r="AK57" s="11">
        <v>1050000</v>
      </c>
      <c r="AL57" s="11"/>
      <c r="AM57" s="225">
        <f t="shared" si="114"/>
        <v>1050000</v>
      </c>
      <c r="AN57" s="11">
        <v>1050000</v>
      </c>
      <c r="AO57" s="11"/>
      <c r="AP57" s="225">
        <f t="shared" si="115"/>
        <v>1050000</v>
      </c>
      <c r="AQ57" s="11">
        <v>1050000</v>
      </c>
      <c r="AR57" s="11"/>
      <c r="AS57" s="225">
        <f t="shared" si="20"/>
        <v>1050000</v>
      </c>
      <c r="AT57" s="56"/>
      <c r="AU57" s="11"/>
      <c r="AV57" s="56">
        <f t="shared" si="18"/>
        <v>0</v>
      </c>
      <c r="AW57" s="11"/>
      <c r="AX57" s="11"/>
      <c r="AY57" s="56">
        <f t="shared" si="19"/>
        <v>0</v>
      </c>
      <c r="AZ57" s="33">
        <f t="shared" si="0"/>
        <v>10500000</v>
      </c>
      <c r="BA57" s="8">
        <f t="shared" si="122"/>
        <v>3000000</v>
      </c>
      <c r="BB57" s="8">
        <f t="shared" si="123"/>
        <v>13500000</v>
      </c>
      <c r="BC57" s="8">
        <f t="shared" si="3"/>
        <v>13500000</v>
      </c>
      <c r="BD57" s="8">
        <f t="shared" si="4"/>
        <v>0</v>
      </c>
    </row>
    <row r="58" spans="1:56" x14ac:dyDescent="0.2">
      <c r="A58" s="289">
        <v>52</v>
      </c>
      <c r="B58" s="5"/>
      <c r="C58" s="58" t="s">
        <v>515</v>
      </c>
      <c r="D58" s="9" t="s">
        <v>506</v>
      </c>
      <c r="E58" s="11">
        <v>13500000</v>
      </c>
      <c r="F58" s="11"/>
      <c r="G58" s="11"/>
      <c r="H58" s="56">
        <f t="shared" si="104"/>
        <v>13500000</v>
      </c>
      <c r="I58" s="56">
        <v>1000000</v>
      </c>
      <c r="J58" s="11"/>
      <c r="K58" s="11"/>
      <c r="L58" s="225">
        <f t="shared" si="6"/>
        <v>0</v>
      </c>
      <c r="M58" s="11"/>
      <c r="N58" s="11"/>
      <c r="O58" s="61">
        <f t="shared" ref="O58" si="126">M58-N58</f>
        <v>0</v>
      </c>
      <c r="P58" s="11">
        <v>1150000</v>
      </c>
      <c r="Q58" s="11"/>
      <c r="R58" s="225">
        <f t="shared" ref="R58" si="127">P58-Q58</f>
        <v>1150000</v>
      </c>
      <c r="S58" s="11">
        <v>1150000</v>
      </c>
      <c r="T58" s="11"/>
      <c r="U58" s="225">
        <f t="shared" si="108"/>
        <v>1150000</v>
      </c>
      <c r="V58" s="11">
        <v>1150000</v>
      </c>
      <c r="W58" s="11"/>
      <c r="X58" s="225">
        <f t="shared" si="109"/>
        <v>1150000</v>
      </c>
      <c r="Y58" s="11">
        <v>1150000</v>
      </c>
      <c r="Z58" s="11"/>
      <c r="AA58" s="225">
        <f t="shared" si="110"/>
        <v>1150000</v>
      </c>
      <c r="AB58" s="11">
        <v>1150000</v>
      </c>
      <c r="AC58" s="11"/>
      <c r="AD58" s="225">
        <f t="shared" si="111"/>
        <v>1150000</v>
      </c>
      <c r="AE58" s="11">
        <v>1150000</v>
      </c>
      <c r="AF58" s="11"/>
      <c r="AG58" s="225">
        <f t="shared" si="112"/>
        <v>1150000</v>
      </c>
      <c r="AH58" s="11">
        <v>1150000</v>
      </c>
      <c r="AI58" s="11"/>
      <c r="AJ58" s="225">
        <f t="shared" si="113"/>
        <v>1150000</v>
      </c>
      <c r="AK58" s="11">
        <v>1150000</v>
      </c>
      <c r="AL58" s="11"/>
      <c r="AM58" s="225">
        <f t="shared" si="114"/>
        <v>1150000</v>
      </c>
      <c r="AN58" s="11">
        <v>1150000</v>
      </c>
      <c r="AO58" s="11"/>
      <c r="AP58" s="225">
        <f t="shared" si="115"/>
        <v>1150000</v>
      </c>
      <c r="AQ58" s="11">
        <v>1150000</v>
      </c>
      <c r="AR58" s="11"/>
      <c r="AS58" s="225">
        <f t="shared" si="20"/>
        <v>1150000</v>
      </c>
      <c r="AT58" s="56">
        <v>1000000</v>
      </c>
      <c r="AU58" s="11"/>
      <c r="AV58" s="56">
        <f t="shared" si="18"/>
        <v>1000000</v>
      </c>
      <c r="AW58" s="11"/>
      <c r="AX58" s="11"/>
      <c r="AY58" s="56">
        <f t="shared" si="19"/>
        <v>0</v>
      </c>
      <c r="AZ58" s="33">
        <f t="shared" si="0"/>
        <v>12500000</v>
      </c>
      <c r="BA58" s="8">
        <f t="shared" si="122"/>
        <v>1000000</v>
      </c>
      <c r="BB58" s="8">
        <f t="shared" si="123"/>
        <v>13500000</v>
      </c>
      <c r="BC58" s="8">
        <f t="shared" si="3"/>
        <v>13500000</v>
      </c>
      <c r="BD58" s="8">
        <f t="shared" si="4"/>
        <v>0</v>
      </c>
    </row>
    <row r="59" spans="1:56" x14ac:dyDescent="0.2">
      <c r="A59" s="37">
        <v>53</v>
      </c>
      <c r="B59" s="5"/>
      <c r="C59" s="58" t="s">
        <v>529</v>
      </c>
      <c r="D59" s="9" t="s">
        <v>505</v>
      </c>
      <c r="E59" s="11">
        <v>13500000</v>
      </c>
      <c r="F59" s="11"/>
      <c r="G59" s="11"/>
      <c r="H59" s="56">
        <f t="shared" si="104"/>
        <v>13500000</v>
      </c>
      <c r="I59" s="56">
        <v>5000000</v>
      </c>
      <c r="J59" s="11"/>
      <c r="K59" s="11"/>
      <c r="L59" s="225">
        <f t="shared" si="6"/>
        <v>0</v>
      </c>
      <c r="M59" s="11"/>
      <c r="N59" s="11"/>
      <c r="O59" s="61">
        <f t="shared" ref="O59:O65" si="128">M59-N59</f>
        <v>0</v>
      </c>
      <c r="P59" s="11">
        <v>850000</v>
      </c>
      <c r="Q59" s="11"/>
      <c r="R59" s="225">
        <f t="shared" ref="R59:R65" si="129">P59-Q59</f>
        <v>850000</v>
      </c>
      <c r="S59" s="11">
        <v>850000</v>
      </c>
      <c r="T59" s="11"/>
      <c r="U59" s="225">
        <f t="shared" si="108"/>
        <v>850000</v>
      </c>
      <c r="V59" s="11">
        <v>850000</v>
      </c>
      <c r="W59" s="11"/>
      <c r="X59" s="225">
        <f t="shared" si="109"/>
        <v>850000</v>
      </c>
      <c r="Y59" s="11">
        <v>850000</v>
      </c>
      <c r="Z59" s="11"/>
      <c r="AA59" s="225">
        <f t="shared" si="110"/>
        <v>850000</v>
      </c>
      <c r="AB59" s="11">
        <v>850000</v>
      </c>
      <c r="AC59" s="11"/>
      <c r="AD59" s="225">
        <f t="shared" si="111"/>
        <v>850000</v>
      </c>
      <c r="AE59" s="11">
        <v>850000</v>
      </c>
      <c r="AF59" s="11"/>
      <c r="AG59" s="225">
        <f t="shared" si="112"/>
        <v>850000</v>
      </c>
      <c r="AH59" s="11">
        <v>850000</v>
      </c>
      <c r="AI59" s="11"/>
      <c r="AJ59" s="225">
        <f t="shared" si="113"/>
        <v>850000</v>
      </c>
      <c r="AK59" s="11">
        <v>850000</v>
      </c>
      <c r="AL59" s="11"/>
      <c r="AM59" s="225">
        <f t="shared" si="114"/>
        <v>850000</v>
      </c>
      <c r="AN59" s="11">
        <v>850000</v>
      </c>
      <c r="AO59" s="11"/>
      <c r="AP59" s="225">
        <f t="shared" si="115"/>
        <v>850000</v>
      </c>
      <c r="AQ59" s="11">
        <v>850000</v>
      </c>
      <c r="AR59" s="11"/>
      <c r="AS59" s="225">
        <f t="shared" si="20"/>
        <v>850000</v>
      </c>
      <c r="AT59" s="56"/>
      <c r="AU59" s="11"/>
      <c r="AV59" s="56">
        <f t="shared" si="18"/>
        <v>0</v>
      </c>
      <c r="AW59" s="11"/>
      <c r="AX59" s="11"/>
      <c r="AY59" s="56">
        <f t="shared" si="19"/>
        <v>0</v>
      </c>
      <c r="AZ59" s="33">
        <f t="shared" si="0"/>
        <v>8500000</v>
      </c>
      <c r="BA59" s="8">
        <f t="shared" si="122"/>
        <v>5000000</v>
      </c>
      <c r="BB59" s="8">
        <f t="shared" si="123"/>
        <v>13500000</v>
      </c>
      <c r="BC59" s="8">
        <f t="shared" si="3"/>
        <v>13500000</v>
      </c>
      <c r="BD59" s="8">
        <f t="shared" si="4"/>
        <v>0</v>
      </c>
    </row>
    <row r="60" spans="1:56" x14ac:dyDescent="0.2">
      <c r="A60" s="80"/>
      <c r="B60" s="5" t="s">
        <v>169</v>
      </c>
      <c r="C60" s="58" t="s">
        <v>532</v>
      </c>
      <c r="D60" s="9" t="s">
        <v>505</v>
      </c>
      <c r="E60" s="11">
        <v>9000000</v>
      </c>
      <c r="F60" s="11"/>
      <c r="G60" s="11"/>
      <c r="H60" s="56">
        <f t="shared" si="104"/>
        <v>9000000</v>
      </c>
      <c r="I60" s="56">
        <v>2000000</v>
      </c>
      <c r="J60" s="11"/>
      <c r="K60" s="11"/>
      <c r="L60" s="225">
        <f t="shared" si="6"/>
        <v>0</v>
      </c>
      <c r="M60" s="11"/>
      <c r="N60" s="11"/>
      <c r="O60" s="61">
        <f t="shared" si="128"/>
        <v>0</v>
      </c>
      <c r="P60" s="11"/>
      <c r="Q60" s="11"/>
      <c r="R60" s="225">
        <f t="shared" si="129"/>
        <v>0</v>
      </c>
      <c r="S60" s="11">
        <v>700000</v>
      </c>
      <c r="T60" s="11">
        <v>700000</v>
      </c>
      <c r="U60" s="281">
        <f t="shared" si="108"/>
        <v>0</v>
      </c>
      <c r="V60" s="11">
        <v>700000</v>
      </c>
      <c r="W60" s="11"/>
      <c r="X60" s="225">
        <f t="shared" si="109"/>
        <v>700000</v>
      </c>
      <c r="Y60" s="11">
        <v>700000</v>
      </c>
      <c r="Z60" s="11"/>
      <c r="AA60" s="225">
        <f t="shared" si="110"/>
        <v>700000</v>
      </c>
      <c r="AB60" s="11">
        <v>700000</v>
      </c>
      <c r="AC60" s="11"/>
      <c r="AD60" s="225">
        <f t="shared" si="111"/>
        <v>700000</v>
      </c>
      <c r="AE60" s="11">
        <v>700000</v>
      </c>
      <c r="AF60" s="11"/>
      <c r="AG60" s="225">
        <f t="shared" si="112"/>
        <v>700000</v>
      </c>
      <c r="AH60" s="11">
        <v>700000</v>
      </c>
      <c r="AI60" s="11"/>
      <c r="AJ60" s="225">
        <f t="shared" si="113"/>
        <v>700000</v>
      </c>
      <c r="AK60" s="11">
        <v>700000</v>
      </c>
      <c r="AL60" s="11"/>
      <c r="AM60" s="225">
        <f t="shared" si="114"/>
        <v>700000</v>
      </c>
      <c r="AN60" s="11">
        <v>700000</v>
      </c>
      <c r="AO60" s="11"/>
      <c r="AP60" s="225">
        <f t="shared" si="115"/>
        <v>700000</v>
      </c>
      <c r="AQ60" s="11">
        <v>700000</v>
      </c>
      <c r="AR60" s="11"/>
      <c r="AS60" s="225">
        <f t="shared" si="20"/>
        <v>700000</v>
      </c>
      <c r="AT60" s="11">
        <v>700000</v>
      </c>
      <c r="AU60" s="11"/>
      <c r="AV60" s="225">
        <f t="shared" si="18"/>
        <v>700000</v>
      </c>
      <c r="AW60" s="11"/>
      <c r="AX60" s="11"/>
      <c r="AY60" s="56">
        <f t="shared" si="19"/>
        <v>0</v>
      </c>
      <c r="AZ60" s="33">
        <f t="shared" si="0"/>
        <v>7000000</v>
      </c>
      <c r="BA60" s="8">
        <f t="shared" si="122"/>
        <v>2000000</v>
      </c>
      <c r="BB60" s="8">
        <f t="shared" si="123"/>
        <v>9000000</v>
      </c>
      <c r="BC60" s="8">
        <f t="shared" si="3"/>
        <v>9000000</v>
      </c>
      <c r="BD60" s="8">
        <f t="shared" si="4"/>
        <v>0</v>
      </c>
    </row>
    <row r="61" spans="1:56" x14ac:dyDescent="0.2">
      <c r="A61" s="37"/>
      <c r="B61" s="5"/>
      <c r="C61" s="58" t="s">
        <v>533</v>
      </c>
      <c r="D61" s="9" t="s">
        <v>506</v>
      </c>
      <c r="E61" s="11">
        <v>13500000</v>
      </c>
      <c r="F61" s="11"/>
      <c r="G61" s="11"/>
      <c r="H61" s="56">
        <f t="shared" si="104"/>
        <v>13500000</v>
      </c>
      <c r="I61" s="56">
        <v>1500000</v>
      </c>
      <c r="J61" s="11"/>
      <c r="K61" s="11"/>
      <c r="L61" s="225">
        <f t="shared" si="6"/>
        <v>0</v>
      </c>
      <c r="M61" s="11"/>
      <c r="N61" s="11"/>
      <c r="O61" s="61">
        <f t="shared" si="128"/>
        <v>0</v>
      </c>
      <c r="P61" s="11"/>
      <c r="Q61" s="11"/>
      <c r="R61" s="225">
        <f t="shared" si="129"/>
        <v>0</v>
      </c>
      <c r="S61" s="11">
        <v>1200000</v>
      </c>
      <c r="T61" s="11">
        <v>1200000</v>
      </c>
      <c r="U61" s="225">
        <f t="shared" ref="U61:U65" si="130">S61-T61</f>
        <v>0</v>
      </c>
      <c r="V61" s="11">
        <v>1200000</v>
      </c>
      <c r="W61" s="11"/>
      <c r="X61" s="225">
        <f t="shared" si="109"/>
        <v>1200000</v>
      </c>
      <c r="Y61" s="11">
        <v>1200000</v>
      </c>
      <c r="Z61" s="11"/>
      <c r="AA61" s="225">
        <f t="shared" si="110"/>
        <v>1200000</v>
      </c>
      <c r="AB61" s="11">
        <v>1200000</v>
      </c>
      <c r="AC61" s="11"/>
      <c r="AD61" s="225">
        <f t="shared" si="111"/>
        <v>1200000</v>
      </c>
      <c r="AE61" s="11">
        <v>1200000</v>
      </c>
      <c r="AF61" s="11"/>
      <c r="AG61" s="225">
        <f t="shared" si="112"/>
        <v>1200000</v>
      </c>
      <c r="AH61" s="11">
        <v>1200000</v>
      </c>
      <c r="AI61" s="11"/>
      <c r="AJ61" s="225">
        <f t="shared" si="113"/>
        <v>1200000</v>
      </c>
      <c r="AK61" s="11">
        <v>1200000</v>
      </c>
      <c r="AL61" s="11"/>
      <c r="AM61" s="225">
        <f t="shared" si="114"/>
        <v>1200000</v>
      </c>
      <c r="AN61" s="11">
        <v>1200000</v>
      </c>
      <c r="AO61" s="11"/>
      <c r="AP61" s="225">
        <f t="shared" si="115"/>
        <v>1200000</v>
      </c>
      <c r="AQ61" s="11">
        <v>1200000</v>
      </c>
      <c r="AR61" s="11"/>
      <c r="AS61" s="225">
        <f t="shared" si="20"/>
        <v>1200000</v>
      </c>
      <c r="AT61" s="11">
        <v>1200000</v>
      </c>
      <c r="AU61" s="11"/>
      <c r="AV61" s="225">
        <f t="shared" si="18"/>
        <v>1200000</v>
      </c>
      <c r="AW61" s="11"/>
      <c r="AX61" s="11"/>
      <c r="AY61" s="56">
        <f t="shared" si="19"/>
        <v>0</v>
      </c>
      <c r="AZ61" s="33">
        <f t="shared" si="0"/>
        <v>12000000</v>
      </c>
      <c r="BA61" s="8">
        <f t="shared" si="122"/>
        <v>1500000</v>
      </c>
      <c r="BB61" s="8">
        <f t="shared" si="123"/>
        <v>13500000</v>
      </c>
      <c r="BC61" s="8">
        <f t="shared" si="3"/>
        <v>13500000</v>
      </c>
      <c r="BD61" s="8">
        <f t="shared" si="4"/>
        <v>0</v>
      </c>
    </row>
    <row r="62" spans="1:56" x14ac:dyDescent="0.2">
      <c r="A62" s="80"/>
      <c r="B62" s="5"/>
      <c r="C62" s="58"/>
      <c r="D62" s="9"/>
      <c r="E62" s="11"/>
      <c r="F62" s="11"/>
      <c r="G62" s="11"/>
      <c r="H62" s="56">
        <f t="shared" si="104"/>
        <v>0</v>
      </c>
      <c r="I62" s="56"/>
      <c r="J62" s="11"/>
      <c r="K62" s="11"/>
      <c r="L62" s="225">
        <f t="shared" si="6"/>
        <v>0</v>
      </c>
      <c r="M62" s="11"/>
      <c r="N62" s="11"/>
      <c r="O62" s="61">
        <f t="shared" ref="O62" si="131">M62-N62</f>
        <v>0</v>
      </c>
      <c r="P62" s="11"/>
      <c r="Q62" s="11"/>
      <c r="R62" s="225">
        <f t="shared" ref="R62" si="132">P62-Q62</f>
        <v>0</v>
      </c>
      <c r="S62" s="11"/>
      <c r="T62" s="11"/>
      <c r="U62" s="225">
        <f t="shared" ref="U62" si="133">S62-T62</f>
        <v>0</v>
      </c>
      <c r="V62" s="11"/>
      <c r="W62" s="11"/>
      <c r="X62" s="225">
        <f t="shared" ref="X62" si="134">V62-W62</f>
        <v>0</v>
      </c>
      <c r="Y62" s="11"/>
      <c r="Z62" s="11"/>
      <c r="AA62" s="225">
        <f t="shared" ref="AA62" si="135">Y62-Z62</f>
        <v>0</v>
      </c>
      <c r="AB62" s="11"/>
      <c r="AC62" s="11"/>
      <c r="AD62" s="225">
        <f t="shared" ref="AD62" si="136">AB62-AC62</f>
        <v>0</v>
      </c>
      <c r="AE62" s="11"/>
      <c r="AF62" s="11"/>
      <c r="AG62" s="225">
        <f t="shared" ref="AG62" si="137">AE62-AF62</f>
        <v>0</v>
      </c>
      <c r="AH62" s="11"/>
      <c r="AI62" s="11"/>
      <c r="AJ62" s="225">
        <f t="shared" ref="AJ62" si="138">AH62-AI62</f>
        <v>0</v>
      </c>
      <c r="AK62" s="11"/>
      <c r="AL62" s="11"/>
      <c r="AM62" s="225">
        <f t="shared" ref="AM62" si="139">AK62-AL62</f>
        <v>0</v>
      </c>
      <c r="AN62" s="11"/>
      <c r="AO62" s="11"/>
      <c r="AP62" s="61">
        <f t="shared" ref="AP62" si="140">AN62-AO62</f>
        <v>0</v>
      </c>
      <c r="AQ62" s="11"/>
      <c r="AR62" s="11"/>
      <c r="AS62" s="61">
        <f t="shared" si="20"/>
        <v>0</v>
      </c>
      <c r="AT62" s="56"/>
      <c r="AU62" s="11"/>
      <c r="AV62" s="56">
        <f t="shared" si="18"/>
        <v>0</v>
      </c>
      <c r="AW62" s="11"/>
      <c r="AX62" s="11"/>
      <c r="AY62" s="56">
        <f t="shared" si="19"/>
        <v>0</v>
      </c>
      <c r="AZ62" s="33">
        <f t="shared" si="0"/>
        <v>0</v>
      </c>
      <c r="BC62" s="8">
        <f t="shared" si="3"/>
        <v>0</v>
      </c>
      <c r="BD62" s="8">
        <f t="shared" si="4"/>
        <v>0</v>
      </c>
    </row>
    <row r="63" spans="1:56" x14ac:dyDescent="0.2">
      <c r="A63" s="37"/>
      <c r="B63" s="5"/>
      <c r="C63" s="58"/>
      <c r="D63" s="9"/>
      <c r="E63" s="11"/>
      <c r="F63" s="11"/>
      <c r="G63" s="11"/>
      <c r="H63" s="56">
        <f t="shared" si="104"/>
        <v>0</v>
      </c>
      <c r="I63" s="56"/>
      <c r="J63" s="11"/>
      <c r="K63" s="11"/>
      <c r="L63" s="225">
        <f t="shared" si="6"/>
        <v>0</v>
      </c>
      <c r="M63" s="11"/>
      <c r="N63" s="11"/>
      <c r="O63" s="61">
        <f t="shared" si="128"/>
        <v>0</v>
      </c>
      <c r="P63" s="11"/>
      <c r="Q63" s="11"/>
      <c r="R63" s="225">
        <f t="shared" si="129"/>
        <v>0</v>
      </c>
      <c r="S63" s="11"/>
      <c r="T63" s="11"/>
      <c r="U63" s="225">
        <f t="shared" si="130"/>
        <v>0</v>
      </c>
      <c r="V63" s="11"/>
      <c r="W63" s="11"/>
      <c r="X63" s="225">
        <f t="shared" si="97"/>
        <v>0</v>
      </c>
      <c r="Y63" s="11"/>
      <c r="Z63" s="11"/>
      <c r="AA63" s="225">
        <f t="shared" ref="AA63:AA65" si="141">Y63-Z63</f>
        <v>0</v>
      </c>
      <c r="AB63" s="11"/>
      <c r="AC63" s="11"/>
      <c r="AD63" s="225">
        <f t="shared" ref="AD63:AD65" si="142">AB63-AC63</f>
        <v>0</v>
      </c>
      <c r="AE63" s="11"/>
      <c r="AF63" s="11"/>
      <c r="AG63" s="225">
        <f t="shared" ref="AG63:AG65" si="143">AE63-AF63</f>
        <v>0</v>
      </c>
      <c r="AH63" s="11"/>
      <c r="AI63" s="11"/>
      <c r="AJ63" s="225">
        <f t="shared" ref="AJ63:AJ65" si="144">AH63-AI63</f>
        <v>0</v>
      </c>
      <c r="AK63" s="11"/>
      <c r="AL63" s="11"/>
      <c r="AM63" s="225">
        <f t="shared" ref="AM63:AM65" si="145">AK63-AL63</f>
        <v>0</v>
      </c>
      <c r="AN63" s="11"/>
      <c r="AO63" s="11"/>
      <c r="AP63" s="61">
        <f t="shared" ref="AP63:AP65" si="146">AN63-AO63</f>
        <v>0</v>
      </c>
      <c r="AQ63" s="11"/>
      <c r="AR63" s="11"/>
      <c r="AS63" s="61">
        <f t="shared" si="20"/>
        <v>0</v>
      </c>
      <c r="AT63" s="56"/>
      <c r="AU63" s="11"/>
      <c r="AV63" s="56">
        <f t="shared" si="18"/>
        <v>0</v>
      </c>
      <c r="AW63" s="11"/>
      <c r="AX63" s="11"/>
      <c r="AY63" s="56">
        <f t="shared" si="19"/>
        <v>0</v>
      </c>
      <c r="AZ63" s="33">
        <f t="shared" si="0"/>
        <v>0</v>
      </c>
      <c r="BC63" s="8">
        <f t="shared" si="3"/>
        <v>0</v>
      </c>
      <c r="BD63" s="8">
        <f t="shared" si="4"/>
        <v>0</v>
      </c>
    </row>
    <row r="64" spans="1:56" x14ac:dyDescent="0.2">
      <c r="A64" s="80"/>
      <c r="B64" s="5"/>
      <c r="C64" s="58"/>
      <c r="D64" s="9"/>
      <c r="E64" s="11"/>
      <c r="F64" s="11"/>
      <c r="G64" s="11"/>
      <c r="H64" s="56">
        <f t="shared" si="104"/>
        <v>0</v>
      </c>
      <c r="I64" s="56"/>
      <c r="J64" s="11"/>
      <c r="K64" s="11"/>
      <c r="L64" s="225">
        <f t="shared" si="6"/>
        <v>0</v>
      </c>
      <c r="M64" s="11"/>
      <c r="N64" s="11"/>
      <c r="O64" s="61">
        <f t="shared" si="128"/>
        <v>0</v>
      </c>
      <c r="P64" s="11"/>
      <c r="Q64" s="11"/>
      <c r="R64" s="225">
        <f t="shared" si="129"/>
        <v>0</v>
      </c>
      <c r="S64" s="11"/>
      <c r="T64" s="11"/>
      <c r="U64" s="225">
        <f t="shared" si="130"/>
        <v>0</v>
      </c>
      <c r="V64" s="11"/>
      <c r="W64" s="11"/>
      <c r="X64" s="225">
        <f t="shared" si="97"/>
        <v>0</v>
      </c>
      <c r="Y64" s="11"/>
      <c r="Z64" s="11"/>
      <c r="AA64" s="225">
        <f t="shared" si="141"/>
        <v>0</v>
      </c>
      <c r="AB64" s="11"/>
      <c r="AC64" s="11"/>
      <c r="AD64" s="225">
        <f t="shared" si="142"/>
        <v>0</v>
      </c>
      <c r="AE64" s="11"/>
      <c r="AF64" s="11"/>
      <c r="AG64" s="225">
        <f t="shared" si="143"/>
        <v>0</v>
      </c>
      <c r="AH64" s="11"/>
      <c r="AI64" s="11"/>
      <c r="AJ64" s="225">
        <f t="shared" si="144"/>
        <v>0</v>
      </c>
      <c r="AK64" s="11"/>
      <c r="AL64" s="11"/>
      <c r="AM64" s="225">
        <f t="shared" si="145"/>
        <v>0</v>
      </c>
      <c r="AN64" s="11"/>
      <c r="AO64" s="11"/>
      <c r="AP64" s="61">
        <f t="shared" si="146"/>
        <v>0</v>
      </c>
      <c r="AQ64" s="11"/>
      <c r="AR64" s="11"/>
      <c r="AS64" s="61">
        <f t="shared" si="20"/>
        <v>0</v>
      </c>
      <c r="AT64" s="56"/>
      <c r="AU64" s="11"/>
      <c r="AV64" s="56">
        <f t="shared" si="18"/>
        <v>0</v>
      </c>
      <c r="AW64" s="11"/>
      <c r="AX64" s="11"/>
      <c r="AY64" s="56">
        <f t="shared" si="19"/>
        <v>0</v>
      </c>
      <c r="AZ64" s="33">
        <f t="shared" si="0"/>
        <v>0</v>
      </c>
      <c r="BC64" s="8">
        <f t="shared" si="3"/>
        <v>0</v>
      </c>
      <c r="BD64" s="8">
        <f t="shared" si="4"/>
        <v>0</v>
      </c>
    </row>
    <row r="65" spans="1:56" x14ac:dyDescent="0.2">
      <c r="A65" s="37"/>
      <c r="B65" s="5"/>
      <c r="C65" s="58"/>
      <c r="D65" s="9"/>
      <c r="E65" s="11"/>
      <c r="F65" s="11"/>
      <c r="G65" s="11"/>
      <c r="H65" s="56">
        <f t="shared" si="104"/>
        <v>0</v>
      </c>
      <c r="I65" s="56"/>
      <c r="J65" s="11"/>
      <c r="K65" s="11"/>
      <c r="L65" s="225">
        <f t="shared" si="6"/>
        <v>0</v>
      </c>
      <c r="M65" s="11"/>
      <c r="N65" s="11"/>
      <c r="O65" s="61">
        <f t="shared" si="128"/>
        <v>0</v>
      </c>
      <c r="P65" s="11"/>
      <c r="Q65" s="11"/>
      <c r="R65" s="225">
        <f t="shared" si="129"/>
        <v>0</v>
      </c>
      <c r="S65" s="11"/>
      <c r="T65" s="11"/>
      <c r="U65" s="225">
        <f t="shared" si="130"/>
        <v>0</v>
      </c>
      <c r="V65" s="11"/>
      <c r="W65" s="11"/>
      <c r="X65" s="225">
        <f t="shared" si="97"/>
        <v>0</v>
      </c>
      <c r="Y65" s="11"/>
      <c r="Z65" s="11"/>
      <c r="AA65" s="225">
        <f t="shared" si="141"/>
        <v>0</v>
      </c>
      <c r="AB65" s="11"/>
      <c r="AC65" s="11"/>
      <c r="AD65" s="225">
        <f t="shared" si="142"/>
        <v>0</v>
      </c>
      <c r="AE65" s="11"/>
      <c r="AF65" s="11"/>
      <c r="AG65" s="225">
        <f t="shared" si="143"/>
        <v>0</v>
      </c>
      <c r="AH65" s="11"/>
      <c r="AI65" s="11"/>
      <c r="AJ65" s="225">
        <f t="shared" si="144"/>
        <v>0</v>
      </c>
      <c r="AK65" s="11"/>
      <c r="AL65" s="11"/>
      <c r="AM65" s="225">
        <f t="shared" si="145"/>
        <v>0</v>
      </c>
      <c r="AN65" s="11"/>
      <c r="AO65" s="11"/>
      <c r="AP65" s="61">
        <f t="shared" si="146"/>
        <v>0</v>
      </c>
      <c r="AQ65" s="11"/>
      <c r="AR65" s="11"/>
      <c r="AS65" s="61">
        <f t="shared" si="20"/>
        <v>0</v>
      </c>
      <c r="AT65" s="56"/>
      <c r="AU65" s="11"/>
      <c r="AV65" s="56">
        <f t="shared" si="18"/>
        <v>0</v>
      </c>
      <c r="AW65" s="11"/>
      <c r="AX65" s="11"/>
      <c r="AY65" s="56">
        <f t="shared" si="19"/>
        <v>0</v>
      </c>
      <c r="AZ65" s="33">
        <f t="shared" si="0"/>
        <v>0</v>
      </c>
      <c r="BD65" s="8">
        <f t="shared" si="4"/>
        <v>0</v>
      </c>
    </row>
    <row r="66" spans="1:56" x14ac:dyDescent="0.2">
      <c r="A66" s="80"/>
      <c r="B66" s="5"/>
      <c r="C66" s="58"/>
      <c r="D66" s="9"/>
      <c r="E66" s="11"/>
      <c r="F66" s="11"/>
      <c r="G66" s="11"/>
      <c r="H66" s="56">
        <f t="shared" si="104"/>
        <v>0</v>
      </c>
      <c r="I66" s="56"/>
      <c r="J66" s="11"/>
      <c r="K66" s="11"/>
      <c r="L66" s="225">
        <f t="shared" si="6"/>
        <v>0</v>
      </c>
      <c r="M66" s="11"/>
      <c r="N66" s="11"/>
      <c r="O66" s="61">
        <f t="shared" ref="O66" si="147">M66-N66</f>
        <v>0</v>
      </c>
      <c r="P66" s="11"/>
      <c r="Q66" s="11"/>
      <c r="R66" s="225">
        <f t="shared" ref="R66" si="148">P66-Q66</f>
        <v>0</v>
      </c>
      <c r="S66" s="11"/>
      <c r="T66" s="11"/>
      <c r="U66" s="225">
        <f t="shared" ref="U66" si="149">S66-T66</f>
        <v>0</v>
      </c>
      <c r="V66" s="11"/>
      <c r="W66" s="11"/>
      <c r="X66" s="225">
        <f t="shared" ref="X66" si="150">V66-W66</f>
        <v>0</v>
      </c>
      <c r="Y66" s="11"/>
      <c r="Z66" s="11"/>
      <c r="AA66" s="225">
        <f t="shared" ref="AA66" si="151">Y66-Z66</f>
        <v>0</v>
      </c>
      <c r="AB66" s="11"/>
      <c r="AC66" s="11"/>
      <c r="AD66" s="225">
        <f t="shared" ref="AD66" si="152">AB66-AC66</f>
        <v>0</v>
      </c>
      <c r="AE66" s="11"/>
      <c r="AF66" s="11"/>
      <c r="AG66" s="225">
        <f t="shared" ref="AG66" si="153">AE66-AF66</f>
        <v>0</v>
      </c>
      <c r="AH66" s="11"/>
      <c r="AI66" s="11"/>
      <c r="AJ66" s="225">
        <f t="shared" ref="AJ66" si="154">AH66-AI66</f>
        <v>0</v>
      </c>
      <c r="AK66" s="11"/>
      <c r="AL66" s="11"/>
      <c r="AM66" s="225">
        <f t="shared" ref="AM66" si="155">AK66-AL66</f>
        <v>0</v>
      </c>
      <c r="AN66" s="11"/>
      <c r="AO66" s="11"/>
      <c r="AP66" s="61">
        <f t="shared" ref="AP66" si="156">AN66-AO66</f>
        <v>0</v>
      </c>
      <c r="AQ66" s="11"/>
      <c r="AR66" s="11"/>
      <c r="AS66" s="61">
        <f t="shared" si="20"/>
        <v>0</v>
      </c>
      <c r="AT66" s="56"/>
      <c r="AU66" s="11"/>
      <c r="AV66" s="56">
        <f t="shared" si="18"/>
        <v>0</v>
      </c>
      <c r="AW66" s="11"/>
      <c r="AX66" s="11"/>
      <c r="AY66" s="56">
        <f t="shared" si="19"/>
        <v>0</v>
      </c>
      <c r="AZ66" s="33">
        <f t="shared" si="0"/>
        <v>0</v>
      </c>
      <c r="BD66" s="8">
        <f t="shared" si="4"/>
        <v>0</v>
      </c>
    </row>
    <row r="67" spans="1:56" x14ac:dyDescent="0.2">
      <c r="A67" s="37"/>
      <c r="B67" s="12"/>
      <c r="C67" s="59"/>
      <c r="D67" s="9"/>
      <c r="E67" s="53"/>
      <c r="F67" s="53"/>
      <c r="G67" s="53"/>
      <c r="H67" s="56">
        <f t="shared" si="104"/>
        <v>0</v>
      </c>
      <c r="I67" s="56"/>
      <c r="J67" s="53"/>
      <c r="K67" s="53"/>
      <c r="L67" s="225">
        <f t="shared" si="6"/>
        <v>0</v>
      </c>
      <c r="M67" s="11"/>
      <c r="N67" s="11"/>
      <c r="O67" s="61">
        <f t="shared" ref="O67" si="157">M67-N67</f>
        <v>0</v>
      </c>
      <c r="P67" s="11"/>
      <c r="Q67" s="11"/>
      <c r="R67" s="225">
        <f t="shared" ref="R67" si="158">P67-Q67</f>
        <v>0</v>
      </c>
      <c r="S67" s="11"/>
      <c r="T67" s="11"/>
      <c r="U67" s="225">
        <f t="shared" ref="U67" si="159">S67-T67</f>
        <v>0</v>
      </c>
      <c r="V67" s="11"/>
      <c r="W67" s="11"/>
      <c r="X67" s="225">
        <f t="shared" ref="X67" si="160">V67-W67</f>
        <v>0</v>
      </c>
      <c r="Y67" s="11"/>
      <c r="Z67" s="11"/>
      <c r="AA67" s="225">
        <f t="shared" ref="AA67" si="161">Y67-Z67</f>
        <v>0</v>
      </c>
      <c r="AB67" s="11"/>
      <c r="AC67" s="11"/>
      <c r="AD67" s="225">
        <f t="shared" ref="AD67" si="162">AB67-AC67</f>
        <v>0</v>
      </c>
      <c r="AE67" s="11"/>
      <c r="AF67" s="11"/>
      <c r="AG67" s="225">
        <f t="shared" ref="AG67" si="163">AE67-AF67</f>
        <v>0</v>
      </c>
      <c r="AH67" s="11"/>
      <c r="AI67" s="11"/>
      <c r="AJ67" s="225">
        <f t="shared" ref="AJ67" si="164">AH67-AI67</f>
        <v>0</v>
      </c>
      <c r="AK67" s="11"/>
      <c r="AL67" s="11"/>
      <c r="AM67" s="225">
        <f t="shared" ref="AM67" si="165">AK67-AL67</f>
        <v>0</v>
      </c>
      <c r="AN67" s="11"/>
      <c r="AO67" s="11"/>
      <c r="AP67" s="61">
        <f t="shared" ref="AP67" si="166">AN67-AO67</f>
        <v>0</v>
      </c>
      <c r="AQ67" s="53"/>
      <c r="AR67" s="53"/>
      <c r="AS67" s="61">
        <f t="shared" si="20"/>
        <v>0</v>
      </c>
      <c r="AT67" s="56"/>
      <c r="AU67" s="53"/>
      <c r="AV67" s="56">
        <f t="shared" si="18"/>
        <v>0</v>
      </c>
      <c r="AW67" s="53"/>
      <c r="AX67" s="53"/>
      <c r="AY67" s="56">
        <f t="shared" si="19"/>
        <v>0</v>
      </c>
      <c r="AZ67" s="33">
        <f t="shared" si="0"/>
        <v>0</v>
      </c>
    </row>
    <row r="68" spans="1:56" x14ac:dyDescent="0.2">
      <c r="A68" s="80"/>
      <c r="B68" s="12"/>
      <c r="C68" s="59"/>
      <c r="D68" s="9"/>
      <c r="E68" s="53"/>
      <c r="F68" s="53"/>
      <c r="G68" s="53"/>
      <c r="H68" s="56">
        <f t="shared" si="104"/>
        <v>0</v>
      </c>
      <c r="I68" s="56"/>
      <c r="J68" s="53"/>
      <c r="K68" s="53"/>
      <c r="L68" s="225">
        <f t="shared" si="6"/>
        <v>0</v>
      </c>
      <c r="M68" s="11"/>
      <c r="N68" s="11"/>
      <c r="O68" s="61">
        <f t="shared" ref="O68" si="167">M68-N68</f>
        <v>0</v>
      </c>
      <c r="P68" s="11"/>
      <c r="Q68" s="11"/>
      <c r="R68" s="225">
        <f t="shared" ref="R68" si="168">P68-Q68</f>
        <v>0</v>
      </c>
      <c r="S68" s="11"/>
      <c r="T68" s="11"/>
      <c r="U68" s="225">
        <f t="shared" ref="U68" si="169">S68-T68</f>
        <v>0</v>
      </c>
      <c r="V68" s="11"/>
      <c r="W68" s="11"/>
      <c r="X68" s="225">
        <f t="shared" ref="X68" si="170">V68-W68</f>
        <v>0</v>
      </c>
      <c r="Y68" s="11"/>
      <c r="Z68" s="11"/>
      <c r="AA68" s="225">
        <f t="shared" ref="AA68" si="171">Y68-Z68</f>
        <v>0</v>
      </c>
      <c r="AB68" s="11"/>
      <c r="AC68" s="11"/>
      <c r="AD68" s="225">
        <f t="shared" ref="AD68" si="172">AB68-AC68</f>
        <v>0</v>
      </c>
      <c r="AE68" s="11"/>
      <c r="AF68" s="11"/>
      <c r="AG68" s="225">
        <f t="shared" ref="AG68" si="173">AE68-AF68</f>
        <v>0</v>
      </c>
      <c r="AH68" s="11"/>
      <c r="AI68" s="11"/>
      <c r="AJ68" s="225">
        <f t="shared" ref="AJ68" si="174">AH68-AI68</f>
        <v>0</v>
      </c>
      <c r="AK68" s="11"/>
      <c r="AL68" s="11"/>
      <c r="AM68" s="225">
        <f t="shared" ref="AM68" si="175">AK68-AL68</f>
        <v>0</v>
      </c>
      <c r="AN68" s="11"/>
      <c r="AO68" s="11"/>
      <c r="AP68" s="61">
        <f t="shared" ref="AP68" si="176">AN68-AO68</f>
        <v>0</v>
      </c>
      <c r="AQ68" s="53"/>
      <c r="AR68" s="53"/>
      <c r="AS68" s="61">
        <f t="shared" si="20"/>
        <v>0</v>
      </c>
      <c r="AT68" s="56"/>
      <c r="AU68" s="53"/>
      <c r="AV68" s="56">
        <f t="shared" si="18"/>
        <v>0</v>
      </c>
      <c r="AW68" s="53"/>
      <c r="AX68" s="53"/>
      <c r="AY68" s="56">
        <f t="shared" si="19"/>
        <v>0</v>
      </c>
      <c r="AZ68" s="33">
        <f t="shared" si="0"/>
        <v>0</v>
      </c>
    </row>
    <row r="69" spans="1:56" x14ac:dyDescent="0.2">
      <c r="A69" s="37"/>
      <c r="B69" s="12"/>
      <c r="C69" s="59"/>
      <c r="D69" s="9"/>
      <c r="E69" s="53"/>
      <c r="F69" s="53"/>
      <c r="G69" s="53"/>
      <c r="H69" s="56">
        <f t="shared" si="104"/>
        <v>0</v>
      </c>
      <c r="I69" s="56"/>
      <c r="J69" s="53"/>
      <c r="K69" s="53"/>
      <c r="L69" s="225">
        <f t="shared" si="6"/>
        <v>0</v>
      </c>
      <c r="M69" s="11"/>
      <c r="N69" s="11"/>
      <c r="O69" s="61">
        <f t="shared" ref="O69:O87" si="177">M69-N69</f>
        <v>0</v>
      </c>
      <c r="P69" s="11"/>
      <c r="Q69" s="11"/>
      <c r="R69" s="225">
        <f t="shared" ref="R69:R87" si="178">P69-Q69</f>
        <v>0</v>
      </c>
      <c r="S69" s="11"/>
      <c r="T69" s="11"/>
      <c r="U69" s="225">
        <f t="shared" ref="U69:U87" si="179">S69-T69</f>
        <v>0</v>
      </c>
      <c r="V69" s="11"/>
      <c r="W69" s="11"/>
      <c r="X69" s="225">
        <f t="shared" ref="X69:X87" si="180">V69-W69</f>
        <v>0</v>
      </c>
      <c r="Y69" s="11"/>
      <c r="Z69" s="11"/>
      <c r="AA69" s="225">
        <f t="shared" ref="AA69:AA87" si="181">Y69-Z69</f>
        <v>0</v>
      </c>
      <c r="AB69" s="11"/>
      <c r="AC69" s="11"/>
      <c r="AD69" s="225">
        <f t="shared" ref="AD69:AD87" si="182">AB69-AC69</f>
        <v>0</v>
      </c>
      <c r="AE69" s="11"/>
      <c r="AF69" s="11"/>
      <c r="AG69" s="225">
        <f t="shared" ref="AG69:AG87" si="183">AE69-AF69</f>
        <v>0</v>
      </c>
      <c r="AH69" s="11"/>
      <c r="AI69" s="11"/>
      <c r="AJ69" s="225">
        <f t="shared" ref="AJ69:AJ87" si="184">AH69-AI69</f>
        <v>0</v>
      </c>
      <c r="AK69" s="11"/>
      <c r="AL69" s="11"/>
      <c r="AM69" s="225">
        <f t="shared" ref="AM69:AM87" si="185">AK69-AL69</f>
        <v>0</v>
      </c>
      <c r="AN69" s="11"/>
      <c r="AO69" s="11"/>
      <c r="AP69" s="61">
        <f t="shared" ref="AP69:AP87" si="186">AN69-AO69</f>
        <v>0</v>
      </c>
      <c r="AQ69" s="53"/>
      <c r="AR69" s="53"/>
      <c r="AS69" s="61">
        <f t="shared" si="20"/>
        <v>0</v>
      </c>
      <c r="AT69" s="56"/>
      <c r="AU69" s="53"/>
      <c r="AV69" s="56">
        <f t="shared" si="18"/>
        <v>0</v>
      </c>
      <c r="AW69" s="53"/>
      <c r="AX69" s="53"/>
      <c r="AY69" s="56">
        <f t="shared" si="19"/>
        <v>0</v>
      </c>
      <c r="AZ69" s="33">
        <f t="shared" si="0"/>
        <v>0</v>
      </c>
    </row>
    <row r="70" spans="1:56" x14ac:dyDescent="0.2">
      <c r="A70" s="80"/>
      <c r="B70" s="12"/>
      <c r="C70" s="59"/>
      <c r="D70" s="9"/>
      <c r="E70" s="53"/>
      <c r="F70" s="53"/>
      <c r="G70" s="53"/>
      <c r="H70" s="56">
        <f t="shared" si="104"/>
        <v>0</v>
      </c>
      <c r="I70" s="56"/>
      <c r="J70" s="53"/>
      <c r="K70" s="53"/>
      <c r="L70" s="225">
        <f t="shared" si="6"/>
        <v>0</v>
      </c>
      <c r="M70" s="53"/>
      <c r="N70" s="53"/>
      <c r="O70" s="61">
        <f t="shared" si="177"/>
        <v>0</v>
      </c>
      <c r="P70" s="53"/>
      <c r="Q70" s="53"/>
      <c r="R70" s="225">
        <f t="shared" si="178"/>
        <v>0</v>
      </c>
      <c r="S70" s="53"/>
      <c r="T70" s="53"/>
      <c r="U70" s="225">
        <f t="shared" si="179"/>
        <v>0</v>
      </c>
      <c r="V70" s="53"/>
      <c r="W70" s="53"/>
      <c r="X70" s="225">
        <f t="shared" si="180"/>
        <v>0</v>
      </c>
      <c r="Y70" s="53"/>
      <c r="Z70" s="53"/>
      <c r="AA70" s="225">
        <f t="shared" si="181"/>
        <v>0</v>
      </c>
      <c r="AB70" s="53"/>
      <c r="AC70" s="53"/>
      <c r="AD70" s="225">
        <f t="shared" si="182"/>
        <v>0</v>
      </c>
      <c r="AE70" s="53"/>
      <c r="AF70" s="53"/>
      <c r="AG70" s="225">
        <f t="shared" si="183"/>
        <v>0</v>
      </c>
      <c r="AH70" s="53"/>
      <c r="AI70" s="53"/>
      <c r="AJ70" s="225">
        <f t="shared" si="184"/>
        <v>0</v>
      </c>
      <c r="AK70" s="53"/>
      <c r="AL70" s="53"/>
      <c r="AM70" s="225">
        <f t="shared" si="185"/>
        <v>0</v>
      </c>
      <c r="AN70" s="53"/>
      <c r="AO70" s="53"/>
      <c r="AP70" s="61">
        <f t="shared" si="186"/>
        <v>0</v>
      </c>
      <c r="AQ70" s="53"/>
      <c r="AR70" s="53"/>
      <c r="AS70" s="61">
        <f t="shared" si="20"/>
        <v>0</v>
      </c>
      <c r="AT70" s="56"/>
      <c r="AU70" s="53"/>
      <c r="AV70" s="56">
        <f t="shared" si="18"/>
        <v>0</v>
      </c>
      <c r="AW70" s="53"/>
      <c r="AX70" s="53"/>
      <c r="AY70" s="56">
        <f t="shared" si="19"/>
        <v>0</v>
      </c>
      <c r="AZ70" s="33">
        <f t="shared" si="0"/>
        <v>0</v>
      </c>
    </row>
    <row r="71" spans="1:56" x14ac:dyDescent="0.2">
      <c r="A71" s="37"/>
      <c r="B71" s="12"/>
      <c r="C71" s="59"/>
      <c r="D71" s="9"/>
      <c r="E71" s="53"/>
      <c r="F71" s="53"/>
      <c r="G71" s="53"/>
      <c r="H71" s="56">
        <f t="shared" si="104"/>
        <v>0</v>
      </c>
      <c r="I71" s="56"/>
      <c r="J71" s="53"/>
      <c r="K71" s="53"/>
      <c r="L71" s="225">
        <f t="shared" si="6"/>
        <v>0</v>
      </c>
      <c r="M71" s="53"/>
      <c r="N71" s="53"/>
      <c r="O71" s="61">
        <f t="shared" si="177"/>
        <v>0</v>
      </c>
      <c r="P71" s="53"/>
      <c r="Q71" s="53"/>
      <c r="R71" s="225">
        <f t="shared" si="178"/>
        <v>0</v>
      </c>
      <c r="S71" s="53"/>
      <c r="T71" s="53"/>
      <c r="U71" s="225">
        <f t="shared" si="179"/>
        <v>0</v>
      </c>
      <c r="V71" s="53"/>
      <c r="W71" s="53"/>
      <c r="X71" s="225">
        <f t="shared" si="180"/>
        <v>0</v>
      </c>
      <c r="Y71" s="53"/>
      <c r="Z71" s="53"/>
      <c r="AA71" s="225">
        <f t="shared" si="181"/>
        <v>0</v>
      </c>
      <c r="AB71" s="53"/>
      <c r="AC71" s="53"/>
      <c r="AD71" s="225">
        <f t="shared" si="182"/>
        <v>0</v>
      </c>
      <c r="AE71" s="53"/>
      <c r="AF71" s="53"/>
      <c r="AG71" s="225">
        <f t="shared" si="183"/>
        <v>0</v>
      </c>
      <c r="AH71" s="53"/>
      <c r="AI71" s="53"/>
      <c r="AJ71" s="225">
        <f t="shared" si="184"/>
        <v>0</v>
      </c>
      <c r="AK71" s="53"/>
      <c r="AL71" s="53"/>
      <c r="AM71" s="225">
        <f t="shared" si="185"/>
        <v>0</v>
      </c>
      <c r="AN71" s="53"/>
      <c r="AO71" s="53"/>
      <c r="AP71" s="61">
        <f t="shared" si="186"/>
        <v>0</v>
      </c>
      <c r="AQ71" s="53"/>
      <c r="AR71" s="53"/>
      <c r="AS71" s="61">
        <f t="shared" si="20"/>
        <v>0</v>
      </c>
      <c r="AT71" s="56"/>
      <c r="AU71" s="53"/>
      <c r="AV71" s="56">
        <f t="shared" si="18"/>
        <v>0</v>
      </c>
      <c r="AW71" s="53"/>
      <c r="AX71" s="53"/>
      <c r="AY71" s="56">
        <f t="shared" si="19"/>
        <v>0</v>
      </c>
      <c r="AZ71" s="33">
        <f t="shared" si="0"/>
        <v>0</v>
      </c>
    </row>
    <row r="72" spans="1:56" x14ac:dyDescent="0.2">
      <c r="A72" s="80"/>
      <c r="B72" s="12"/>
      <c r="C72" s="59"/>
      <c r="D72" s="9"/>
      <c r="E72" s="53"/>
      <c r="F72" s="53"/>
      <c r="G72" s="53"/>
      <c r="H72" s="56">
        <f t="shared" si="104"/>
        <v>0</v>
      </c>
      <c r="I72" s="56"/>
      <c r="J72" s="53"/>
      <c r="K72" s="53"/>
      <c r="L72" s="225">
        <f t="shared" si="6"/>
        <v>0</v>
      </c>
      <c r="M72" s="53"/>
      <c r="N72" s="53"/>
      <c r="O72" s="61">
        <f t="shared" ref="O72" si="187">M72-N72</f>
        <v>0</v>
      </c>
      <c r="P72" s="53"/>
      <c r="Q72" s="53"/>
      <c r="R72" s="225">
        <f t="shared" ref="R72" si="188">P72-Q72</f>
        <v>0</v>
      </c>
      <c r="S72" s="53"/>
      <c r="T72" s="53"/>
      <c r="U72" s="225">
        <f t="shared" ref="U72" si="189">S72-T72</f>
        <v>0</v>
      </c>
      <c r="V72" s="53"/>
      <c r="W72" s="53"/>
      <c r="X72" s="225">
        <f t="shared" ref="X72" si="190">V72-W72</f>
        <v>0</v>
      </c>
      <c r="Y72" s="53"/>
      <c r="Z72" s="53"/>
      <c r="AA72" s="225">
        <f t="shared" ref="AA72" si="191">Y72-Z72</f>
        <v>0</v>
      </c>
      <c r="AB72" s="53"/>
      <c r="AC72" s="53"/>
      <c r="AD72" s="225">
        <f t="shared" ref="AD72" si="192">AB72-AC72</f>
        <v>0</v>
      </c>
      <c r="AE72" s="53"/>
      <c r="AF72" s="53"/>
      <c r="AG72" s="225">
        <f t="shared" ref="AG72" si="193">AE72-AF72</f>
        <v>0</v>
      </c>
      <c r="AH72" s="53"/>
      <c r="AI72" s="53"/>
      <c r="AJ72" s="225">
        <f t="shared" ref="AJ72" si="194">AH72-AI72</f>
        <v>0</v>
      </c>
      <c r="AK72" s="53"/>
      <c r="AL72" s="53"/>
      <c r="AM72" s="225">
        <f t="shared" ref="AM72" si="195">AK72-AL72</f>
        <v>0</v>
      </c>
      <c r="AN72" s="53"/>
      <c r="AO72" s="53"/>
      <c r="AP72" s="61">
        <f t="shared" ref="AP72" si="196">AN72-AO72</f>
        <v>0</v>
      </c>
      <c r="AQ72" s="53"/>
      <c r="AR72" s="53"/>
      <c r="AS72" s="61">
        <f t="shared" ref="AS72:AS135" si="197">AQ72-AR72</f>
        <v>0</v>
      </c>
      <c r="AT72" s="56"/>
      <c r="AU72" s="53"/>
      <c r="AV72" s="56">
        <f t="shared" ref="AV72:AV135" si="198">AT72-AU72</f>
        <v>0</v>
      </c>
      <c r="AW72" s="53"/>
      <c r="AX72" s="53"/>
      <c r="AY72" s="56">
        <f t="shared" si="19"/>
        <v>0</v>
      </c>
      <c r="AZ72" s="33">
        <f t="shared" ref="AZ72:AZ120" si="199">+J72+M72+P72+S72+V72+Y72+AB72+AE72+AH72+AK72+AN72+AQ72+AT72+AW72</f>
        <v>0</v>
      </c>
    </row>
    <row r="73" spans="1:56" x14ac:dyDescent="0.2">
      <c r="A73" s="37"/>
      <c r="B73" s="12"/>
      <c r="C73" s="59"/>
      <c r="D73" s="9"/>
      <c r="E73" s="53"/>
      <c r="F73" s="53"/>
      <c r="G73" s="53"/>
      <c r="H73" s="56">
        <f t="shared" si="104"/>
        <v>0</v>
      </c>
      <c r="I73" s="56"/>
      <c r="J73" s="53"/>
      <c r="K73" s="53"/>
      <c r="L73" s="225">
        <f t="shared" ref="L73:L138" si="200">J73-K73</f>
        <v>0</v>
      </c>
      <c r="M73" s="53"/>
      <c r="N73" s="53"/>
      <c r="O73" s="61">
        <f t="shared" ref="O73" si="201">M73-N73</f>
        <v>0</v>
      </c>
      <c r="P73" s="53"/>
      <c r="Q73" s="53"/>
      <c r="R73" s="225">
        <f t="shared" ref="R73" si="202">P73-Q73</f>
        <v>0</v>
      </c>
      <c r="S73" s="53"/>
      <c r="T73" s="53"/>
      <c r="U73" s="225">
        <f t="shared" ref="U73" si="203">S73-T73</f>
        <v>0</v>
      </c>
      <c r="V73" s="53"/>
      <c r="W73" s="53"/>
      <c r="X73" s="225">
        <f t="shared" ref="X73" si="204">V73-W73</f>
        <v>0</v>
      </c>
      <c r="Y73" s="53"/>
      <c r="Z73" s="53"/>
      <c r="AA73" s="225">
        <f t="shared" ref="AA73" si="205">Y73-Z73</f>
        <v>0</v>
      </c>
      <c r="AB73" s="53"/>
      <c r="AC73" s="53"/>
      <c r="AD73" s="225">
        <f t="shared" ref="AD73" si="206">AB73-AC73</f>
        <v>0</v>
      </c>
      <c r="AE73" s="53"/>
      <c r="AF73" s="53"/>
      <c r="AG73" s="225">
        <f t="shared" ref="AG73" si="207">AE73-AF73</f>
        <v>0</v>
      </c>
      <c r="AH73" s="53"/>
      <c r="AI73" s="53"/>
      <c r="AJ73" s="225">
        <f t="shared" ref="AJ73" si="208">AH73-AI73</f>
        <v>0</v>
      </c>
      <c r="AK73" s="53"/>
      <c r="AL73" s="53"/>
      <c r="AM73" s="225">
        <f t="shared" ref="AM73" si="209">AK73-AL73</f>
        <v>0</v>
      </c>
      <c r="AN73" s="53"/>
      <c r="AO73" s="53"/>
      <c r="AP73" s="61">
        <f t="shared" ref="AP73" si="210">AN73-AO73</f>
        <v>0</v>
      </c>
      <c r="AQ73" s="53"/>
      <c r="AR73" s="53"/>
      <c r="AS73" s="61">
        <f t="shared" si="197"/>
        <v>0</v>
      </c>
      <c r="AT73" s="56"/>
      <c r="AU73" s="53"/>
      <c r="AV73" s="56">
        <f t="shared" si="198"/>
        <v>0</v>
      </c>
      <c r="AW73" s="53"/>
      <c r="AX73" s="53"/>
      <c r="AY73" s="56">
        <f t="shared" ref="AY73:AY139" si="211">AW73-AX73</f>
        <v>0</v>
      </c>
      <c r="AZ73" s="33">
        <f t="shared" si="199"/>
        <v>0</v>
      </c>
    </row>
    <row r="74" spans="1:56" x14ac:dyDescent="0.2">
      <c r="A74" s="80"/>
      <c r="B74" s="12"/>
      <c r="C74" s="59"/>
      <c r="D74" s="9"/>
      <c r="E74" s="53"/>
      <c r="F74" s="53"/>
      <c r="G74" s="53"/>
      <c r="H74" s="56">
        <f t="shared" si="104"/>
        <v>0</v>
      </c>
      <c r="I74" s="56"/>
      <c r="J74" s="53"/>
      <c r="K74" s="53"/>
      <c r="L74" s="225">
        <f t="shared" si="200"/>
        <v>0</v>
      </c>
      <c r="M74" s="53"/>
      <c r="N74" s="53"/>
      <c r="O74" s="61">
        <f t="shared" si="177"/>
        <v>0</v>
      </c>
      <c r="P74" s="53"/>
      <c r="Q74" s="53"/>
      <c r="R74" s="225">
        <f t="shared" si="178"/>
        <v>0</v>
      </c>
      <c r="S74" s="53"/>
      <c r="T74" s="53"/>
      <c r="U74" s="225">
        <f t="shared" si="179"/>
        <v>0</v>
      </c>
      <c r="V74" s="53"/>
      <c r="W74" s="53"/>
      <c r="X74" s="225">
        <f t="shared" si="180"/>
        <v>0</v>
      </c>
      <c r="Y74" s="53"/>
      <c r="Z74" s="53"/>
      <c r="AA74" s="225">
        <f t="shared" si="181"/>
        <v>0</v>
      </c>
      <c r="AB74" s="53"/>
      <c r="AC74" s="53"/>
      <c r="AD74" s="225">
        <f t="shared" si="182"/>
        <v>0</v>
      </c>
      <c r="AE74" s="53"/>
      <c r="AF74" s="53"/>
      <c r="AG74" s="225">
        <f t="shared" si="183"/>
        <v>0</v>
      </c>
      <c r="AH74" s="53"/>
      <c r="AI74" s="53"/>
      <c r="AJ74" s="225">
        <f t="shared" si="184"/>
        <v>0</v>
      </c>
      <c r="AK74" s="53"/>
      <c r="AL74" s="53"/>
      <c r="AM74" s="225">
        <f t="shared" si="185"/>
        <v>0</v>
      </c>
      <c r="AN74" s="53"/>
      <c r="AO74" s="53"/>
      <c r="AP74" s="61">
        <f t="shared" si="186"/>
        <v>0</v>
      </c>
      <c r="AQ74" s="53"/>
      <c r="AR74" s="53"/>
      <c r="AS74" s="61">
        <f t="shared" si="197"/>
        <v>0</v>
      </c>
      <c r="AT74" s="56"/>
      <c r="AU74" s="53"/>
      <c r="AV74" s="56">
        <f t="shared" si="198"/>
        <v>0</v>
      </c>
      <c r="AW74" s="53"/>
      <c r="AX74" s="53"/>
      <c r="AY74" s="56">
        <f t="shared" si="211"/>
        <v>0</v>
      </c>
      <c r="AZ74" s="33">
        <f t="shared" si="199"/>
        <v>0</v>
      </c>
    </row>
    <row r="75" spans="1:56" x14ac:dyDescent="0.2">
      <c r="A75" s="37"/>
      <c r="B75" s="12"/>
      <c r="C75" s="59"/>
      <c r="D75" s="9"/>
      <c r="E75" s="53"/>
      <c r="F75" s="53"/>
      <c r="G75" s="53"/>
      <c r="H75" s="56">
        <f t="shared" si="104"/>
        <v>0</v>
      </c>
      <c r="I75" s="56"/>
      <c r="J75" s="53"/>
      <c r="K75" s="53"/>
      <c r="L75" s="225">
        <f t="shared" si="200"/>
        <v>0</v>
      </c>
      <c r="M75" s="53"/>
      <c r="N75" s="53"/>
      <c r="O75" s="61">
        <f t="shared" si="177"/>
        <v>0</v>
      </c>
      <c r="P75" s="53"/>
      <c r="Q75" s="53"/>
      <c r="R75" s="225">
        <f t="shared" si="178"/>
        <v>0</v>
      </c>
      <c r="S75" s="53"/>
      <c r="T75" s="53"/>
      <c r="U75" s="225">
        <f t="shared" si="179"/>
        <v>0</v>
      </c>
      <c r="V75" s="53"/>
      <c r="W75" s="53"/>
      <c r="X75" s="225">
        <f t="shared" si="180"/>
        <v>0</v>
      </c>
      <c r="Y75" s="53"/>
      <c r="Z75" s="53"/>
      <c r="AA75" s="225">
        <f t="shared" si="181"/>
        <v>0</v>
      </c>
      <c r="AB75" s="53"/>
      <c r="AC75" s="53"/>
      <c r="AD75" s="225">
        <f t="shared" si="182"/>
        <v>0</v>
      </c>
      <c r="AE75" s="53"/>
      <c r="AF75" s="53"/>
      <c r="AG75" s="225">
        <f t="shared" si="183"/>
        <v>0</v>
      </c>
      <c r="AH75" s="53"/>
      <c r="AI75" s="53"/>
      <c r="AJ75" s="225">
        <f t="shared" si="184"/>
        <v>0</v>
      </c>
      <c r="AK75" s="53"/>
      <c r="AL75" s="53"/>
      <c r="AM75" s="225">
        <f t="shared" si="185"/>
        <v>0</v>
      </c>
      <c r="AN75" s="53"/>
      <c r="AO75" s="53"/>
      <c r="AP75" s="61">
        <f t="shared" si="186"/>
        <v>0</v>
      </c>
      <c r="AQ75" s="53"/>
      <c r="AR75" s="53"/>
      <c r="AS75" s="61">
        <f t="shared" si="197"/>
        <v>0</v>
      </c>
      <c r="AT75" s="56"/>
      <c r="AU75" s="53"/>
      <c r="AV75" s="56">
        <f t="shared" si="198"/>
        <v>0</v>
      </c>
      <c r="AW75" s="53"/>
      <c r="AX75" s="53"/>
      <c r="AY75" s="56">
        <f t="shared" si="211"/>
        <v>0</v>
      </c>
      <c r="AZ75" s="33">
        <f t="shared" si="199"/>
        <v>0</v>
      </c>
    </row>
    <row r="76" spans="1:56" x14ac:dyDescent="0.2">
      <c r="A76" s="80"/>
      <c r="B76" s="12"/>
      <c r="C76" s="59"/>
      <c r="D76" s="9"/>
      <c r="E76" s="53"/>
      <c r="F76" s="53"/>
      <c r="G76" s="53"/>
      <c r="H76" s="56">
        <f t="shared" si="104"/>
        <v>0</v>
      </c>
      <c r="I76" s="56"/>
      <c r="J76" s="53"/>
      <c r="K76" s="53"/>
      <c r="L76" s="225">
        <f t="shared" si="200"/>
        <v>0</v>
      </c>
      <c r="M76" s="53"/>
      <c r="N76" s="53"/>
      <c r="O76" s="61">
        <f t="shared" si="177"/>
        <v>0</v>
      </c>
      <c r="P76" s="53"/>
      <c r="Q76" s="53"/>
      <c r="R76" s="225">
        <f t="shared" si="178"/>
        <v>0</v>
      </c>
      <c r="S76" s="53"/>
      <c r="T76" s="53"/>
      <c r="U76" s="225">
        <f t="shared" si="179"/>
        <v>0</v>
      </c>
      <c r="V76" s="53"/>
      <c r="W76" s="53"/>
      <c r="X76" s="225">
        <f t="shared" si="180"/>
        <v>0</v>
      </c>
      <c r="Y76" s="53"/>
      <c r="Z76" s="53"/>
      <c r="AA76" s="225">
        <f t="shared" si="181"/>
        <v>0</v>
      </c>
      <c r="AB76" s="53"/>
      <c r="AC76" s="53"/>
      <c r="AD76" s="225">
        <f t="shared" si="182"/>
        <v>0</v>
      </c>
      <c r="AE76" s="53"/>
      <c r="AF76" s="53"/>
      <c r="AG76" s="225">
        <f t="shared" si="183"/>
        <v>0</v>
      </c>
      <c r="AH76" s="53"/>
      <c r="AI76" s="53"/>
      <c r="AJ76" s="225">
        <f t="shared" si="184"/>
        <v>0</v>
      </c>
      <c r="AK76" s="53"/>
      <c r="AL76" s="53"/>
      <c r="AM76" s="225">
        <f t="shared" si="185"/>
        <v>0</v>
      </c>
      <c r="AN76" s="53"/>
      <c r="AO76" s="53"/>
      <c r="AP76" s="61">
        <f t="shared" si="186"/>
        <v>0</v>
      </c>
      <c r="AQ76" s="53"/>
      <c r="AR76" s="53"/>
      <c r="AS76" s="61">
        <f t="shared" si="197"/>
        <v>0</v>
      </c>
      <c r="AT76" s="56"/>
      <c r="AU76" s="53"/>
      <c r="AV76" s="56">
        <f t="shared" si="198"/>
        <v>0</v>
      </c>
      <c r="AW76" s="53"/>
      <c r="AX76" s="53"/>
      <c r="AY76" s="56">
        <f t="shared" si="211"/>
        <v>0</v>
      </c>
      <c r="AZ76" s="33">
        <f t="shared" si="199"/>
        <v>0</v>
      </c>
    </row>
    <row r="77" spans="1:56" x14ac:dyDescent="0.2">
      <c r="A77" s="37"/>
      <c r="B77" s="12"/>
      <c r="C77" s="59"/>
      <c r="D77" s="9"/>
      <c r="E77" s="53"/>
      <c r="F77" s="53"/>
      <c r="G77" s="53"/>
      <c r="H77" s="56">
        <f t="shared" si="104"/>
        <v>0</v>
      </c>
      <c r="I77" s="56"/>
      <c r="J77" s="53"/>
      <c r="K77" s="53"/>
      <c r="L77" s="225">
        <f t="shared" si="200"/>
        <v>0</v>
      </c>
      <c r="M77" s="53"/>
      <c r="N77" s="53"/>
      <c r="O77" s="61">
        <f t="shared" si="177"/>
        <v>0</v>
      </c>
      <c r="P77" s="53"/>
      <c r="Q77" s="53"/>
      <c r="R77" s="225">
        <f t="shared" si="178"/>
        <v>0</v>
      </c>
      <c r="S77" s="53"/>
      <c r="T77" s="53"/>
      <c r="U77" s="225">
        <f t="shared" si="179"/>
        <v>0</v>
      </c>
      <c r="V77" s="53"/>
      <c r="W77" s="53"/>
      <c r="X77" s="225">
        <f t="shared" si="180"/>
        <v>0</v>
      </c>
      <c r="Y77" s="53"/>
      <c r="Z77" s="53"/>
      <c r="AA77" s="225">
        <f t="shared" si="181"/>
        <v>0</v>
      </c>
      <c r="AB77" s="53"/>
      <c r="AC77" s="53"/>
      <c r="AD77" s="225">
        <f t="shared" si="182"/>
        <v>0</v>
      </c>
      <c r="AE77" s="53"/>
      <c r="AF77" s="53"/>
      <c r="AG77" s="225">
        <f t="shared" si="183"/>
        <v>0</v>
      </c>
      <c r="AH77" s="53"/>
      <c r="AI77" s="53"/>
      <c r="AJ77" s="225">
        <f t="shared" si="184"/>
        <v>0</v>
      </c>
      <c r="AK77" s="53"/>
      <c r="AL77" s="53"/>
      <c r="AM77" s="225">
        <f t="shared" si="185"/>
        <v>0</v>
      </c>
      <c r="AN77" s="53"/>
      <c r="AO77" s="53"/>
      <c r="AP77" s="61">
        <f t="shared" si="186"/>
        <v>0</v>
      </c>
      <c r="AQ77" s="53"/>
      <c r="AR77" s="53"/>
      <c r="AS77" s="61">
        <f t="shared" si="197"/>
        <v>0</v>
      </c>
      <c r="AT77" s="56"/>
      <c r="AU77" s="53"/>
      <c r="AV77" s="56">
        <f t="shared" si="198"/>
        <v>0</v>
      </c>
      <c r="AW77" s="53"/>
      <c r="AX77" s="53"/>
      <c r="AY77" s="56">
        <f t="shared" si="211"/>
        <v>0</v>
      </c>
      <c r="AZ77" s="33">
        <f t="shared" si="199"/>
        <v>0</v>
      </c>
    </row>
    <row r="78" spans="1:56" x14ac:dyDescent="0.2">
      <c r="A78" s="80"/>
      <c r="B78" s="12"/>
      <c r="C78" s="59"/>
      <c r="D78" s="9"/>
      <c r="E78" s="53"/>
      <c r="F78" s="53"/>
      <c r="G78" s="53"/>
      <c r="H78" s="56">
        <f t="shared" si="104"/>
        <v>0</v>
      </c>
      <c r="I78" s="56"/>
      <c r="J78" s="53"/>
      <c r="K78" s="53"/>
      <c r="L78" s="225">
        <f t="shared" si="200"/>
        <v>0</v>
      </c>
      <c r="M78" s="53"/>
      <c r="N78" s="53"/>
      <c r="O78" s="61">
        <f t="shared" si="177"/>
        <v>0</v>
      </c>
      <c r="P78" s="53"/>
      <c r="Q78" s="53"/>
      <c r="R78" s="225">
        <f t="shared" si="178"/>
        <v>0</v>
      </c>
      <c r="S78" s="53"/>
      <c r="T78" s="53"/>
      <c r="U78" s="225">
        <f t="shared" si="179"/>
        <v>0</v>
      </c>
      <c r="V78" s="53"/>
      <c r="W78" s="53"/>
      <c r="X78" s="225">
        <f t="shared" si="180"/>
        <v>0</v>
      </c>
      <c r="Y78" s="53"/>
      <c r="Z78" s="53"/>
      <c r="AA78" s="225">
        <f t="shared" si="181"/>
        <v>0</v>
      </c>
      <c r="AB78" s="53"/>
      <c r="AC78" s="53"/>
      <c r="AD78" s="225">
        <f t="shared" si="182"/>
        <v>0</v>
      </c>
      <c r="AE78" s="53"/>
      <c r="AF78" s="53"/>
      <c r="AG78" s="225">
        <f t="shared" si="183"/>
        <v>0</v>
      </c>
      <c r="AH78" s="53"/>
      <c r="AI78" s="53"/>
      <c r="AJ78" s="225">
        <f t="shared" si="184"/>
        <v>0</v>
      </c>
      <c r="AK78" s="53"/>
      <c r="AL78" s="53"/>
      <c r="AM78" s="225">
        <f t="shared" si="185"/>
        <v>0</v>
      </c>
      <c r="AN78" s="53"/>
      <c r="AO78" s="53"/>
      <c r="AP78" s="61">
        <f t="shared" si="186"/>
        <v>0</v>
      </c>
      <c r="AQ78" s="53"/>
      <c r="AR78" s="53"/>
      <c r="AS78" s="61">
        <f t="shared" si="197"/>
        <v>0</v>
      </c>
      <c r="AT78" s="56"/>
      <c r="AU78" s="53"/>
      <c r="AV78" s="56">
        <f t="shared" si="198"/>
        <v>0</v>
      </c>
      <c r="AW78" s="53"/>
      <c r="AX78" s="53"/>
      <c r="AY78" s="56">
        <f t="shared" si="211"/>
        <v>0</v>
      </c>
      <c r="AZ78" s="33">
        <f t="shared" si="199"/>
        <v>0</v>
      </c>
    </row>
    <row r="79" spans="1:56" x14ac:dyDescent="0.2">
      <c r="A79" s="37"/>
      <c r="B79" s="12"/>
      <c r="C79" s="52"/>
      <c r="D79" s="9"/>
      <c r="E79" s="53"/>
      <c r="F79" s="53"/>
      <c r="G79" s="53"/>
      <c r="H79" s="56">
        <f t="shared" si="104"/>
        <v>0</v>
      </c>
      <c r="I79" s="56"/>
      <c r="J79" s="53"/>
      <c r="K79" s="53"/>
      <c r="L79" s="225">
        <f t="shared" si="200"/>
        <v>0</v>
      </c>
      <c r="M79" s="53"/>
      <c r="N79" s="53"/>
      <c r="O79" s="61">
        <f t="shared" si="177"/>
        <v>0</v>
      </c>
      <c r="P79" s="53"/>
      <c r="Q79" s="53"/>
      <c r="R79" s="225">
        <f t="shared" si="178"/>
        <v>0</v>
      </c>
      <c r="S79" s="53"/>
      <c r="T79" s="53"/>
      <c r="U79" s="225">
        <f t="shared" si="179"/>
        <v>0</v>
      </c>
      <c r="V79" s="53"/>
      <c r="W79" s="53"/>
      <c r="X79" s="225">
        <f t="shared" si="180"/>
        <v>0</v>
      </c>
      <c r="Y79" s="53"/>
      <c r="Z79" s="53"/>
      <c r="AA79" s="225">
        <f t="shared" si="181"/>
        <v>0</v>
      </c>
      <c r="AB79" s="53"/>
      <c r="AC79" s="53"/>
      <c r="AD79" s="225">
        <f t="shared" si="182"/>
        <v>0</v>
      </c>
      <c r="AE79" s="53"/>
      <c r="AF79" s="53"/>
      <c r="AG79" s="225">
        <f t="shared" si="183"/>
        <v>0</v>
      </c>
      <c r="AH79" s="53"/>
      <c r="AI79" s="53"/>
      <c r="AJ79" s="225">
        <f t="shared" si="184"/>
        <v>0</v>
      </c>
      <c r="AK79" s="53"/>
      <c r="AL79" s="53"/>
      <c r="AM79" s="225">
        <f t="shared" si="185"/>
        <v>0</v>
      </c>
      <c r="AN79" s="53"/>
      <c r="AO79" s="53"/>
      <c r="AP79" s="61">
        <f t="shared" si="186"/>
        <v>0</v>
      </c>
      <c r="AQ79" s="53"/>
      <c r="AR79" s="53"/>
      <c r="AS79" s="61">
        <f t="shared" si="197"/>
        <v>0</v>
      </c>
      <c r="AT79" s="56"/>
      <c r="AU79" s="53"/>
      <c r="AV79" s="56">
        <f t="shared" si="198"/>
        <v>0</v>
      </c>
      <c r="AW79" s="53"/>
      <c r="AX79" s="53"/>
      <c r="AY79" s="56">
        <f t="shared" si="211"/>
        <v>0</v>
      </c>
      <c r="AZ79" s="33">
        <f t="shared" si="199"/>
        <v>0</v>
      </c>
    </row>
    <row r="80" spans="1:56" x14ac:dyDescent="0.2">
      <c r="A80" s="80"/>
      <c r="B80" s="12"/>
      <c r="C80" s="59"/>
      <c r="D80" s="9"/>
      <c r="E80" s="53"/>
      <c r="F80" s="53"/>
      <c r="G80" s="53"/>
      <c r="H80" s="56">
        <f t="shared" si="104"/>
        <v>0</v>
      </c>
      <c r="I80" s="56"/>
      <c r="J80" s="53"/>
      <c r="K80" s="53"/>
      <c r="L80" s="225">
        <f t="shared" si="200"/>
        <v>0</v>
      </c>
      <c r="M80" s="53"/>
      <c r="N80" s="53"/>
      <c r="O80" s="61">
        <f t="shared" si="177"/>
        <v>0</v>
      </c>
      <c r="P80" s="53"/>
      <c r="Q80" s="53"/>
      <c r="R80" s="225">
        <f t="shared" si="178"/>
        <v>0</v>
      </c>
      <c r="S80" s="53"/>
      <c r="T80" s="53"/>
      <c r="U80" s="225">
        <f t="shared" si="179"/>
        <v>0</v>
      </c>
      <c r="V80" s="53"/>
      <c r="W80" s="53"/>
      <c r="X80" s="225">
        <f t="shared" si="180"/>
        <v>0</v>
      </c>
      <c r="Y80" s="53"/>
      <c r="Z80" s="53"/>
      <c r="AA80" s="225">
        <f t="shared" si="181"/>
        <v>0</v>
      </c>
      <c r="AB80" s="53"/>
      <c r="AC80" s="53"/>
      <c r="AD80" s="225">
        <f t="shared" si="182"/>
        <v>0</v>
      </c>
      <c r="AE80" s="53"/>
      <c r="AF80" s="53"/>
      <c r="AG80" s="225">
        <f t="shared" si="183"/>
        <v>0</v>
      </c>
      <c r="AH80" s="53"/>
      <c r="AI80" s="53"/>
      <c r="AJ80" s="225">
        <f t="shared" si="184"/>
        <v>0</v>
      </c>
      <c r="AK80" s="53"/>
      <c r="AL80" s="53"/>
      <c r="AM80" s="225">
        <f t="shared" si="185"/>
        <v>0</v>
      </c>
      <c r="AN80" s="53"/>
      <c r="AO80" s="53"/>
      <c r="AP80" s="61">
        <f t="shared" si="186"/>
        <v>0</v>
      </c>
      <c r="AQ80" s="53"/>
      <c r="AR80" s="53"/>
      <c r="AS80" s="61">
        <f t="shared" si="197"/>
        <v>0</v>
      </c>
      <c r="AT80" s="56"/>
      <c r="AU80" s="53"/>
      <c r="AV80" s="56">
        <f t="shared" si="198"/>
        <v>0</v>
      </c>
      <c r="AW80" s="53"/>
      <c r="AX80" s="53"/>
      <c r="AY80" s="56"/>
      <c r="AZ80" s="33">
        <f t="shared" si="199"/>
        <v>0</v>
      </c>
    </row>
    <row r="81" spans="1:52" x14ac:dyDescent="0.2">
      <c r="A81" s="37"/>
      <c r="B81" s="12"/>
      <c r="C81" s="59"/>
      <c r="D81" s="9"/>
      <c r="E81" s="53"/>
      <c r="F81" s="53"/>
      <c r="G81" s="53"/>
      <c r="H81" s="56">
        <f t="shared" si="104"/>
        <v>0</v>
      </c>
      <c r="I81" s="56"/>
      <c r="J81" s="53"/>
      <c r="K81" s="53"/>
      <c r="L81" s="225">
        <f t="shared" si="200"/>
        <v>0</v>
      </c>
      <c r="M81" s="53"/>
      <c r="N81" s="53"/>
      <c r="O81" s="61">
        <f t="shared" si="177"/>
        <v>0</v>
      </c>
      <c r="P81" s="53"/>
      <c r="Q81" s="53"/>
      <c r="R81" s="225">
        <f t="shared" si="178"/>
        <v>0</v>
      </c>
      <c r="S81" s="53"/>
      <c r="T81" s="53"/>
      <c r="U81" s="225">
        <f t="shared" si="179"/>
        <v>0</v>
      </c>
      <c r="V81" s="53"/>
      <c r="W81" s="53"/>
      <c r="X81" s="225">
        <f t="shared" si="180"/>
        <v>0</v>
      </c>
      <c r="Y81" s="53"/>
      <c r="Z81" s="53"/>
      <c r="AA81" s="225">
        <f t="shared" si="181"/>
        <v>0</v>
      </c>
      <c r="AB81" s="53"/>
      <c r="AC81" s="53"/>
      <c r="AD81" s="225">
        <f t="shared" si="182"/>
        <v>0</v>
      </c>
      <c r="AE81" s="53"/>
      <c r="AF81" s="53"/>
      <c r="AG81" s="225">
        <f t="shared" si="183"/>
        <v>0</v>
      </c>
      <c r="AH81" s="53"/>
      <c r="AI81" s="53"/>
      <c r="AJ81" s="225">
        <f t="shared" si="184"/>
        <v>0</v>
      </c>
      <c r="AK81" s="53"/>
      <c r="AL81" s="53"/>
      <c r="AM81" s="225">
        <f t="shared" si="185"/>
        <v>0</v>
      </c>
      <c r="AN81" s="53"/>
      <c r="AO81" s="53"/>
      <c r="AP81" s="61">
        <f t="shared" si="186"/>
        <v>0</v>
      </c>
      <c r="AQ81" s="53"/>
      <c r="AR81" s="53"/>
      <c r="AS81" s="61">
        <f t="shared" si="197"/>
        <v>0</v>
      </c>
      <c r="AT81" s="56"/>
      <c r="AU81" s="53"/>
      <c r="AV81" s="56">
        <f t="shared" si="198"/>
        <v>0</v>
      </c>
      <c r="AW81" s="53"/>
      <c r="AX81" s="53"/>
      <c r="AY81" s="56">
        <f t="shared" si="211"/>
        <v>0</v>
      </c>
      <c r="AZ81" s="33">
        <f t="shared" si="199"/>
        <v>0</v>
      </c>
    </row>
    <row r="82" spans="1:52" x14ac:dyDescent="0.2">
      <c r="A82" s="80"/>
      <c r="B82" s="12"/>
      <c r="C82" s="59"/>
      <c r="D82" s="9"/>
      <c r="E82" s="53"/>
      <c r="F82" s="53"/>
      <c r="G82" s="53"/>
      <c r="H82" s="56">
        <f t="shared" si="104"/>
        <v>0</v>
      </c>
      <c r="I82" s="56"/>
      <c r="J82" s="53"/>
      <c r="K82" s="53"/>
      <c r="L82" s="225">
        <f t="shared" si="200"/>
        <v>0</v>
      </c>
      <c r="M82" s="53"/>
      <c r="N82" s="53"/>
      <c r="O82" s="61">
        <f t="shared" si="177"/>
        <v>0</v>
      </c>
      <c r="P82" s="53"/>
      <c r="Q82" s="53"/>
      <c r="R82" s="225">
        <f t="shared" si="178"/>
        <v>0</v>
      </c>
      <c r="S82" s="53"/>
      <c r="T82" s="53"/>
      <c r="U82" s="225">
        <f t="shared" si="179"/>
        <v>0</v>
      </c>
      <c r="V82" s="53"/>
      <c r="W82" s="53"/>
      <c r="X82" s="225">
        <f t="shared" si="180"/>
        <v>0</v>
      </c>
      <c r="Y82" s="53"/>
      <c r="Z82" s="53"/>
      <c r="AA82" s="225">
        <f t="shared" si="181"/>
        <v>0</v>
      </c>
      <c r="AB82" s="53"/>
      <c r="AC82" s="53"/>
      <c r="AD82" s="225">
        <f t="shared" si="182"/>
        <v>0</v>
      </c>
      <c r="AE82" s="53"/>
      <c r="AF82" s="53"/>
      <c r="AG82" s="225">
        <f t="shared" si="183"/>
        <v>0</v>
      </c>
      <c r="AH82" s="53"/>
      <c r="AI82" s="53"/>
      <c r="AJ82" s="225">
        <f t="shared" si="184"/>
        <v>0</v>
      </c>
      <c r="AK82" s="53"/>
      <c r="AL82" s="53"/>
      <c r="AM82" s="225">
        <f t="shared" si="185"/>
        <v>0</v>
      </c>
      <c r="AN82" s="53"/>
      <c r="AO82" s="53"/>
      <c r="AP82" s="61">
        <f t="shared" si="186"/>
        <v>0</v>
      </c>
      <c r="AQ82" s="53"/>
      <c r="AR82" s="53"/>
      <c r="AS82" s="61">
        <f t="shared" si="197"/>
        <v>0</v>
      </c>
      <c r="AT82" s="56"/>
      <c r="AU82" s="53"/>
      <c r="AV82" s="56">
        <f t="shared" si="198"/>
        <v>0</v>
      </c>
      <c r="AW82" s="53"/>
      <c r="AX82" s="53"/>
      <c r="AY82" s="56">
        <f t="shared" si="211"/>
        <v>0</v>
      </c>
      <c r="AZ82" s="33">
        <f t="shared" si="199"/>
        <v>0</v>
      </c>
    </row>
    <row r="83" spans="1:52" x14ac:dyDescent="0.2">
      <c r="A83" s="37"/>
      <c r="B83" s="12"/>
      <c r="C83" s="59"/>
      <c r="D83" s="9"/>
      <c r="E83" s="53"/>
      <c r="F83" s="53"/>
      <c r="G83" s="53"/>
      <c r="H83" s="56">
        <f t="shared" si="104"/>
        <v>0</v>
      </c>
      <c r="I83" s="56"/>
      <c r="J83" s="53"/>
      <c r="K83" s="53"/>
      <c r="L83" s="225">
        <f t="shared" si="200"/>
        <v>0</v>
      </c>
      <c r="M83" s="53"/>
      <c r="N83" s="53"/>
      <c r="O83" s="61">
        <f t="shared" si="177"/>
        <v>0</v>
      </c>
      <c r="P83" s="53"/>
      <c r="Q83" s="53"/>
      <c r="R83" s="225">
        <f t="shared" si="178"/>
        <v>0</v>
      </c>
      <c r="S83" s="53"/>
      <c r="T83" s="53"/>
      <c r="U83" s="225">
        <f t="shared" si="179"/>
        <v>0</v>
      </c>
      <c r="V83" s="53"/>
      <c r="W83" s="53"/>
      <c r="X83" s="225">
        <f t="shared" si="180"/>
        <v>0</v>
      </c>
      <c r="Y83" s="53"/>
      <c r="Z83" s="53"/>
      <c r="AA83" s="225">
        <f t="shared" si="181"/>
        <v>0</v>
      </c>
      <c r="AB83" s="53"/>
      <c r="AC83" s="53"/>
      <c r="AD83" s="225">
        <f t="shared" si="182"/>
        <v>0</v>
      </c>
      <c r="AE83" s="53"/>
      <c r="AF83" s="53"/>
      <c r="AG83" s="225">
        <f t="shared" si="183"/>
        <v>0</v>
      </c>
      <c r="AH83" s="53"/>
      <c r="AI83" s="53"/>
      <c r="AJ83" s="225">
        <f t="shared" si="184"/>
        <v>0</v>
      </c>
      <c r="AK83" s="53"/>
      <c r="AL83" s="53"/>
      <c r="AM83" s="225">
        <f t="shared" si="185"/>
        <v>0</v>
      </c>
      <c r="AN83" s="53"/>
      <c r="AO83" s="53"/>
      <c r="AP83" s="61">
        <f t="shared" si="186"/>
        <v>0</v>
      </c>
      <c r="AQ83" s="53"/>
      <c r="AR83" s="53"/>
      <c r="AS83" s="61">
        <f t="shared" si="197"/>
        <v>0</v>
      </c>
      <c r="AT83" s="56"/>
      <c r="AU83" s="53"/>
      <c r="AV83" s="56">
        <f t="shared" si="198"/>
        <v>0</v>
      </c>
      <c r="AW83" s="53"/>
      <c r="AX83" s="53"/>
      <c r="AY83" s="56">
        <f t="shared" si="211"/>
        <v>0</v>
      </c>
      <c r="AZ83" s="33">
        <f t="shared" si="199"/>
        <v>0</v>
      </c>
    </row>
    <row r="84" spans="1:52" x14ac:dyDescent="0.2">
      <c r="A84" s="80"/>
      <c r="B84" s="12"/>
      <c r="C84" s="59"/>
      <c r="D84" s="9"/>
      <c r="E84" s="53"/>
      <c r="F84" s="53"/>
      <c r="G84" s="53"/>
      <c r="H84" s="56">
        <f t="shared" si="104"/>
        <v>0</v>
      </c>
      <c r="I84" s="56"/>
      <c r="J84" s="53"/>
      <c r="K84" s="53"/>
      <c r="L84" s="225">
        <f t="shared" si="200"/>
        <v>0</v>
      </c>
      <c r="M84" s="53"/>
      <c r="N84" s="53"/>
      <c r="O84" s="61">
        <f t="shared" si="177"/>
        <v>0</v>
      </c>
      <c r="P84" s="53"/>
      <c r="Q84" s="53"/>
      <c r="R84" s="225">
        <f t="shared" si="178"/>
        <v>0</v>
      </c>
      <c r="S84" s="53"/>
      <c r="T84" s="53"/>
      <c r="U84" s="225">
        <f t="shared" si="179"/>
        <v>0</v>
      </c>
      <c r="V84" s="53"/>
      <c r="W84" s="53"/>
      <c r="X84" s="225">
        <f t="shared" si="180"/>
        <v>0</v>
      </c>
      <c r="Y84" s="53"/>
      <c r="Z84" s="53"/>
      <c r="AA84" s="225">
        <f t="shared" si="181"/>
        <v>0</v>
      </c>
      <c r="AB84" s="53"/>
      <c r="AC84" s="53"/>
      <c r="AD84" s="225">
        <f t="shared" si="182"/>
        <v>0</v>
      </c>
      <c r="AE84" s="53"/>
      <c r="AF84" s="53"/>
      <c r="AG84" s="225">
        <f t="shared" si="183"/>
        <v>0</v>
      </c>
      <c r="AH84" s="53"/>
      <c r="AI84" s="53"/>
      <c r="AJ84" s="225">
        <f t="shared" si="184"/>
        <v>0</v>
      </c>
      <c r="AK84" s="53"/>
      <c r="AL84" s="53"/>
      <c r="AM84" s="225">
        <f t="shared" si="185"/>
        <v>0</v>
      </c>
      <c r="AN84" s="53"/>
      <c r="AO84" s="53"/>
      <c r="AP84" s="61">
        <f t="shared" si="186"/>
        <v>0</v>
      </c>
      <c r="AQ84" s="53"/>
      <c r="AR84" s="53"/>
      <c r="AS84" s="61">
        <f t="shared" si="197"/>
        <v>0</v>
      </c>
      <c r="AT84" s="56"/>
      <c r="AU84" s="53"/>
      <c r="AV84" s="56">
        <f t="shared" si="198"/>
        <v>0</v>
      </c>
      <c r="AW84" s="53"/>
      <c r="AX84" s="53"/>
      <c r="AY84" s="56">
        <f t="shared" si="211"/>
        <v>0</v>
      </c>
      <c r="AZ84" s="33">
        <f t="shared" si="199"/>
        <v>0</v>
      </c>
    </row>
    <row r="85" spans="1:52" x14ac:dyDescent="0.2">
      <c r="A85" s="37"/>
      <c r="B85" s="12"/>
      <c r="C85" s="59"/>
      <c r="D85" s="9"/>
      <c r="E85" s="53"/>
      <c r="F85" s="53"/>
      <c r="G85" s="53"/>
      <c r="H85" s="56">
        <f t="shared" si="104"/>
        <v>0</v>
      </c>
      <c r="I85" s="56"/>
      <c r="J85" s="53"/>
      <c r="K85" s="53"/>
      <c r="L85" s="225">
        <f t="shared" si="200"/>
        <v>0</v>
      </c>
      <c r="M85" s="53"/>
      <c r="N85" s="53"/>
      <c r="O85" s="61">
        <f t="shared" ref="O85" si="212">M85-N85</f>
        <v>0</v>
      </c>
      <c r="P85" s="53"/>
      <c r="Q85" s="53"/>
      <c r="R85" s="225">
        <f t="shared" ref="R85" si="213">P85-Q85</f>
        <v>0</v>
      </c>
      <c r="S85" s="53"/>
      <c r="T85" s="53"/>
      <c r="U85" s="225">
        <f t="shared" ref="U85" si="214">S85-T85</f>
        <v>0</v>
      </c>
      <c r="V85" s="53"/>
      <c r="W85" s="53"/>
      <c r="X85" s="225">
        <f t="shared" ref="X85" si="215">V85-W85</f>
        <v>0</v>
      </c>
      <c r="Y85" s="53"/>
      <c r="Z85" s="53"/>
      <c r="AA85" s="225">
        <f t="shared" ref="AA85" si="216">Y85-Z85</f>
        <v>0</v>
      </c>
      <c r="AB85" s="53"/>
      <c r="AC85" s="53"/>
      <c r="AD85" s="225">
        <f t="shared" ref="AD85" si="217">AB85-AC85</f>
        <v>0</v>
      </c>
      <c r="AE85" s="53"/>
      <c r="AF85" s="53"/>
      <c r="AG85" s="225">
        <f t="shared" ref="AG85" si="218">AE85-AF85</f>
        <v>0</v>
      </c>
      <c r="AH85" s="53"/>
      <c r="AI85" s="53"/>
      <c r="AJ85" s="225">
        <f t="shared" ref="AJ85" si="219">AH85-AI85</f>
        <v>0</v>
      </c>
      <c r="AK85" s="53"/>
      <c r="AL85" s="53"/>
      <c r="AM85" s="225">
        <f t="shared" ref="AM85" si="220">AK85-AL85</f>
        <v>0</v>
      </c>
      <c r="AN85" s="53"/>
      <c r="AO85" s="53"/>
      <c r="AP85" s="61">
        <f t="shared" ref="AP85" si="221">AN85-AO85</f>
        <v>0</v>
      </c>
      <c r="AQ85" s="53"/>
      <c r="AR85" s="53"/>
      <c r="AS85" s="61">
        <f t="shared" si="197"/>
        <v>0</v>
      </c>
      <c r="AT85" s="56"/>
      <c r="AU85" s="53"/>
      <c r="AV85" s="56">
        <f t="shared" si="198"/>
        <v>0</v>
      </c>
      <c r="AW85" s="53"/>
      <c r="AX85" s="53"/>
      <c r="AY85" s="56">
        <f t="shared" si="211"/>
        <v>0</v>
      </c>
      <c r="AZ85" s="33">
        <f t="shared" si="199"/>
        <v>0</v>
      </c>
    </row>
    <row r="86" spans="1:52" x14ac:dyDescent="0.2">
      <c r="A86" s="80"/>
      <c r="B86" s="12"/>
      <c r="C86" s="59"/>
      <c r="D86" s="9"/>
      <c r="E86" s="53"/>
      <c r="F86" s="53"/>
      <c r="G86" s="53"/>
      <c r="H86" s="56">
        <f t="shared" si="104"/>
        <v>0</v>
      </c>
      <c r="I86" s="56"/>
      <c r="J86" s="53"/>
      <c r="K86" s="53"/>
      <c r="L86" s="225">
        <f t="shared" si="200"/>
        <v>0</v>
      </c>
      <c r="M86" s="53"/>
      <c r="N86" s="53"/>
      <c r="O86" s="61">
        <f t="shared" si="177"/>
        <v>0</v>
      </c>
      <c r="P86" s="53"/>
      <c r="Q86" s="53"/>
      <c r="R86" s="225">
        <f t="shared" si="178"/>
        <v>0</v>
      </c>
      <c r="S86" s="53"/>
      <c r="T86" s="53"/>
      <c r="U86" s="225">
        <f t="shared" si="179"/>
        <v>0</v>
      </c>
      <c r="V86" s="53"/>
      <c r="W86" s="53"/>
      <c r="X86" s="225">
        <f t="shared" si="180"/>
        <v>0</v>
      </c>
      <c r="Y86" s="53"/>
      <c r="Z86" s="53"/>
      <c r="AA86" s="225">
        <f t="shared" si="181"/>
        <v>0</v>
      </c>
      <c r="AB86" s="53"/>
      <c r="AC86" s="53"/>
      <c r="AD86" s="225">
        <f t="shared" si="182"/>
        <v>0</v>
      </c>
      <c r="AE86" s="53"/>
      <c r="AF86" s="53"/>
      <c r="AG86" s="225">
        <f t="shared" si="183"/>
        <v>0</v>
      </c>
      <c r="AH86" s="53"/>
      <c r="AI86" s="53"/>
      <c r="AJ86" s="225">
        <f t="shared" si="184"/>
        <v>0</v>
      </c>
      <c r="AK86" s="53"/>
      <c r="AL86" s="53"/>
      <c r="AM86" s="225">
        <f t="shared" si="185"/>
        <v>0</v>
      </c>
      <c r="AN86" s="53"/>
      <c r="AO86" s="53"/>
      <c r="AP86" s="61">
        <f t="shared" si="186"/>
        <v>0</v>
      </c>
      <c r="AQ86" s="53"/>
      <c r="AR86" s="53"/>
      <c r="AS86" s="61">
        <f t="shared" si="197"/>
        <v>0</v>
      </c>
      <c r="AT86" s="56"/>
      <c r="AU86" s="53"/>
      <c r="AV86" s="56">
        <f t="shared" si="198"/>
        <v>0</v>
      </c>
      <c r="AW86" s="53"/>
      <c r="AX86" s="53"/>
      <c r="AY86" s="56">
        <f t="shared" si="211"/>
        <v>0</v>
      </c>
      <c r="AZ86" s="33">
        <f t="shared" si="199"/>
        <v>0</v>
      </c>
    </row>
    <row r="87" spans="1:52" x14ac:dyDescent="0.2">
      <c r="A87" s="37"/>
      <c r="B87" s="12"/>
      <c r="C87" s="59"/>
      <c r="D87" s="9"/>
      <c r="E87" s="53"/>
      <c r="F87" s="53"/>
      <c r="G87" s="53"/>
      <c r="H87" s="56">
        <f t="shared" si="104"/>
        <v>0</v>
      </c>
      <c r="I87" s="56"/>
      <c r="J87" s="53"/>
      <c r="K87" s="53"/>
      <c r="L87" s="225">
        <f t="shared" si="200"/>
        <v>0</v>
      </c>
      <c r="M87" s="53"/>
      <c r="N87" s="53"/>
      <c r="O87" s="61">
        <f t="shared" si="177"/>
        <v>0</v>
      </c>
      <c r="P87" s="53"/>
      <c r="Q87" s="53"/>
      <c r="R87" s="225">
        <f t="shared" si="178"/>
        <v>0</v>
      </c>
      <c r="S87" s="53"/>
      <c r="T87" s="53"/>
      <c r="U87" s="225">
        <f t="shared" si="179"/>
        <v>0</v>
      </c>
      <c r="V87" s="53"/>
      <c r="W87" s="53"/>
      <c r="X87" s="225">
        <f t="shared" si="180"/>
        <v>0</v>
      </c>
      <c r="Y87" s="53"/>
      <c r="Z87" s="53"/>
      <c r="AA87" s="225">
        <f t="shared" si="181"/>
        <v>0</v>
      </c>
      <c r="AB87" s="53"/>
      <c r="AC87" s="53"/>
      <c r="AD87" s="225">
        <f t="shared" si="182"/>
        <v>0</v>
      </c>
      <c r="AE87" s="53"/>
      <c r="AF87" s="53"/>
      <c r="AG87" s="225">
        <f t="shared" si="183"/>
        <v>0</v>
      </c>
      <c r="AH87" s="53"/>
      <c r="AI87" s="53"/>
      <c r="AJ87" s="225">
        <f t="shared" si="184"/>
        <v>0</v>
      </c>
      <c r="AK87" s="53"/>
      <c r="AL87" s="53"/>
      <c r="AM87" s="225">
        <f t="shared" si="185"/>
        <v>0</v>
      </c>
      <c r="AN87" s="53"/>
      <c r="AO87" s="53"/>
      <c r="AP87" s="61">
        <f t="shared" si="186"/>
        <v>0</v>
      </c>
      <c r="AQ87" s="53"/>
      <c r="AR87" s="53"/>
      <c r="AS87" s="61">
        <f t="shared" si="197"/>
        <v>0</v>
      </c>
      <c r="AT87" s="56"/>
      <c r="AU87" s="53"/>
      <c r="AV87" s="56">
        <f t="shared" si="198"/>
        <v>0</v>
      </c>
      <c r="AW87" s="53"/>
      <c r="AX87" s="53"/>
      <c r="AY87" s="56">
        <f t="shared" si="211"/>
        <v>0</v>
      </c>
      <c r="AZ87" s="33">
        <f t="shared" si="199"/>
        <v>0</v>
      </c>
    </row>
    <row r="88" spans="1:52" x14ac:dyDescent="0.2">
      <c r="A88" s="80"/>
      <c r="B88" s="12"/>
      <c r="C88" s="59"/>
      <c r="D88" s="9"/>
      <c r="E88" s="53"/>
      <c r="F88" s="53"/>
      <c r="G88" s="53"/>
      <c r="H88" s="56">
        <f t="shared" si="104"/>
        <v>0</v>
      </c>
      <c r="I88" s="56"/>
      <c r="J88" s="53"/>
      <c r="K88" s="53"/>
      <c r="L88" s="225">
        <f t="shared" si="200"/>
        <v>0</v>
      </c>
      <c r="M88" s="53"/>
      <c r="N88" s="53"/>
      <c r="O88" s="61">
        <f t="shared" ref="O88" si="222">M88-N88</f>
        <v>0</v>
      </c>
      <c r="P88" s="53"/>
      <c r="Q88" s="53"/>
      <c r="R88" s="225">
        <f t="shared" ref="R88" si="223">P88-Q88</f>
        <v>0</v>
      </c>
      <c r="S88" s="53"/>
      <c r="T88" s="53"/>
      <c r="U88" s="225">
        <f t="shared" ref="U88" si="224">S88-T88</f>
        <v>0</v>
      </c>
      <c r="V88" s="53"/>
      <c r="W88" s="53"/>
      <c r="X88" s="225">
        <f t="shared" ref="X88" si="225">V88-W88</f>
        <v>0</v>
      </c>
      <c r="Y88" s="53"/>
      <c r="Z88" s="53"/>
      <c r="AA88" s="225">
        <f t="shared" ref="AA88" si="226">Y88-Z88</f>
        <v>0</v>
      </c>
      <c r="AB88" s="53"/>
      <c r="AC88" s="53"/>
      <c r="AD88" s="225">
        <f t="shared" ref="AD88" si="227">AB88-AC88</f>
        <v>0</v>
      </c>
      <c r="AE88" s="53"/>
      <c r="AF88" s="53"/>
      <c r="AG88" s="225">
        <f t="shared" ref="AG88" si="228">AE88-AF88</f>
        <v>0</v>
      </c>
      <c r="AH88" s="53"/>
      <c r="AI88" s="53"/>
      <c r="AJ88" s="225">
        <f t="shared" ref="AJ88" si="229">AH88-AI88</f>
        <v>0</v>
      </c>
      <c r="AK88" s="53"/>
      <c r="AL88" s="53"/>
      <c r="AM88" s="225">
        <f t="shared" ref="AM88" si="230">AK88-AL88</f>
        <v>0</v>
      </c>
      <c r="AN88" s="53"/>
      <c r="AO88" s="53"/>
      <c r="AP88" s="61">
        <f t="shared" ref="AP88" si="231">AN88-AO88</f>
        <v>0</v>
      </c>
      <c r="AQ88" s="53"/>
      <c r="AR88" s="53"/>
      <c r="AS88" s="61">
        <f t="shared" si="197"/>
        <v>0</v>
      </c>
      <c r="AT88" s="56"/>
      <c r="AU88" s="53"/>
      <c r="AV88" s="56">
        <f t="shared" si="198"/>
        <v>0</v>
      </c>
      <c r="AW88" s="53"/>
      <c r="AX88" s="53"/>
      <c r="AY88" s="56">
        <f t="shared" si="211"/>
        <v>0</v>
      </c>
      <c r="AZ88" s="33">
        <f t="shared" si="199"/>
        <v>0</v>
      </c>
    </row>
    <row r="89" spans="1:52" x14ac:dyDescent="0.2">
      <c r="A89" s="37"/>
      <c r="B89" s="12"/>
      <c r="C89" s="59"/>
      <c r="D89" s="9"/>
      <c r="E89" s="53"/>
      <c r="F89" s="53"/>
      <c r="G89" s="53"/>
      <c r="H89" s="56">
        <f t="shared" si="104"/>
        <v>0</v>
      </c>
      <c r="I89" s="56"/>
      <c r="J89" s="53"/>
      <c r="K89" s="53"/>
      <c r="L89" s="225">
        <f t="shared" si="200"/>
        <v>0</v>
      </c>
      <c r="M89" s="53"/>
      <c r="N89" s="53"/>
      <c r="O89" s="61">
        <f t="shared" ref="O89" si="232">M89-N89</f>
        <v>0</v>
      </c>
      <c r="P89" s="53"/>
      <c r="Q89" s="53"/>
      <c r="R89" s="225">
        <f t="shared" ref="R89" si="233">P89-Q89</f>
        <v>0</v>
      </c>
      <c r="S89" s="53"/>
      <c r="T89" s="53"/>
      <c r="U89" s="225">
        <f t="shared" ref="U89" si="234">S89-T89</f>
        <v>0</v>
      </c>
      <c r="V89" s="53"/>
      <c r="W89" s="53"/>
      <c r="X89" s="225">
        <f t="shared" ref="X89" si="235">V89-W89</f>
        <v>0</v>
      </c>
      <c r="Y89" s="53"/>
      <c r="Z89" s="53"/>
      <c r="AA89" s="225">
        <f t="shared" ref="AA89" si="236">Y89-Z89</f>
        <v>0</v>
      </c>
      <c r="AB89" s="53"/>
      <c r="AC89" s="53"/>
      <c r="AD89" s="225">
        <f t="shared" ref="AD89" si="237">AB89-AC89</f>
        <v>0</v>
      </c>
      <c r="AE89" s="53"/>
      <c r="AF89" s="53"/>
      <c r="AG89" s="225">
        <f t="shared" ref="AG89" si="238">AE89-AF89</f>
        <v>0</v>
      </c>
      <c r="AH89" s="53"/>
      <c r="AI89" s="53"/>
      <c r="AJ89" s="225">
        <f t="shared" ref="AJ89" si="239">AH89-AI89</f>
        <v>0</v>
      </c>
      <c r="AK89" s="53"/>
      <c r="AL89" s="53"/>
      <c r="AM89" s="225">
        <f t="shared" ref="AM89" si="240">AK89-AL89</f>
        <v>0</v>
      </c>
      <c r="AN89" s="53"/>
      <c r="AO89" s="53"/>
      <c r="AP89" s="61">
        <f t="shared" ref="AP89" si="241">AN89-AO89</f>
        <v>0</v>
      </c>
      <c r="AQ89" s="53"/>
      <c r="AR89" s="53"/>
      <c r="AS89" s="61">
        <f t="shared" si="197"/>
        <v>0</v>
      </c>
      <c r="AT89" s="56"/>
      <c r="AU89" s="53"/>
      <c r="AV89" s="56">
        <f t="shared" si="198"/>
        <v>0</v>
      </c>
      <c r="AW89" s="53"/>
      <c r="AX89" s="53"/>
      <c r="AY89" s="56">
        <f t="shared" si="211"/>
        <v>0</v>
      </c>
      <c r="AZ89" s="33">
        <f t="shared" si="199"/>
        <v>0</v>
      </c>
    </row>
    <row r="90" spans="1:52" x14ac:dyDescent="0.2">
      <c r="A90" s="80"/>
      <c r="B90" s="12"/>
      <c r="C90" s="59"/>
      <c r="D90" s="9"/>
      <c r="E90" s="53"/>
      <c r="F90" s="53"/>
      <c r="G90" s="53"/>
      <c r="H90" s="56">
        <f t="shared" si="104"/>
        <v>0</v>
      </c>
      <c r="I90" s="56"/>
      <c r="J90" s="53"/>
      <c r="K90" s="53"/>
      <c r="L90" s="225">
        <f t="shared" si="200"/>
        <v>0</v>
      </c>
      <c r="M90" s="53"/>
      <c r="N90" s="53"/>
      <c r="O90" s="61">
        <f t="shared" ref="O90" si="242">M90-N90</f>
        <v>0</v>
      </c>
      <c r="P90" s="53"/>
      <c r="Q90" s="53"/>
      <c r="R90" s="225">
        <f t="shared" ref="R90" si="243">P90-Q90</f>
        <v>0</v>
      </c>
      <c r="S90" s="53"/>
      <c r="T90" s="53"/>
      <c r="U90" s="225">
        <f t="shared" ref="U90" si="244">S90-T90</f>
        <v>0</v>
      </c>
      <c r="V90" s="53"/>
      <c r="W90" s="53"/>
      <c r="X90" s="225">
        <f t="shared" ref="X90" si="245">V90-W90</f>
        <v>0</v>
      </c>
      <c r="Y90" s="53"/>
      <c r="Z90" s="53"/>
      <c r="AA90" s="225">
        <f t="shared" ref="AA90" si="246">Y90-Z90</f>
        <v>0</v>
      </c>
      <c r="AB90" s="53"/>
      <c r="AC90" s="53"/>
      <c r="AD90" s="225">
        <f t="shared" ref="AD90" si="247">AB90-AC90</f>
        <v>0</v>
      </c>
      <c r="AE90" s="53"/>
      <c r="AF90" s="53"/>
      <c r="AG90" s="225">
        <f t="shared" ref="AG90" si="248">AE90-AF90</f>
        <v>0</v>
      </c>
      <c r="AH90" s="53"/>
      <c r="AI90" s="53"/>
      <c r="AJ90" s="225">
        <f t="shared" ref="AJ90" si="249">AH90-AI90</f>
        <v>0</v>
      </c>
      <c r="AK90" s="53"/>
      <c r="AL90" s="53"/>
      <c r="AM90" s="225">
        <f t="shared" ref="AM90" si="250">AK90-AL90</f>
        <v>0</v>
      </c>
      <c r="AN90" s="53"/>
      <c r="AO90" s="53"/>
      <c r="AP90" s="61">
        <f t="shared" ref="AP90" si="251">AN90-AO90</f>
        <v>0</v>
      </c>
      <c r="AQ90" s="53"/>
      <c r="AR90" s="53"/>
      <c r="AS90" s="61">
        <f t="shared" si="197"/>
        <v>0</v>
      </c>
      <c r="AT90" s="56"/>
      <c r="AU90" s="53"/>
      <c r="AV90" s="56">
        <f t="shared" si="198"/>
        <v>0</v>
      </c>
      <c r="AW90" s="53"/>
      <c r="AX90" s="53"/>
      <c r="AY90" s="56">
        <f t="shared" si="211"/>
        <v>0</v>
      </c>
      <c r="AZ90" s="33">
        <f t="shared" si="199"/>
        <v>0</v>
      </c>
    </row>
    <row r="91" spans="1:52" x14ac:dyDescent="0.2">
      <c r="A91" s="37"/>
      <c r="B91" s="12"/>
      <c r="C91" s="59"/>
      <c r="D91" s="9"/>
      <c r="E91" s="53"/>
      <c r="F91" s="53"/>
      <c r="G91" s="53"/>
      <c r="H91" s="56">
        <f t="shared" si="104"/>
        <v>0</v>
      </c>
      <c r="I91" s="56"/>
      <c r="J91" s="53"/>
      <c r="K91" s="53"/>
      <c r="L91" s="225">
        <f t="shared" si="200"/>
        <v>0</v>
      </c>
      <c r="M91" s="53"/>
      <c r="N91" s="53"/>
      <c r="O91" s="61">
        <f t="shared" ref="O91" si="252">M91-N91</f>
        <v>0</v>
      </c>
      <c r="P91" s="53"/>
      <c r="Q91" s="53"/>
      <c r="R91" s="225">
        <f t="shared" ref="R91" si="253">P91-Q91</f>
        <v>0</v>
      </c>
      <c r="S91" s="53"/>
      <c r="T91" s="53"/>
      <c r="U91" s="225">
        <f t="shared" ref="U91" si="254">S91-T91</f>
        <v>0</v>
      </c>
      <c r="V91" s="53"/>
      <c r="W91" s="53"/>
      <c r="X91" s="225">
        <f t="shared" ref="X91" si="255">V91-W91</f>
        <v>0</v>
      </c>
      <c r="Y91" s="53"/>
      <c r="Z91" s="53"/>
      <c r="AA91" s="225">
        <f t="shared" ref="AA91" si="256">Y91-Z91</f>
        <v>0</v>
      </c>
      <c r="AB91" s="53"/>
      <c r="AC91" s="53"/>
      <c r="AD91" s="225">
        <f t="shared" ref="AD91" si="257">AB91-AC91</f>
        <v>0</v>
      </c>
      <c r="AE91" s="53"/>
      <c r="AF91" s="53"/>
      <c r="AG91" s="225">
        <f t="shared" ref="AG91" si="258">AE91-AF91</f>
        <v>0</v>
      </c>
      <c r="AH91" s="53"/>
      <c r="AI91" s="53"/>
      <c r="AJ91" s="225">
        <f t="shared" ref="AJ91" si="259">AH91-AI91</f>
        <v>0</v>
      </c>
      <c r="AK91" s="53"/>
      <c r="AL91" s="53"/>
      <c r="AM91" s="225">
        <f t="shared" ref="AM91" si="260">AK91-AL91</f>
        <v>0</v>
      </c>
      <c r="AN91" s="53"/>
      <c r="AO91" s="53"/>
      <c r="AP91" s="61">
        <f t="shared" ref="AP91" si="261">AN91-AO91</f>
        <v>0</v>
      </c>
      <c r="AQ91" s="53"/>
      <c r="AR91" s="53"/>
      <c r="AS91" s="61">
        <f t="shared" si="197"/>
        <v>0</v>
      </c>
      <c r="AT91" s="56"/>
      <c r="AU91" s="53"/>
      <c r="AV91" s="56">
        <f t="shared" si="198"/>
        <v>0</v>
      </c>
      <c r="AW91" s="53"/>
      <c r="AX91" s="53"/>
      <c r="AY91" s="56">
        <f t="shared" si="211"/>
        <v>0</v>
      </c>
      <c r="AZ91" s="33">
        <f t="shared" si="199"/>
        <v>0</v>
      </c>
    </row>
    <row r="92" spans="1:52" x14ac:dyDescent="0.2">
      <c r="A92" s="80"/>
      <c r="B92" s="12"/>
      <c r="C92" s="59"/>
      <c r="D92" s="9"/>
      <c r="E92" s="53"/>
      <c r="F92" s="53"/>
      <c r="G92" s="53"/>
      <c r="H92" s="56">
        <f t="shared" si="104"/>
        <v>0</v>
      </c>
      <c r="I92" s="56"/>
      <c r="J92" s="53"/>
      <c r="K92" s="53"/>
      <c r="L92" s="225">
        <f t="shared" si="200"/>
        <v>0</v>
      </c>
      <c r="M92" s="53"/>
      <c r="N92" s="53"/>
      <c r="O92" s="61">
        <f t="shared" ref="O92:O97" si="262">M92-N92</f>
        <v>0</v>
      </c>
      <c r="P92" s="53"/>
      <c r="Q92" s="53"/>
      <c r="R92" s="225">
        <f t="shared" ref="R92:R97" si="263">P92-Q92</f>
        <v>0</v>
      </c>
      <c r="S92" s="53"/>
      <c r="T92" s="53"/>
      <c r="U92" s="225">
        <f t="shared" ref="U92:U97" si="264">S92-T92</f>
        <v>0</v>
      </c>
      <c r="V92" s="53"/>
      <c r="W92" s="53"/>
      <c r="X92" s="225">
        <f t="shared" ref="X92:X97" si="265">V92-W92</f>
        <v>0</v>
      </c>
      <c r="Y92" s="53"/>
      <c r="Z92" s="53"/>
      <c r="AA92" s="225">
        <f t="shared" ref="AA92:AA97" si="266">Y92-Z92</f>
        <v>0</v>
      </c>
      <c r="AB92" s="53"/>
      <c r="AC92" s="53"/>
      <c r="AD92" s="225">
        <f t="shared" ref="AD92:AD97" si="267">AB92-AC92</f>
        <v>0</v>
      </c>
      <c r="AE92" s="53"/>
      <c r="AF92" s="53"/>
      <c r="AG92" s="225">
        <f t="shared" ref="AG92:AG97" si="268">AE92-AF92</f>
        <v>0</v>
      </c>
      <c r="AH92" s="53"/>
      <c r="AI92" s="53"/>
      <c r="AJ92" s="225">
        <f t="shared" ref="AJ92:AJ97" si="269">AH92-AI92</f>
        <v>0</v>
      </c>
      <c r="AK92" s="53"/>
      <c r="AL92" s="53"/>
      <c r="AM92" s="225">
        <f t="shared" ref="AM92:AM97" si="270">AK92-AL92</f>
        <v>0</v>
      </c>
      <c r="AN92" s="53"/>
      <c r="AO92" s="53"/>
      <c r="AP92" s="61">
        <f t="shared" ref="AP92:AP97" si="271">AN92-AO92</f>
        <v>0</v>
      </c>
      <c r="AQ92" s="53"/>
      <c r="AR92" s="53"/>
      <c r="AS92" s="61">
        <f t="shared" si="197"/>
        <v>0</v>
      </c>
      <c r="AT92" s="56"/>
      <c r="AU92" s="53"/>
      <c r="AV92" s="56">
        <f t="shared" si="198"/>
        <v>0</v>
      </c>
      <c r="AW92" s="53"/>
      <c r="AX92" s="53"/>
      <c r="AY92" s="56">
        <f t="shared" si="211"/>
        <v>0</v>
      </c>
      <c r="AZ92" s="33">
        <f t="shared" si="199"/>
        <v>0</v>
      </c>
    </row>
    <row r="93" spans="1:52" x14ac:dyDescent="0.2">
      <c r="A93" s="37"/>
      <c r="B93" s="12"/>
      <c r="C93" s="59"/>
      <c r="D93" s="9"/>
      <c r="E93" s="53"/>
      <c r="F93" s="53"/>
      <c r="G93" s="53"/>
      <c r="H93" s="56">
        <f t="shared" si="104"/>
        <v>0</v>
      </c>
      <c r="I93" s="56"/>
      <c r="J93" s="53"/>
      <c r="K93" s="53"/>
      <c r="L93" s="225">
        <f t="shared" si="200"/>
        <v>0</v>
      </c>
      <c r="M93" s="53"/>
      <c r="N93" s="53"/>
      <c r="O93" s="61">
        <f t="shared" si="262"/>
        <v>0</v>
      </c>
      <c r="P93" s="53"/>
      <c r="Q93" s="53"/>
      <c r="R93" s="225">
        <f t="shared" si="263"/>
        <v>0</v>
      </c>
      <c r="S93" s="53"/>
      <c r="T93" s="53"/>
      <c r="U93" s="225">
        <f t="shared" si="264"/>
        <v>0</v>
      </c>
      <c r="V93" s="53"/>
      <c r="W93" s="53"/>
      <c r="X93" s="225">
        <f t="shared" si="265"/>
        <v>0</v>
      </c>
      <c r="Y93" s="53"/>
      <c r="Z93" s="53"/>
      <c r="AA93" s="225">
        <f t="shared" si="266"/>
        <v>0</v>
      </c>
      <c r="AB93" s="53"/>
      <c r="AC93" s="53"/>
      <c r="AD93" s="225">
        <f t="shared" si="267"/>
        <v>0</v>
      </c>
      <c r="AE93" s="53"/>
      <c r="AF93" s="53"/>
      <c r="AG93" s="225">
        <f t="shared" si="268"/>
        <v>0</v>
      </c>
      <c r="AH93" s="53"/>
      <c r="AI93" s="53"/>
      <c r="AJ93" s="225">
        <f t="shared" si="269"/>
        <v>0</v>
      </c>
      <c r="AK93" s="53"/>
      <c r="AL93" s="53"/>
      <c r="AM93" s="225">
        <f t="shared" si="270"/>
        <v>0</v>
      </c>
      <c r="AN93" s="53"/>
      <c r="AO93" s="53"/>
      <c r="AP93" s="61">
        <f t="shared" si="271"/>
        <v>0</v>
      </c>
      <c r="AQ93" s="53"/>
      <c r="AR93" s="53"/>
      <c r="AS93" s="61">
        <f t="shared" si="197"/>
        <v>0</v>
      </c>
      <c r="AT93" s="56"/>
      <c r="AU93" s="53"/>
      <c r="AV93" s="56">
        <f t="shared" si="198"/>
        <v>0</v>
      </c>
      <c r="AW93" s="53"/>
      <c r="AX93" s="53"/>
      <c r="AY93" s="56">
        <f t="shared" si="211"/>
        <v>0</v>
      </c>
      <c r="AZ93" s="33">
        <f t="shared" si="199"/>
        <v>0</v>
      </c>
    </row>
    <row r="94" spans="1:52" x14ac:dyDescent="0.2">
      <c r="A94" s="80"/>
      <c r="B94" s="12"/>
      <c r="C94" s="59"/>
      <c r="D94" s="9"/>
      <c r="E94" s="53"/>
      <c r="F94" s="53"/>
      <c r="G94" s="53"/>
      <c r="H94" s="56">
        <f t="shared" si="104"/>
        <v>0</v>
      </c>
      <c r="I94" s="56"/>
      <c r="J94" s="53"/>
      <c r="K94" s="53"/>
      <c r="L94" s="225">
        <f t="shared" si="200"/>
        <v>0</v>
      </c>
      <c r="M94" s="53"/>
      <c r="N94" s="53"/>
      <c r="O94" s="61">
        <f t="shared" si="262"/>
        <v>0</v>
      </c>
      <c r="P94" s="53"/>
      <c r="Q94" s="53"/>
      <c r="R94" s="225">
        <f t="shared" si="263"/>
        <v>0</v>
      </c>
      <c r="S94" s="53"/>
      <c r="T94" s="53"/>
      <c r="U94" s="225">
        <f t="shared" si="264"/>
        <v>0</v>
      </c>
      <c r="V94" s="53"/>
      <c r="W94" s="53"/>
      <c r="X94" s="225">
        <f t="shared" si="265"/>
        <v>0</v>
      </c>
      <c r="Y94" s="53"/>
      <c r="Z94" s="53"/>
      <c r="AA94" s="225">
        <f t="shared" si="266"/>
        <v>0</v>
      </c>
      <c r="AB94" s="53"/>
      <c r="AC94" s="53"/>
      <c r="AD94" s="225">
        <f t="shared" si="267"/>
        <v>0</v>
      </c>
      <c r="AE94" s="53"/>
      <c r="AF94" s="53"/>
      <c r="AG94" s="225">
        <f t="shared" si="268"/>
        <v>0</v>
      </c>
      <c r="AH94" s="53"/>
      <c r="AI94" s="53"/>
      <c r="AJ94" s="225">
        <f t="shared" si="269"/>
        <v>0</v>
      </c>
      <c r="AK94" s="53"/>
      <c r="AL94" s="53"/>
      <c r="AM94" s="225">
        <f t="shared" si="270"/>
        <v>0</v>
      </c>
      <c r="AN94" s="53"/>
      <c r="AO94" s="53"/>
      <c r="AP94" s="61">
        <f t="shared" si="271"/>
        <v>0</v>
      </c>
      <c r="AQ94" s="53"/>
      <c r="AR94" s="53"/>
      <c r="AS94" s="61">
        <f t="shared" si="197"/>
        <v>0</v>
      </c>
      <c r="AT94" s="56"/>
      <c r="AU94" s="53"/>
      <c r="AV94" s="56">
        <f t="shared" si="198"/>
        <v>0</v>
      </c>
      <c r="AW94" s="53"/>
      <c r="AX94" s="53"/>
      <c r="AY94" s="56">
        <f t="shared" si="211"/>
        <v>0</v>
      </c>
      <c r="AZ94" s="33">
        <f t="shared" si="199"/>
        <v>0</v>
      </c>
    </row>
    <row r="95" spans="1:52" x14ac:dyDescent="0.2">
      <c r="A95" s="80"/>
      <c r="B95" s="12"/>
      <c r="C95" s="59"/>
      <c r="D95" s="9"/>
      <c r="E95" s="53"/>
      <c r="F95" s="53"/>
      <c r="G95" s="53"/>
      <c r="H95" s="56">
        <f t="shared" si="104"/>
        <v>0</v>
      </c>
      <c r="I95" s="56"/>
      <c r="J95" s="53"/>
      <c r="K95" s="53"/>
      <c r="L95" s="225">
        <f t="shared" si="200"/>
        <v>0</v>
      </c>
      <c r="M95" s="53"/>
      <c r="N95" s="53"/>
      <c r="O95" s="61">
        <f t="shared" ref="O95" si="272">M95-N95</f>
        <v>0</v>
      </c>
      <c r="P95" s="53"/>
      <c r="Q95" s="53"/>
      <c r="R95" s="225">
        <f t="shared" ref="R95" si="273">P95-Q95</f>
        <v>0</v>
      </c>
      <c r="S95" s="53"/>
      <c r="T95" s="53"/>
      <c r="U95" s="225">
        <f t="shared" ref="U95" si="274">S95-T95</f>
        <v>0</v>
      </c>
      <c r="V95" s="53"/>
      <c r="W95" s="53"/>
      <c r="X95" s="225">
        <f t="shared" ref="X95" si="275">V95-W95</f>
        <v>0</v>
      </c>
      <c r="Y95" s="53"/>
      <c r="Z95" s="53"/>
      <c r="AA95" s="225">
        <f t="shared" ref="AA95" si="276">Y95-Z95</f>
        <v>0</v>
      </c>
      <c r="AB95" s="53"/>
      <c r="AC95" s="53"/>
      <c r="AD95" s="225">
        <f t="shared" ref="AD95" si="277">AB95-AC95</f>
        <v>0</v>
      </c>
      <c r="AE95" s="53"/>
      <c r="AF95" s="53"/>
      <c r="AG95" s="225">
        <f t="shared" ref="AG95" si="278">AE95-AF95</f>
        <v>0</v>
      </c>
      <c r="AH95" s="53"/>
      <c r="AI95" s="53"/>
      <c r="AJ95" s="225">
        <f t="shared" ref="AJ95" si="279">AH95-AI95</f>
        <v>0</v>
      </c>
      <c r="AK95" s="53"/>
      <c r="AL95" s="53"/>
      <c r="AM95" s="225">
        <f t="shared" ref="AM95" si="280">AK95-AL95</f>
        <v>0</v>
      </c>
      <c r="AN95" s="53"/>
      <c r="AO95" s="53"/>
      <c r="AP95" s="61">
        <f t="shared" ref="AP95" si="281">AN95-AO95</f>
        <v>0</v>
      </c>
      <c r="AQ95" s="53"/>
      <c r="AR95" s="53"/>
      <c r="AS95" s="61">
        <f t="shared" si="197"/>
        <v>0</v>
      </c>
      <c r="AT95" s="56"/>
      <c r="AU95" s="53"/>
      <c r="AV95" s="56">
        <f>AT95-AU95</f>
        <v>0</v>
      </c>
      <c r="AW95" s="53"/>
      <c r="AX95" s="53"/>
      <c r="AY95" s="56"/>
      <c r="AZ95" s="33">
        <f t="shared" si="199"/>
        <v>0</v>
      </c>
    </row>
    <row r="96" spans="1:52" x14ac:dyDescent="0.2">
      <c r="A96" s="80"/>
      <c r="B96" s="12"/>
      <c r="C96" s="59"/>
      <c r="D96" s="9"/>
      <c r="E96" s="53"/>
      <c r="F96" s="53"/>
      <c r="G96" s="53"/>
      <c r="H96" s="56">
        <f t="shared" si="104"/>
        <v>0</v>
      </c>
      <c r="I96" s="56"/>
      <c r="J96" s="53"/>
      <c r="K96" s="53"/>
      <c r="L96" s="225">
        <f t="shared" si="200"/>
        <v>0</v>
      </c>
      <c r="M96" s="53"/>
      <c r="N96" s="53"/>
      <c r="O96" s="61">
        <f t="shared" si="262"/>
        <v>0</v>
      </c>
      <c r="P96" s="53"/>
      <c r="Q96" s="53"/>
      <c r="R96" s="225">
        <f t="shared" si="263"/>
        <v>0</v>
      </c>
      <c r="S96" s="53"/>
      <c r="T96" s="53"/>
      <c r="U96" s="225">
        <f t="shared" si="264"/>
        <v>0</v>
      </c>
      <c r="V96" s="53"/>
      <c r="W96" s="53"/>
      <c r="X96" s="225">
        <f t="shared" si="265"/>
        <v>0</v>
      </c>
      <c r="Y96" s="53"/>
      <c r="Z96" s="53"/>
      <c r="AA96" s="225">
        <f t="shared" si="266"/>
        <v>0</v>
      </c>
      <c r="AB96" s="53"/>
      <c r="AC96" s="53"/>
      <c r="AD96" s="225">
        <f t="shared" si="267"/>
        <v>0</v>
      </c>
      <c r="AE96" s="53"/>
      <c r="AF96" s="53"/>
      <c r="AG96" s="225">
        <f t="shared" si="268"/>
        <v>0</v>
      </c>
      <c r="AH96" s="53"/>
      <c r="AI96" s="53"/>
      <c r="AJ96" s="225">
        <f t="shared" si="269"/>
        <v>0</v>
      </c>
      <c r="AK96" s="53"/>
      <c r="AL96" s="53"/>
      <c r="AM96" s="225">
        <f t="shared" si="270"/>
        <v>0</v>
      </c>
      <c r="AN96" s="53"/>
      <c r="AO96" s="53"/>
      <c r="AP96" s="61">
        <f t="shared" si="271"/>
        <v>0</v>
      </c>
      <c r="AQ96" s="53"/>
      <c r="AR96" s="53"/>
      <c r="AS96" s="61">
        <f t="shared" si="197"/>
        <v>0</v>
      </c>
      <c r="AT96" s="56"/>
      <c r="AU96" s="53"/>
      <c r="AV96" s="56">
        <f t="shared" si="198"/>
        <v>0</v>
      </c>
      <c r="AW96" s="53"/>
      <c r="AX96" s="53"/>
      <c r="AY96" s="56"/>
      <c r="AZ96" s="33">
        <f t="shared" si="199"/>
        <v>0</v>
      </c>
    </row>
    <row r="97" spans="1:52" x14ac:dyDescent="0.2">
      <c r="A97" s="80"/>
      <c r="B97" s="12"/>
      <c r="C97" s="59"/>
      <c r="D97" s="9"/>
      <c r="E97" s="53"/>
      <c r="F97" s="53"/>
      <c r="G97" s="53"/>
      <c r="H97" s="56">
        <f t="shared" si="104"/>
        <v>0</v>
      </c>
      <c r="I97" s="56"/>
      <c r="J97" s="53"/>
      <c r="K97" s="53"/>
      <c r="L97" s="225">
        <f t="shared" si="200"/>
        <v>0</v>
      </c>
      <c r="M97" s="53"/>
      <c r="N97" s="53"/>
      <c r="O97" s="61">
        <f t="shared" si="262"/>
        <v>0</v>
      </c>
      <c r="P97" s="53"/>
      <c r="Q97" s="53"/>
      <c r="R97" s="225">
        <f t="shared" si="263"/>
        <v>0</v>
      </c>
      <c r="S97" s="53"/>
      <c r="T97" s="53"/>
      <c r="U97" s="225">
        <f t="shared" si="264"/>
        <v>0</v>
      </c>
      <c r="V97" s="53"/>
      <c r="W97" s="53"/>
      <c r="X97" s="225">
        <f t="shared" si="265"/>
        <v>0</v>
      </c>
      <c r="Y97" s="53"/>
      <c r="Z97" s="53"/>
      <c r="AA97" s="225">
        <f t="shared" si="266"/>
        <v>0</v>
      </c>
      <c r="AB97" s="53"/>
      <c r="AC97" s="53"/>
      <c r="AD97" s="225">
        <f t="shared" si="267"/>
        <v>0</v>
      </c>
      <c r="AE97" s="53"/>
      <c r="AF97" s="53"/>
      <c r="AG97" s="225">
        <f t="shared" si="268"/>
        <v>0</v>
      </c>
      <c r="AH97" s="53"/>
      <c r="AI97" s="53"/>
      <c r="AJ97" s="225">
        <f t="shared" si="269"/>
        <v>0</v>
      </c>
      <c r="AK97" s="53"/>
      <c r="AL97" s="53"/>
      <c r="AM97" s="225">
        <f t="shared" si="270"/>
        <v>0</v>
      </c>
      <c r="AN97" s="53"/>
      <c r="AO97" s="53"/>
      <c r="AP97" s="61">
        <f t="shared" si="271"/>
        <v>0</v>
      </c>
      <c r="AQ97" s="53"/>
      <c r="AR97" s="53"/>
      <c r="AS97" s="61">
        <f t="shared" si="197"/>
        <v>0</v>
      </c>
      <c r="AT97" s="56"/>
      <c r="AU97" s="53"/>
      <c r="AV97" s="56">
        <f t="shared" si="198"/>
        <v>0</v>
      </c>
      <c r="AW97" s="53"/>
      <c r="AX97" s="53"/>
      <c r="AY97" s="56"/>
      <c r="AZ97" s="33">
        <f t="shared" si="199"/>
        <v>0</v>
      </c>
    </row>
    <row r="98" spans="1:52" x14ac:dyDescent="0.2">
      <c r="A98" s="80"/>
      <c r="B98" s="12"/>
      <c r="C98" s="59"/>
      <c r="D98" s="9"/>
      <c r="E98" s="53"/>
      <c r="F98" s="53"/>
      <c r="G98" s="53"/>
      <c r="H98" s="56">
        <f t="shared" si="104"/>
        <v>0</v>
      </c>
      <c r="I98" s="56"/>
      <c r="J98" s="53"/>
      <c r="K98" s="53"/>
      <c r="L98" s="225">
        <f t="shared" si="200"/>
        <v>0</v>
      </c>
      <c r="M98" s="53"/>
      <c r="N98" s="53"/>
      <c r="O98" s="61">
        <f t="shared" ref="O98" si="282">M98-N98</f>
        <v>0</v>
      </c>
      <c r="P98" s="53"/>
      <c r="Q98" s="53"/>
      <c r="R98" s="225">
        <f t="shared" ref="R98" si="283">P98-Q98</f>
        <v>0</v>
      </c>
      <c r="S98" s="53"/>
      <c r="T98" s="53"/>
      <c r="U98" s="225">
        <f t="shared" ref="U98" si="284">S98-T98</f>
        <v>0</v>
      </c>
      <c r="V98" s="53"/>
      <c r="W98" s="53"/>
      <c r="X98" s="225">
        <f t="shared" ref="X98" si="285">V98-W98</f>
        <v>0</v>
      </c>
      <c r="Y98" s="53"/>
      <c r="Z98" s="53"/>
      <c r="AA98" s="225">
        <f t="shared" ref="AA98" si="286">Y98-Z98</f>
        <v>0</v>
      </c>
      <c r="AB98" s="53"/>
      <c r="AC98" s="53"/>
      <c r="AD98" s="225">
        <f t="shared" ref="AD98" si="287">AB98-AC98</f>
        <v>0</v>
      </c>
      <c r="AE98" s="53"/>
      <c r="AF98" s="53"/>
      <c r="AG98" s="225">
        <f t="shared" ref="AG98" si="288">AE98-AF98</f>
        <v>0</v>
      </c>
      <c r="AH98" s="53"/>
      <c r="AI98" s="53"/>
      <c r="AJ98" s="225">
        <f t="shared" ref="AJ98" si="289">AH98-AI98</f>
        <v>0</v>
      </c>
      <c r="AK98" s="53"/>
      <c r="AL98" s="53"/>
      <c r="AM98" s="225">
        <f t="shared" ref="AM98" si="290">AK98-AL98</f>
        <v>0</v>
      </c>
      <c r="AN98" s="53"/>
      <c r="AO98" s="53"/>
      <c r="AP98" s="61">
        <f t="shared" ref="AP98" si="291">AN98-AO98</f>
        <v>0</v>
      </c>
      <c r="AQ98" s="53"/>
      <c r="AR98" s="53"/>
      <c r="AS98" s="61">
        <f t="shared" si="197"/>
        <v>0</v>
      </c>
      <c r="AT98" s="56"/>
      <c r="AU98" s="53"/>
      <c r="AV98" s="56">
        <f t="shared" si="198"/>
        <v>0</v>
      </c>
      <c r="AW98" s="53"/>
      <c r="AX98" s="53"/>
      <c r="AY98" s="56"/>
      <c r="AZ98" s="33">
        <f t="shared" si="199"/>
        <v>0</v>
      </c>
    </row>
    <row r="99" spans="1:52" x14ac:dyDescent="0.2">
      <c r="A99" s="80"/>
      <c r="B99" s="12"/>
      <c r="C99" s="59"/>
      <c r="D99" s="9"/>
      <c r="E99" s="53"/>
      <c r="F99" s="53"/>
      <c r="G99" s="53"/>
      <c r="H99" s="56">
        <f t="shared" si="104"/>
        <v>0</v>
      </c>
      <c r="I99" s="56"/>
      <c r="J99" s="53"/>
      <c r="K99" s="53"/>
      <c r="L99" s="225">
        <f t="shared" si="200"/>
        <v>0</v>
      </c>
      <c r="M99" s="53"/>
      <c r="N99" s="53"/>
      <c r="O99" s="61">
        <f t="shared" ref="O99" si="292">M99-N99</f>
        <v>0</v>
      </c>
      <c r="P99" s="53"/>
      <c r="Q99" s="53"/>
      <c r="R99" s="225">
        <f t="shared" ref="R99" si="293">P99-Q99</f>
        <v>0</v>
      </c>
      <c r="S99" s="53"/>
      <c r="T99" s="53"/>
      <c r="U99" s="225">
        <f t="shared" ref="U99" si="294">S99-T99</f>
        <v>0</v>
      </c>
      <c r="V99" s="53"/>
      <c r="W99" s="53"/>
      <c r="X99" s="225">
        <f t="shared" ref="X99" si="295">V99-W99</f>
        <v>0</v>
      </c>
      <c r="Y99" s="53"/>
      <c r="Z99" s="53"/>
      <c r="AA99" s="225">
        <f t="shared" ref="AA99" si="296">Y99-Z99</f>
        <v>0</v>
      </c>
      <c r="AB99" s="53"/>
      <c r="AC99" s="53"/>
      <c r="AD99" s="225">
        <f t="shared" ref="AD99" si="297">AB99-AC99</f>
        <v>0</v>
      </c>
      <c r="AE99" s="53"/>
      <c r="AF99" s="53"/>
      <c r="AG99" s="225">
        <f t="shared" ref="AG99" si="298">AE99-AF99</f>
        <v>0</v>
      </c>
      <c r="AH99" s="53"/>
      <c r="AI99" s="53"/>
      <c r="AJ99" s="225">
        <f t="shared" ref="AJ99" si="299">AH99-AI99</f>
        <v>0</v>
      </c>
      <c r="AK99" s="53"/>
      <c r="AL99" s="53"/>
      <c r="AM99" s="225">
        <f t="shared" ref="AM99" si="300">AK99-AL99</f>
        <v>0</v>
      </c>
      <c r="AN99" s="53"/>
      <c r="AO99" s="53"/>
      <c r="AP99" s="61">
        <f t="shared" ref="AP99" si="301">AN99-AO99</f>
        <v>0</v>
      </c>
      <c r="AQ99" s="53"/>
      <c r="AR99" s="53"/>
      <c r="AS99" s="61">
        <f t="shared" si="197"/>
        <v>0</v>
      </c>
      <c r="AT99" s="56"/>
      <c r="AU99" s="53"/>
      <c r="AV99" s="56">
        <f t="shared" si="198"/>
        <v>0</v>
      </c>
      <c r="AW99" s="53"/>
      <c r="AX99" s="53"/>
      <c r="AY99" s="56"/>
      <c r="AZ99" s="33">
        <f t="shared" si="199"/>
        <v>0</v>
      </c>
    </row>
    <row r="100" spans="1:52" x14ac:dyDescent="0.2">
      <c r="A100" s="80"/>
      <c r="B100" s="12"/>
      <c r="C100" s="59"/>
      <c r="D100" s="9"/>
      <c r="E100" s="53"/>
      <c r="F100" s="53"/>
      <c r="G100" s="53"/>
      <c r="H100" s="56">
        <f t="shared" si="104"/>
        <v>0</v>
      </c>
      <c r="I100" s="56"/>
      <c r="J100" s="53"/>
      <c r="K100" s="53"/>
      <c r="L100" s="225">
        <f t="shared" si="200"/>
        <v>0</v>
      </c>
      <c r="M100" s="53"/>
      <c r="N100" s="53"/>
      <c r="O100" s="61">
        <f t="shared" ref="O100:O138" si="302">M100-N100</f>
        <v>0</v>
      </c>
      <c r="P100" s="53"/>
      <c r="Q100" s="53"/>
      <c r="R100" s="225">
        <f t="shared" ref="R100:R138" si="303">P100-Q100</f>
        <v>0</v>
      </c>
      <c r="S100" s="53"/>
      <c r="T100" s="53"/>
      <c r="U100" s="225">
        <f t="shared" ref="U100:U138" si="304">S100-T100</f>
        <v>0</v>
      </c>
      <c r="V100" s="53"/>
      <c r="W100" s="53"/>
      <c r="X100" s="225">
        <f t="shared" ref="X100:X138" si="305">V100-W100</f>
        <v>0</v>
      </c>
      <c r="Y100" s="53"/>
      <c r="Z100" s="53"/>
      <c r="AA100" s="225">
        <f t="shared" ref="AA100:AA139" si="306">Y100-Z100</f>
        <v>0</v>
      </c>
      <c r="AB100" s="53"/>
      <c r="AC100" s="53"/>
      <c r="AD100" s="225">
        <f t="shared" ref="AD100:AD139" si="307">AB100-AC100</f>
        <v>0</v>
      </c>
      <c r="AE100" s="53"/>
      <c r="AF100" s="53"/>
      <c r="AG100" s="225">
        <f t="shared" ref="AG100:AG138" si="308">AE100-AF100</f>
        <v>0</v>
      </c>
      <c r="AH100" s="53"/>
      <c r="AI100" s="53"/>
      <c r="AJ100" s="225">
        <f t="shared" ref="AJ100:AJ138" si="309">AH100-AI100</f>
        <v>0</v>
      </c>
      <c r="AK100" s="53"/>
      <c r="AL100" s="53"/>
      <c r="AM100" s="225">
        <f t="shared" ref="AM100:AM138" si="310">AK100-AL100</f>
        <v>0</v>
      </c>
      <c r="AN100" s="53"/>
      <c r="AO100" s="53"/>
      <c r="AP100" s="61">
        <f t="shared" ref="AP100:AP138" si="311">AN100-AO100</f>
        <v>0</v>
      </c>
      <c r="AQ100" s="53"/>
      <c r="AR100" s="53"/>
      <c r="AS100" s="61">
        <f t="shared" si="197"/>
        <v>0</v>
      </c>
      <c r="AT100" s="56"/>
      <c r="AU100" s="53"/>
      <c r="AV100" s="56">
        <f t="shared" si="198"/>
        <v>0</v>
      </c>
      <c r="AW100" s="53"/>
      <c r="AX100" s="53"/>
      <c r="AY100" s="56"/>
      <c r="AZ100" s="33">
        <f t="shared" si="199"/>
        <v>0</v>
      </c>
    </row>
    <row r="101" spans="1:52" x14ac:dyDescent="0.2">
      <c r="A101" s="80"/>
      <c r="B101" s="12"/>
      <c r="C101" s="59"/>
      <c r="D101" s="9"/>
      <c r="E101" s="53"/>
      <c r="F101" s="53"/>
      <c r="G101" s="53"/>
      <c r="H101" s="56">
        <f t="shared" si="104"/>
        <v>0</v>
      </c>
      <c r="I101" s="56"/>
      <c r="J101" s="53"/>
      <c r="K101" s="53"/>
      <c r="L101" s="225">
        <f t="shared" si="200"/>
        <v>0</v>
      </c>
      <c r="M101" s="53"/>
      <c r="N101" s="53"/>
      <c r="O101" s="61">
        <f t="shared" si="302"/>
        <v>0</v>
      </c>
      <c r="P101" s="53"/>
      <c r="Q101" s="53"/>
      <c r="R101" s="225">
        <f t="shared" si="303"/>
        <v>0</v>
      </c>
      <c r="S101" s="53"/>
      <c r="T101" s="53"/>
      <c r="U101" s="225">
        <f t="shared" si="304"/>
        <v>0</v>
      </c>
      <c r="V101" s="53"/>
      <c r="W101" s="53"/>
      <c r="X101" s="225">
        <f t="shared" si="305"/>
        <v>0</v>
      </c>
      <c r="Y101" s="53"/>
      <c r="Z101" s="53"/>
      <c r="AA101" s="225">
        <f t="shared" si="306"/>
        <v>0</v>
      </c>
      <c r="AB101" s="53"/>
      <c r="AC101" s="53"/>
      <c r="AD101" s="225">
        <f t="shared" si="307"/>
        <v>0</v>
      </c>
      <c r="AE101" s="53"/>
      <c r="AF101" s="53"/>
      <c r="AG101" s="225">
        <f t="shared" si="308"/>
        <v>0</v>
      </c>
      <c r="AH101" s="53"/>
      <c r="AI101" s="53"/>
      <c r="AJ101" s="225">
        <f t="shared" si="309"/>
        <v>0</v>
      </c>
      <c r="AK101" s="53"/>
      <c r="AL101" s="53"/>
      <c r="AM101" s="225">
        <f t="shared" si="310"/>
        <v>0</v>
      </c>
      <c r="AN101" s="53"/>
      <c r="AO101" s="53"/>
      <c r="AP101" s="61">
        <f t="shared" si="311"/>
        <v>0</v>
      </c>
      <c r="AQ101" s="53"/>
      <c r="AR101" s="53"/>
      <c r="AS101" s="61">
        <f t="shared" si="197"/>
        <v>0</v>
      </c>
      <c r="AT101" s="56"/>
      <c r="AU101" s="53"/>
      <c r="AV101" s="56">
        <f t="shared" si="198"/>
        <v>0</v>
      </c>
      <c r="AW101" s="53"/>
      <c r="AX101" s="53"/>
      <c r="AY101" s="56"/>
      <c r="AZ101" s="33">
        <f t="shared" si="199"/>
        <v>0</v>
      </c>
    </row>
    <row r="102" spans="1:52" x14ac:dyDescent="0.2">
      <c r="A102" s="80"/>
      <c r="B102" s="12"/>
      <c r="C102" s="59"/>
      <c r="D102" s="9"/>
      <c r="E102" s="53"/>
      <c r="F102" s="53"/>
      <c r="G102" s="53"/>
      <c r="H102" s="56">
        <f t="shared" si="104"/>
        <v>0</v>
      </c>
      <c r="I102" s="56"/>
      <c r="J102" s="53"/>
      <c r="K102" s="53"/>
      <c r="L102" s="225">
        <f t="shared" si="200"/>
        <v>0</v>
      </c>
      <c r="M102" s="53"/>
      <c r="N102" s="53"/>
      <c r="O102" s="61">
        <f t="shared" si="302"/>
        <v>0</v>
      </c>
      <c r="P102" s="53"/>
      <c r="Q102" s="53"/>
      <c r="R102" s="225">
        <f t="shared" si="303"/>
        <v>0</v>
      </c>
      <c r="S102" s="53"/>
      <c r="T102" s="53"/>
      <c r="U102" s="225">
        <f t="shared" si="304"/>
        <v>0</v>
      </c>
      <c r="V102" s="53"/>
      <c r="W102" s="53"/>
      <c r="X102" s="225">
        <f t="shared" si="305"/>
        <v>0</v>
      </c>
      <c r="Y102" s="53"/>
      <c r="Z102" s="53"/>
      <c r="AA102" s="225">
        <f t="shared" si="306"/>
        <v>0</v>
      </c>
      <c r="AB102" s="53"/>
      <c r="AC102" s="53"/>
      <c r="AD102" s="225">
        <f t="shared" si="307"/>
        <v>0</v>
      </c>
      <c r="AE102" s="53"/>
      <c r="AF102" s="53"/>
      <c r="AG102" s="225">
        <f t="shared" si="308"/>
        <v>0</v>
      </c>
      <c r="AH102" s="53"/>
      <c r="AI102" s="53"/>
      <c r="AJ102" s="225">
        <f t="shared" si="309"/>
        <v>0</v>
      </c>
      <c r="AK102" s="53"/>
      <c r="AL102" s="53"/>
      <c r="AM102" s="225">
        <f t="shared" si="310"/>
        <v>0</v>
      </c>
      <c r="AN102" s="53"/>
      <c r="AO102" s="53"/>
      <c r="AP102" s="61">
        <f t="shared" si="311"/>
        <v>0</v>
      </c>
      <c r="AQ102" s="53"/>
      <c r="AR102" s="53"/>
      <c r="AS102" s="61">
        <f t="shared" si="197"/>
        <v>0</v>
      </c>
      <c r="AT102" s="56"/>
      <c r="AU102" s="53"/>
      <c r="AV102" s="56">
        <f t="shared" si="198"/>
        <v>0</v>
      </c>
      <c r="AW102" s="53"/>
      <c r="AX102" s="53"/>
      <c r="AY102" s="56"/>
      <c r="AZ102" s="33">
        <f t="shared" si="199"/>
        <v>0</v>
      </c>
    </row>
    <row r="103" spans="1:52" x14ac:dyDescent="0.2">
      <c r="A103" s="80"/>
      <c r="B103" s="12"/>
      <c r="C103" s="59"/>
      <c r="D103" s="9"/>
      <c r="E103" s="53"/>
      <c r="F103" s="53"/>
      <c r="G103" s="53"/>
      <c r="H103" s="56">
        <f t="shared" si="104"/>
        <v>0</v>
      </c>
      <c r="I103" s="56"/>
      <c r="J103" s="53"/>
      <c r="K103" s="53"/>
      <c r="L103" s="225">
        <f t="shared" si="200"/>
        <v>0</v>
      </c>
      <c r="M103" s="53"/>
      <c r="N103" s="53"/>
      <c r="O103" s="61">
        <f t="shared" ref="O103" si="312">M103-N103</f>
        <v>0</v>
      </c>
      <c r="P103" s="53"/>
      <c r="Q103" s="53"/>
      <c r="R103" s="225">
        <f t="shared" ref="R103" si="313">P103-Q103</f>
        <v>0</v>
      </c>
      <c r="S103" s="53"/>
      <c r="T103" s="53"/>
      <c r="U103" s="225">
        <f t="shared" ref="U103" si="314">S103-T103</f>
        <v>0</v>
      </c>
      <c r="V103" s="53"/>
      <c r="W103" s="53"/>
      <c r="X103" s="225">
        <f t="shared" ref="X103" si="315">V103-W103</f>
        <v>0</v>
      </c>
      <c r="Y103" s="53"/>
      <c r="Z103" s="53"/>
      <c r="AA103" s="225">
        <f t="shared" ref="AA103" si="316">Y103-Z103</f>
        <v>0</v>
      </c>
      <c r="AB103" s="53"/>
      <c r="AC103" s="53"/>
      <c r="AD103" s="225">
        <f t="shared" ref="AD103" si="317">AB103-AC103</f>
        <v>0</v>
      </c>
      <c r="AE103" s="53"/>
      <c r="AF103" s="53"/>
      <c r="AG103" s="225">
        <f t="shared" ref="AG103" si="318">AE103-AF103</f>
        <v>0</v>
      </c>
      <c r="AH103" s="53"/>
      <c r="AI103" s="53"/>
      <c r="AJ103" s="225">
        <f t="shared" ref="AJ103" si="319">AH103-AI103</f>
        <v>0</v>
      </c>
      <c r="AK103" s="53"/>
      <c r="AL103" s="53"/>
      <c r="AM103" s="225">
        <f t="shared" ref="AM103" si="320">AK103-AL103</f>
        <v>0</v>
      </c>
      <c r="AN103" s="53"/>
      <c r="AO103" s="53"/>
      <c r="AP103" s="61">
        <f t="shared" ref="AP103" si="321">AN103-AO103</f>
        <v>0</v>
      </c>
      <c r="AQ103" s="53"/>
      <c r="AR103" s="53"/>
      <c r="AS103" s="61">
        <f t="shared" si="197"/>
        <v>0</v>
      </c>
      <c r="AT103" s="56"/>
      <c r="AU103" s="53"/>
      <c r="AV103" s="56">
        <f t="shared" si="198"/>
        <v>0</v>
      </c>
      <c r="AW103" s="53"/>
      <c r="AX103" s="53"/>
      <c r="AY103" s="56"/>
      <c r="AZ103" s="33">
        <f t="shared" si="199"/>
        <v>0</v>
      </c>
    </row>
    <row r="104" spans="1:52" x14ac:dyDescent="0.2">
      <c r="A104" s="80"/>
      <c r="B104" s="12"/>
      <c r="C104" s="59"/>
      <c r="D104" s="9"/>
      <c r="E104" s="53"/>
      <c r="F104" s="53"/>
      <c r="G104" s="53"/>
      <c r="H104" s="56">
        <f t="shared" si="104"/>
        <v>0</v>
      </c>
      <c r="I104" s="56"/>
      <c r="J104" s="53"/>
      <c r="K104" s="53"/>
      <c r="L104" s="225">
        <f t="shared" si="200"/>
        <v>0</v>
      </c>
      <c r="M104" s="53"/>
      <c r="N104" s="53"/>
      <c r="O104" s="61">
        <f t="shared" si="302"/>
        <v>0</v>
      </c>
      <c r="P104" s="53"/>
      <c r="Q104" s="53"/>
      <c r="R104" s="225">
        <f t="shared" si="303"/>
        <v>0</v>
      </c>
      <c r="S104" s="53"/>
      <c r="T104" s="53"/>
      <c r="U104" s="225">
        <f t="shared" si="304"/>
        <v>0</v>
      </c>
      <c r="V104" s="53"/>
      <c r="W104" s="53"/>
      <c r="X104" s="225">
        <f t="shared" si="305"/>
        <v>0</v>
      </c>
      <c r="Y104" s="53"/>
      <c r="Z104" s="53"/>
      <c r="AA104" s="225">
        <f t="shared" si="306"/>
        <v>0</v>
      </c>
      <c r="AB104" s="53"/>
      <c r="AC104" s="53"/>
      <c r="AD104" s="225">
        <f t="shared" si="307"/>
        <v>0</v>
      </c>
      <c r="AE104" s="53"/>
      <c r="AF104" s="53"/>
      <c r="AG104" s="225">
        <f t="shared" si="308"/>
        <v>0</v>
      </c>
      <c r="AH104" s="53"/>
      <c r="AI104" s="53"/>
      <c r="AJ104" s="225">
        <f t="shared" si="309"/>
        <v>0</v>
      </c>
      <c r="AK104" s="53"/>
      <c r="AL104" s="53"/>
      <c r="AM104" s="225">
        <f t="shared" si="310"/>
        <v>0</v>
      </c>
      <c r="AN104" s="53"/>
      <c r="AO104" s="53"/>
      <c r="AP104" s="61">
        <f t="shared" si="311"/>
        <v>0</v>
      </c>
      <c r="AQ104" s="53"/>
      <c r="AR104" s="53"/>
      <c r="AS104" s="61">
        <f t="shared" si="197"/>
        <v>0</v>
      </c>
      <c r="AT104" s="56"/>
      <c r="AU104" s="53"/>
      <c r="AV104" s="56">
        <f t="shared" si="198"/>
        <v>0</v>
      </c>
      <c r="AW104" s="53"/>
      <c r="AX104" s="53"/>
      <c r="AY104" s="56"/>
      <c r="AZ104" s="33">
        <f t="shared" si="199"/>
        <v>0</v>
      </c>
    </row>
    <row r="105" spans="1:52" x14ac:dyDescent="0.2">
      <c r="A105" s="80"/>
      <c r="B105" s="12"/>
      <c r="C105" s="59"/>
      <c r="D105" s="9"/>
      <c r="E105" s="53"/>
      <c r="F105" s="53"/>
      <c r="G105" s="53"/>
      <c r="H105" s="56">
        <f t="shared" si="104"/>
        <v>0</v>
      </c>
      <c r="I105" s="56"/>
      <c r="J105" s="53"/>
      <c r="K105" s="53"/>
      <c r="L105" s="225">
        <f t="shared" si="200"/>
        <v>0</v>
      </c>
      <c r="M105" s="53"/>
      <c r="N105" s="53"/>
      <c r="O105" s="61">
        <f t="shared" ref="O105" si="322">M105-N105</f>
        <v>0</v>
      </c>
      <c r="P105" s="53"/>
      <c r="Q105" s="53"/>
      <c r="R105" s="225">
        <f t="shared" ref="R105" si="323">P105-Q105</f>
        <v>0</v>
      </c>
      <c r="S105" s="53"/>
      <c r="T105" s="53"/>
      <c r="U105" s="225">
        <f t="shared" ref="U105" si="324">S105-T105</f>
        <v>0</v>
      </c>
      <c r="V105" s="53"/>
      <c r="W105" s="53"/>
      <c r="X105" s="225">
        <f t="shared" ref="X105" si="325">V105-W105</f>
        <v>0</v>
      </c>
      <c r="Y105" s="53"/>
      <c r="Z105" s="53"/>
      <c r="AA105" s="225">
        <f t="shared" ref="AA105" si="326">Y105-Z105</f>
        <v>0</v>
      </c>
      <c r="AB105" s="53"/>
      <c r="AC105" s="53"/>
      <c r="AD105" s="225">
        <f t="shared" ref="AD105" si="327">AB105-AC105</f>
        <v>0</v>
      </c>
      <c r="AE105" s="53"/>
      <c r="AF105" s="53"/>
      <c r="AG105" s="225">
        <f t="shared" ref="AG105" si="328">AE105-AF105</f>
        <v>0</v>
      </c>
      <c r="AH105" s="53"/>
      <c r="AI105" s="53"/>
      <c r="AJ105" s="225">
        <f t="shared" ref="AJ105" si="329">AH105-AI105</f>
        <v>0</v>
      </c>
      <c r="AK105" s="53"/>
      <c r="AL105" s="53"/>
      <c r="AM105" s="225">
        <f t="shared" ref="AM105" si="330">AK105-AL105</f>
        <v>0</v>
      </c>
      <c r="AN105" s="53"/>
      <c r="AO105" s="53"/>
      <c r="AP105" s="61">
        <f t="shared" ref="AP105" si="331">AN105-AO105</f>
        <v>0</v>
      </c>
      <c r="AQ105" s="53"/>
      <c r="AR105" s="53"/>
      <c r="AS105" s="61">
        <f t="shared" si="197"/>
        <v>0</v>
      </c>
      <c r="AT105" s="56"/>
      <c r="AU105" s="53"/>
      <c r="AV105" s="56">
        <f t="shared" si="198"/>
        <v>0</v>
      </c>
      <c r="AW105" s="53"/>
      <c r="AX105" s="53"/>
      <c r="AY105" s="56"/>
      <c r="AZ105" s="33">
        <f t="shared" si="199"/>
        <v>0</v>
      </c>
    </row>
    <row r="106" spans="1:52" x14ac:dyDescent="0.2">
      <c r="A106" s="80"/>
      <c r="B106" s="12"/>
      <c r="C106" s="59"/>
      <c r="D106" s="9"/>
      <c r="E106" s="53"/>
      <c r="F106" s="53"/>
      <c r="G106" s="53"/>
      <c r="H106" s="56">
        <f t="shared" si="104"/>
        <v>0</v>
      </c>
      <c r="I106" s="56"/>
      <c r="J106" s="53"/>
      <c r="K106" s="53"/>
      <c r="L106" s="225">
        <f t="shared" si="200"/>
        <v>0</v>
      </c>
      <c r="M106" s="53"/>
      <c r="N106" s="53"/>
      <c r="O106" s="61">
        <f t="shared" si="302"/>
        <v>0</v>
      </c>
      <c r="P106" s="53"/>
      <c r="Q106" s="53"/>
      <c r="R106" s="225">
        <f t="shared" si="303"/>
        <v>0</v>
      </c>
      <c r="S106" s="53"/>
      <c r="T106" s="53"/>
      <c r="U106" s="225">
        <f t="shared" si="304"/>
        <v>0</v>
      </c>
      <c r="V106" s="53"/>
      <c r="W106" s="53"/>
      <c r="X106" s="225">
        <f t="shared" si="305"/>
        <v>0</v>
      </c>
      <c r="Y106" s="53"/>
      <c r="Z106" s="53"/>
      <c r="AA106" s="225">
        <f t="shared" si="306"/>
        <v>0</v>
      </c>
      <c r="AB106" s="53"/>
      <c r="AC106" s="53"/>
      <c r="AD106" s="225">
        <f t="shared" si="307"/>
        <v>0</v>
      </c>
      <c r="AE106" s="53"/>
      <c r="AF106" s="53"/>
      <c r="AG106" s="225">
        <f t="shared" si="308"/>
        <v>0</v>
      </c>
      <c r="AH106" s="53"/>
      <c r="AI106" s="53"/>
      <c r="AJ106" s="225">
        <f t="shared" si="309"/>
        <v>0</v>
      </c>
      <c r="AK106" s="53"/>
      <c r="AL106" s="53"/>
      <c r="AM106" s="225">
        <f t="shared" si="310"/>
        <v>0</v>
      </c>
      <c r="AN106" s="53"/>
      <c r="AO106" s="53"/>
      <c r="AP106" s="61">
        <f t="shared" si="311"/>
        <v>0</v>
      </c>
      <c r="AQ106" s="53"/>
      <c r="AR106" s="53"/>
      <c r="AS106" s="61">
        <f t="shared" si="197"/>
        <v>0</v>
      </c>
      <c r="AT106" s="56"/>
      <c r="AU106" s="53"/>
      <c r="AV106" s="56">
        <f t="shared" si="198"/>
        <v>0</v>
      </c>
      <c r="AW106" s="53"/>
      <c r="AX106" s="53"/>
      <c r="AY106" s="56"/>
      <c r="AZ106" s="33">
        <f t="shared" si="199"/>
        <v>0</v>
      </c>
    </row>
    <row r="107" spans="1:52" x14ac:dyDescent="0.2">
      <c r="A107" s="80"/>
      <c r="B107" s="12"/>
      <c r="C107" s="59"/>
      <c r="D107" s="9"/>
      <c r="E107" s="53"/>
      <c r="F107" s="53"/>
      <c r="G107" s="53"/>
      <c r="H107" s="56">
        <f t="shared" si="104"/>
        <v>0</v>
      </c>
      <c r="I107" s="56"/>
      <c r="J107" s="53"/>
      <c r="K107" s="53"/>
      <c r="L107" s="225">
        <f t="shared" si="200"/>
        <v>0</v>
      </c>
      <c r="M107" s="53"/>
      <c r="N107" s="53"/>
      <c r="O107" s="61">
        <f t="shared" ref="O107" si="332">M107-N107</f>
        <v>0</v>
      </c>
      <c r="P107" s="53"/>
      <c r="Q107" s="53"/>
      <c r="R107" s="225">
        <f t="shared" ref="R107" si="333">P107-Q107</f>
        <v>0</v>
      </c>
      <c r="S107" s="53"/>
      <c r="T107" s="53"/>
      <c r="U107" s="225">
        <f t="shared" ref="U107" si="334">S107-T107</f>
        <v>0</v>
      </c>
      <c r="V107" s="53"/>
      <c r="W107" s="53"/>
      <c r="X107" s="225">
        <f t="shared" ref="X107" si="335">V107-W107</f>
        <v>0</v>
      </c>
      <c r="Y107" s="53"/>
      <c r="Z107" s="53"/>
      <c r="AA107" s="225">
        <f t="shared" ref="AA107" si="336">Y107-Z107</f>
        <v>0</v>
      </c>
      <c r="AB107" s="53"/>
      <c r="AC107" s="53"/>
      <c r="AD107" s="225">
        <f t="shared" ref="AD107" si="337">AB107-AC107</f>
        <v>0</v>
      </c>
      <c r="AE107" s="53"/>
      <c r="AF107" s="53"/>
      <c r="AG107" s="225">
        <f t="shared" ref="AG107" si="338">AE107-AF107</f>
        <v>0</v>
      </c>
      <c r="AH107" s="53"/>
      <c r="AI107" s="53"/>
      <c r="AJ107" s="225">
        <f t="shared" ref="AJ107" si="339">AH107-AI107</f>
        <v>0</v>
      </c>
      <c r="AK107" s="53"/>
      <c r="AL107" s="53"/>
      <c r="AM107" s="225">
        <f t="shared" ref="AM107" si="340">AK107-AL107</f>
        <v>0</v>
      </c>
      <c r="AN107" s="53"/>
      <c r="AO107" s="53"/>
      <c r="AP107" s="61">
        <f t="shared" ref="AP107" si="341">AN107-AO107</f>
        <v>0</v>
      </c>
      <c r="AQ107" s="53"/>
      <c r="AR107" s="53"/>
      <c r="AS107" s="61">
        <f t="shared" si="197"/>
        <v>0</v>
      </c>
      <c r="AT107" s="56"/>
      <c r="AU107" s="53"/>
      <c r="AV107" s="56">
        <f t="shared" si="198"/>
        <v>0</v>
      </c>
      <c r="AW107" s="53"/>
      <c r="AX107" s="53"/>
      <c r="AY107" s="56"/>
      <c r="AZ107" s="33">
        <f t="shared" si="199"/>
        <v>0</v>
      </c>
    </row>
    <row r="108" spans="1:52" x14ac:dyDescent="0.2">
      <c r="A108" s="80"/>
      <c r="B108" s="12"/>
      <c r="C108" s="59"/>
      <c r="D108" s="9"/>
      <c r="E108" s="53"/>
      <c r="F108" s="53"/>
      <c r="G108" s="53"/>
      <c r="H108" s="56">
        <f t="shared" si="104"/>
        <v>0</v>
      </c>
      <c r="I108" s="56"/>
      <c r="J108" s="53"/>
      <c r="K108" s="53"/>
      <c r="L108" s="225">
        <f t="shared" si="200"/>
        <v>0</v>
      </c>
      <c r="M108" s="53"/>
      <c r="N108" s="53"/>
      <c r="O108" s="61">
        <f t="shared" ref="O108" si="342">M108-N108</f>
        <v>0</v>
      </c>
      <c r="P108" s="53"/>
      <c r="Q108" s="53"/>
      <c r="R108" s="225">
        <f t="shared" ref="R108" si="343">P108-Q108</f>
        <v>0</v>
      </c>
      <c r="S108" s="53"/>
      <c r="T108" s="53"/>
      <c r="U108" s="225">
        <f t="shared" ref="U108" si="344">S108-T108</f>
        <v>0</v>
      </c>
      <c r="V108" s="53"/>
      <c r="W108" s="53"/>
      <c r="X108" s="225">
        <f t="shared" ref="X108" si="345">V108-W108</f>
        <v>0</v>
      </c>
      <c r="Y108" s="53"/>
      <c r="Z108" s="53"/>
      <c r="AA108" s="225">
        <f t="shared" ref="AA108" si="346">Y108-Z108</f>
        <v>0</v>
      </c>
      <c r="AB108" s="53"/>
      <c r="AC108" s="53"/>
      <c r="AD108" s="225">
        <f t="shared" ref="AD108" si="347">AB108-AC108</f>
        <v>0</v>
      </c>
      <c r="AE108" s="53"/>
      <c r="AF108" s="53"/>
      <c r="AG108" s="225">
        <f t="shared" ref="AG108" si="348">AE108-AF108</f>
        <v>0</v>
      </c>
      <c r="AH108" s="53"/>
      <c r="AI108" s="53"/>
      <c r="AJ108" s="225">
        <f t="shared" ref="AJ108" si="349">AH108-AI108</f>
        <v>0</v>
      </c>
      <c r="AK108" s="53"/>
      <c r="AL108" s="53"/>
      <c r="AM108" s="225">
        <f t="shared" ref="AM108" si="350">AK108-AL108</f>
        <v>0</v>
      </c>
      <c r="AN108" s="53"/>
      <c r="AO108" s="53"/>
      <c r="AP108" s="61">
        <f t="shared" ref="AP108" si="351">AN108-AO108</f>
        <v>0</v>
      </c>
      <c r="AQ108" s="53"/>
      <c r="AR108" s="53"/>
      <c r="AS108" s="61">
        <f t="shared" si="197"/>
        <v>0</v>
      </c>
      <c r="AT108" s="56"/>
      <c r="AU108" s="53"/>
      <c r="AV108" s="56">
        <f t="shared" si="198"/>
        <v>0</v>
      </c>
      <c r="AW108" s="53"/>
      <c r="AX108" s="53"/>
      <c r="AY108" s="56"/>
      <c r="AZ108" s="33">
        <f t="shared" si="199"/>
        <v>0</v>
      </c>
    </row>
    <row r="109" spans="1:52" x14ac:dyDescent="0.2">
      <c r="A109" s="80"/>
      <c r="B109" s="12"/>
      <c r="C109" s="59"/>
      <c r="D109" s="9"/>
      <c r="E109" s="53"/>
      <c r="F109" s="53"/>
      <c r="G109" s="53"/>
      <c r="H109" s="56">
        <f t="shared" si="104"/>
        <v>0</v>
      </c>
      <c r="I109" s="56"/>
      <c r="J109" s="53"/>
      <c r="K109" s="53"/>
      <c r="L109" s="225">
        <f t="shared" si="200"/>
        <v>0</v>
      </c>
      <c r="M109" s="53"/>
      <c r="N109" s="53"/>
      <c r="O109" s="61">
        <f t="shared" si="302"/>
        <v>0</v>
      </c>
      <c r="P109" s="53"/>
      <c r="Q109" s="53"/>
      <c r="R109" s="225">
        <f t="shared" si="303"/>
        <v>0</v>
      </c>
      <c r="S109" s="53"/>
      <c r="T109" s="53"/>
      <c r="U109" s="225">
        <f t="shared" si="304"/>
        <v>0</v>
      </c>
      <c r="V109" s="53"/>
      <c r="W109" s="53"/>
      <c r="X109" s="225">
        <f t="shared" si="305"/>
        <v>0</v>
      </c>
      <c r="Y109" s="53"/>
      <c r="Z109" s="53"/>
      <c r="AA109" s="225">
        <f t="shared" si="306"/>
        <v>0</v>
      </c>
      <c r="AB109" s="53"/>
      <c r="AC109" s="53"/>
      <c r="AD109" s="225">
        <f t="shared" si="307"/>
        <v>0</v>
      </c>
      <c r="AE109" s="53"/>
      <c r="AF109" s="53"/>
      <c r="AG109" s="225">
        <f t="shared" si="308"/>
        <v>0</v>
      </c>
      <c r="AH109" s="53"/>
      <c r="AI109" s="53"/>
      <c r="AJ109" s="225">
        <f t="shared" si="309"/>
        <v>0</v>
      </c>
      <c r="AK109" s="53"/>
      <c r="AL109" s="53"/>
      <c r="AM109" s="225">
        <f t="shared" si="310"/>
        <v>0</v>
      </c>
      <c r="AN109" s="53"/>
      <c r="AO109" s="53"/>
      <c r="AP109" s="61">
        <f t="shared" si="311"/>
        <v>0</v>
      </c>
      <c r="AQ109" s="53"/>
      <c r="AR109" s="53"/>
      <c r="AS109" s="61">
        <f t="shared" si="197"/>
        <v>0</v>
      </c>
      <c r="AT109" s="56"/>
      <c r="AU109" s="53"/>
      <c r="AV109" s="56">
        <f t="shared" si="198"/>
        <v>0</v>
      </c>
      <c r="AW109" s="53"/>
      <c r="AX109" s="53"/>
      <c r="AY109" s="56"/>
      <c r="AZ109" s="33">
        <f t="shared" si="199"/>
        <v>0</v>
      </c>
    </row>
    <row r="110" spans="1:52" x14ac:dyDescent="0.2">
      <c r="A110" s="80"/>
      <c r="B110" s="12"/>
      <c r="C110" s="59"/>
      <c r="D110" s="9"/>
      <c r="E110" s="53"/>
      <c r="F110" s="53"/>
      <c r="G110" s="53"/>
      <c r="H110" s="56">
        <f t="shared" si="104"/>
        <v>0</v>
      </c>
      <c r="I110" s="56"/>
      <c r="J110" s="53"/>
      <c r="K110" s="53"/>
      <c r="L110" s="225">
        <f t="shared" si="200"/>
        <v>0</v>
      </c>
      <c r="M110" s="53"/>
      <c r="N110" s="53"/>
      <c r="O110" s="61">
        <f t="shared" si="302"/>
        <v>0</v>
      </c>
      <c r="P110" s="53"/>
      <c r="Q110" s="53"/>
      <c r="R110" s="225">
        <f t="shared" si="303"/>
        <v>0</v>
      </c>
      <c r="S110" s="53"/>
      <c r="T110" s="53"/>
      <c r="U110" s="225">
        <f t="shared" si="304"/>
        <v>0</v>
      </c>
      <c r="V110" s="53"/>
      <c r="W110" s="53"/>
      <c r="X110" s="225">
        <f t="shared" si="305"/>
        <v>0</v>
      </c>
      <c r="Y110" s="53"/>
      <c r="Z110" s="53"/>
      <c r="AA110" s="225">
        <f t="shared" si="306"/>
        <v>0</v>
      </c>
      <c r="AB110" s="53"/>
      <c r="AC110" s="53"/>
      <c r="AD110" s="225">
        <f t="shared" si="307"/>
        <v>0</v>
      </c>
      <c r="AE110" s="53"/>
      <c r="AF110" s="53"/>
      <c r="AG110" s="225">
        <f t="shared" si="308"/>
        <v>0</v>
      </c>
      <c r="AH110" s="53"/>
      <c r="AI110" s="53"/>
      <c r="AJ110" s="225">
        <f t="shared" si="309"/>
        <v>0</v>
      </c>
      <c r="AK110" s="53"/>
      <c r="AL110" s="53"/>
      <c r="AM110" s="225">
        <f t="shared" si="310"/>
        <v>0</v>
      </c>
      <c r="AN110" s="53"/>
      <c r="AO110" s="53"/>
      <c r="AP110" s="61">
        <f t="shared" si="311"/>
        <v>0</v>
      </c>
      <c r="AQ110" s="53"/>
      <c r="AR110" s="53"/>
      <c r="AS110" s="61">
        <f t="shared" si="197"/>
        <v>0</v>
      </c>
      <c r="AT110" s="56"/>
      <c r="AU110" s="53"/>
      <c r="AV110" s="56">
        <f t="shared" si="198"/>
        <v>0</v>
      </c>
      <c r="AW110" s="53"/>
      <c r="AX110" s="53"/>
      <c r="AY110" s="56"/>
      <c r="AZ110" s="33">
        <f t="shared" si="199"/>
        <v>0</v>
      </c>
    </row>
    <row r="111" spans="1:52" x14ac:dyDescent="0.2">
      <c r="A111" s="37"/>
      <c r="B111" s="12"/>
      <c r="C111" s="59"/>
      <c r="D111" s="9"/>
      <c r="E111" s="53"/>
      <c r="F111" s="53"/>
      <c r="G111" s="53"/>
      <c r="H111" s="56">
        <f t="shared" si="104"/>
        <v>0</v>
      </c>
      <c r="I111" s="56"/>
      <c r="J111" s="53"/>
      <c r="K111" s="53"/>
      <c r="L111" s="225">
        <f t="shared" si="200"/>
        <v>0</v>
      </c>
      <c r="M111" s="53"/>
      <c r="N111" s="53"/>
      <c r="O111" s="61">
        <f t="shared" si="302"/>
        <v>0</v>
      </c>
      <c r="P111" s="53"/>
      <c r="Q111" s="53"/>
      <c r="R111" s="225">
        <f t="shared" si="303"/>
        <v>0</v>
      </c>
      <c r="S111" s="53"/>
      <c r="T111" s="53"/>
      <c r="U111" s="225">
        <f t="shared" si="304"/>
        <v>0</v>
      </c>
      <c r="V111" s="53"/>
      <c r="W111" s="53"/>
      <c r="X111" s="225">
        <f t="shared" si="305"/>
        <v>0</v>
      </c>
      <c r="Y111" s="53"/>
      <c r="Z111" s="53"/>
      <c r="AA111" s="225">
        <f t="shared" si="306"/>
        <v>0</v>
      </c>
      <c r="AB111" s="53"/>
      <c r="AC111" s="53"/>
      <c r="AD111" s="225">
        <f t="shared" si="307"/>
        <v>0</v>
      </c>
      <c r="AE111" s="53"/>
      <c r="AF111" s="53"/>
      <c r="AG111" s="225">
        <f t="shared" si="308"/>
        <v>0</v>
      </c>
      <c r="AH111" s="53"/>
      <c r="AI111" s="53"/>
      <c r="AJ111" s="225">
        <f t="shared" si="309"/>
        <v>0</v>
      </c>
      <c r="AK111" s="53"/>
      <c r="AL111" s="53"/>
      <c r="AM111" s="225">
        <f t="shared" si="310"/>
        <v>0</v>
      </c>
      <c r="AN111" s="53"/>
      <c r="AO111" s="53"/>
      <c r="AP111" s="61">
        <f t="shared" si="311"/>
        <v>0</v>
      </c>
      <c r="AQ111" s="53"/>
      <c r="AR111" s="53"/>
      <c r="AS111" s="61">
        <f t="shared" si="197"/>
        <v>0</v>
      </c>
      <c r="AT111" s="56"/>
      <c r="AU111" s="53"/>
      <c r="AV111" s="56">
        <f t="shared" si="198"/>
        <v>0</v>
      </c>
      <c r="AW111" s="53"/>
      <c r="AX111" s="53"/>
      <c r="AY111" s="56">
        <f t="shared" si="211"/>
        <v>0</v>
      </c>
      <c r="AZ111" s="33">
        <f t="shared" si="199"/>
        <v>0</v>
      </c>
    </row>
    <row r="112" spans="1:52" x14ac:dyDescent="0.2">
      <c r="A112" s="37"/>
      <c r="B112" s="12"/>
      <c r="C112" s="59"/>
      <c r="D112" s="9"/>
      <c r="E112" s="53"/>
      <c r="F112" s="53"/>
      <c r="G112" s="53"/>
      <c r="H112" s="56">
        <f t="shared" si="104"/>
        <v>0</v>
      </c>
      <c r="I112" s="56"/>
      <c r="J112" s="53"/>
      <c r="K112" s="53"/>
      <c r="L112" s="225">
        <f t="shared" si="200"/>
        <v>0</v>
      </c>
      <c r="M112" s="53"/>
      <c r="N112" s="53"/>
      <c r="O112" s="61">
        <f t="shared" si="302"/>
        <v>0</v>
      </c>
      <c r="P112" s="53"/>
      <c r="Q112" s="53"/>
      <c r="R112" s="225">
        <f t="shared" si="303"/>
        <v>0</v>
      </c>
      <c r="S112" s="53"/>
      <c r="T112" s="53"/>
      <c r="U112" s="225">
        <f t="shared" si="304"/>
        <v>0</v>
      </c>
      <c r="V112" s="53"/>
      <c r="W112" s="53"/>
      <c r="X112" s="225">
        <f t="shared" si="305"/>
        <v>0</v>
      </c>
      <c r="Y112" s="53"/>
      <c r="Z112" s="53"/>
      <c r="AA112" s="225">
        <f t="shared" si="306"/>
        <v>0</v>
      </c>
      <c r="AB112" s="53"/>
      <c r="AC112" s="53"/>
      <c r="AD112" s="225">
        <f t="shared" si="307"/>
        <v>0</v>
      </c>
      <c r="AE112" s="53"/>
      <c r="AF112" s="53"/>
      <c r="AG112" s="225">
        <f t="shared" si="308"/>
        <v>0</v>
      </c>
      <c r="AH112" s="53"/>
      <c r="AI112" s="53"/>
      <c r="AJ112" s="225">
        <f t="shared" si="309"/>
        <v>0</v>
      </c>
      <c r="AK112" s="53"/>
      <c r="AL112" s="53"/>
      <c r="AM112" s="225">
        <f t="shared" si="310"/>
        <v>0</v>
      </c>
      <c r="AN112" s="53"/>
      <c r="AO112" s="53"/>
      <c r="AP112" s="61">
        <f t="shared" si="311"/>
        <v>0</v>
      </c>
      <c r="AQ112" s="53"/>
      <c r="AR112" s="53"/>
      <c r="AS112" s="61">
        <f t="shared" si="197"/>
        <v>0</v>
      </c>
      <c r="AT112" s="56"/>
      <c r="AU112" s="53"/>
      <c r="AV112" s="56">
        <f t="shared" si="198"/>
        <v>0</v>
      </c>
      <c r="AW112" s="53"/>
      <c r="AX112" s="53"/>
      <c r="AY112" s="56"/>
      <c r="AZ112" s="33">
        <f t="shared" si="199"/>
        <v>0</v>
      </c>
    </row>
    <row r="113" spans="1:52" x14ac:dyDescent="0.2">
      <c r="A113" s="37"/>
      <c r="B113" s="12"/>
      <c r="C113" s="59"/>
      <c r="D113" s="9"/>
      <c r="E113" s="53"/>
      <c r="F113" s="53"/>
      <c r="G113" s="53"/>
      <c r="H113" s="56">
        <f t="shared" si="104"/>
        <v>0</v>
      </c>
      <c r="I113" s="56"/>
      <c r="J113" s="53"/>
      <c r="K113" s="53"/>
      <c r="L113" s="225">
        <f t="shared" si="200"/>
        <v>0</v>
      </c>
      <c r="M113" s="53"/>
      <c r="N113" s="53"/>
      <c r="O113" s="61">
        <f t="shared" si="302"/>
        <v>0</v>
      </c>
      <c r="P113" s="53"/>
      <c r="Q113" s="53"/>
      <c r="R113" s="225">
        <f t="shared" ref="R113" si="352">P113-Q113</f>
        <v>0</v>
      </c>
      <c r="S113" s="53"/>
      <c r="T113" s="53"/>
      <c r="U113" s="225">
        <f t="shared" ref="U113" si="353">S113-T113</f>
        <v>0</v>
      </c>
      <c r="V113" s="53"/>
      <c r="W113" s="53"/>
      <c r="X113" s="225">
        <f t="shared" ref="X113" si="354">V113-W113</f>
        <v>0</v>
      </c>
      <c r="Y113" s="53"/>
      <c r="Z113" s="53"/>
      <c r="AA113" s="225">
        <f t="shared" ref="AA113" si="355">Y113-Z113</f>
        <v>0</v>
      </c>
      <c r="AB113" s="53"/>
      <c r="AC113" s="53"/>
      <c r="AD113" s="225">
        <f t="shared" ref="AD113" si="356">AB113-AC113</f>
        <v>0</v>
      </c>
      <c r="AE113" s="53"/>
      <c r="AF113" s="53"/>
      <c r="AG113" s="225">
        <f t="shared" ref="AG113" si="357">AE113-AF113</f>
        <v>0</v>
      </c>
      <c r="AH113" s="53"/>
      <c r="AI113" s="53"/>
      <c r="AJ113" s="225">
        <f t="shared" ref="AJ113" si="358">AH113-AI113</f>
        <v>0</v>
      </c>
      <c r="AK113" s="53"/>
      <c r="AL113" s="53"/>
      <c r="AM113" s="225">
        <f t="shared" ref="AM113" si="359">AK113-AL113</f>
        <v>0</v>
      </c>
      <c r="AN113" s="53"/>
      <c r="AO113" s="53"/>
      <c r="AP113" s="61">
        <f t="shared" ref="AP113" si="360">AN113-AO113</f>
        <v>0</v>
      </c>
      <c r="AQ113" s="53"/>
      <c r="AR113" s="53"/>
      <c r="AS113" s="61">
        <f t="shared" si="197"/>
        <v>0</v>
      </c>
      <c r="AT113" s="56"/>
      <c r="AU113" s="53"/>
      <c r="AV113" s="56">
        <f t="shared" si="198"/>
        <v>0</v>
      </c>
      <c r="AW113" s="53"/>
      <c r="AX113" s="53"/>
      <c r="AY113" s="56"/>
      <c r="AZ113" s="33">
        <f t="shared" si="199"/>
        <v>0</v>
      </c>
    </row>
    <row r="114" spans="1:52" x14ac:dyDescent="0.2">
      <c r="A114" s="37"/>
      <c r="B114" s="12"/>
      <c r="C114" s="59"/>
      <c r="D114" s="9"/>
      <c r="E114" s="53"/>
      <c r="F114" s="53"/>
      <c r="G114" s="53"/>
      <c r="H114" s="56">
        <f t="shared" si="104"/>
        <v>0</v>
      </c>
      <c r="I114" s="56"/>
      <c r="J114" s="53"/>
      <c r="K114" s="53"/>
      <c r="L114" s="225">
        <f t="shared" si="200"/>
        <v>0</v>
      </c>
      <c r="M114" s="53"/>
      <c r="N114" s="53"/>
      <c r="O114" s="61">
        <f t="shared" si="302"/>
        <v>0</v>
      </c>
      <c r="P114" s="53"/>
      <c r="Q114" s="53"/>
      <c r="R114" s="225">
        <f t="shared" si="303"/>
        <v>0</v>
      </c>
      <c r="S114" s="53"/>
      <c r="T114" s="53"/>
      <c r="U114" s="225">
        <f t="shared" si="304"/>
        <v>0</v>
      </c>
      <c r="V114" s="53"/>
      <c r="W114" s="53"/>
      <c r="X114" s="225">
        <f t="shared" si="305"/>
        <v>0</v>
      </c>
      <c r="Y114" s="53"/>
      <c r="Z114" s="53"/>
      <c r="AA114" s="225">
        <f t="shared" si="306"/>
        <v>0</v>
      </c>
      <c r="AB114" s="53"/>
      <c r="AC114" s="53"/>
      <c r="AD114" s="225">
        <f t="shared" si="307"/>
        <v>0</v>
      </c>
      <c r="AE114" s="53"/>
      <c r="AF114" s="53"/>
      <c r="AG114" s="225">
        <f t="shared" si="308"/>
        <v>0</v>
      </c>
      <c r="AH114" s="53"/>
      <c r="AI114" s="53"/>
      <c r="AJ114" s="225">
        <f t="shared" si="309"/>
        <v>0</v>
      </c>
      <c r="AK114" s="53"/>
      <c r="AL114" s="53"/>
      <c r="AM114" s="225">
        <f t="shared" si="310"/>
        <v>0</v>
      </c>
      <c r="AN114" s="53"/>
      <c r="AO114" s="53"/>
      <c r="AP114" s="61">
        <f t="shared" si="311"/>
        <v>0</v>
      </c>
      <c r="AQ114" s="53"/>
      <c r="AR114" s="53"/>
      <c r="AS114" s="61">
        <f t="shared" si="197"/>
        <v>0</v>
      </c>
      <c r="AT114" s="56"/>
      <c r="AU114" s="53"/>
      <c r="AV114" s="56">
        <f t="shared" si="198"/>
        <v>0</v>
      </c>
      <c r="AW114" s="53"/>
      <c r="AX114" s="53"/>
      <c r="AY114" s="56"/>
      <c r="AZ114" s="33">
        <f t="shared" si="199"/>
        <v>0</v>
      </c>
    </row>
    <row r="115" spans="1:52" x14ac:dyDescent="0.2">
      <c r="A115" s="37"/>
      <c r="B115" s="12"/>
      <c r="C115" s="59"/>
      <c r="D115" s="9"/>
      <c r="E115" s="53"/>
      <c r="F115" s="53"/>
      <c r="G115" s="53"/>
      <c r="H115" s="56">
        <f t="shared" si="104"/>
        <v>0</v>
      </c>
      <c r="I115" s="56"/>
      <c r="J115" s="53"/>
      <c r="K115" s="53"/>
      <c r="L115" s="225">
        <f t="shared" si="200"/>
        <v>0</v>
      </c>
      <c r="M115" s="53"/>
      <c r="N115" s="53"/>
      <c r="O115" s="61">
        <f t="shared" si="302"/>
        <v>0</v>
      </c>
      <c r="P115" s="53"/>
      <c r="Q115" s="53"/>
      <c r="R115" s="225">
        <f t="shared" si="303"/>
        <v>0</v>
      </c>
      <c r="S115" s="53"/>
      <c r="T115" s="53"/>
      <c r="U115" s="225">
        <f t="shared" si="304"/>
        <v>0</v>
      </c>
      <c r="V115" s="53"/>
      <c r="W115" s="53"/>
      <c r="X115" s="225">
        <f t="shared" si="305"/>
        <v>0</v>
      </c>
      <c r="Y115" s="53"/>
      <c r="Z115" s="53"/>
      <c r="AA115" s="225">
        <f t="shared" si="306"/>
        <v>0</v>
      </c>
      <c r="AB115" s="53"/>
      <c r="AC115" s="53"/>
      <c r="AD115" s="225">
        <f t="shared" si="307"/>
        <v>0</v>
      </c>
      <c r="AE115" s="53"/>
      <c r="AF115" s="53"/>
      <c r="AG115" s="225">
        <f t="shared" si="308"/>
        <v>0</v>
      </c>
      <c r="AH115" s="53"/>
      <c r="AI115" s="53"/>
      <c r="AJ115" s="225">
        <f t="shared" si="309"/>
        <v>0</v>
      </c>
      <c r="AK115" s="53"/>
      <c r="AL115" s="53"/>
      <c r="AM115" s="225">
        <f t="shared" si="310"/>
        <v>0</v>
      </c>
      <c r="AN115" s="53"/>
      <c r="AO115" s="53"/>
      <c r="AP115" s="61">
        <f t="shared" si="311"/>
        <v>0</v>
      </c>
      <c r="AQ115" s="53"/>
      <c r="AR115" s="53"/>
      <c r="AS115" s="61">
        <f t="shared" si="197"/>
        <v>0</v>
      </c>
      <c r="AT115" s="56"/>
      <c r="AU115" s="53"/>
      <c r="AV115" s="56">
        <f t="shared" si="198"/>
        <v>0</v>
      </c>
      <c r="AW115" s="53"/>
      <c r="AX115" s="53"/>
      <c r="AY115" s="56"/>
      <c r="AZ115" s="33">
        <f t="shared" si="199"/>
        <v>0</v>
      </c>
    </row>
    <row r="116" spans="1:52" x14ac:dyDescent="0.2">
      <c r="A116" s="37"/>
      <c r="B116" s="12"/>
      <c r="C116" s="59"/>
      <c r="D116" s="9"/>
      <c r="E116" s="53"/>
      <c r="F116" s="53"/>
      <c r="G116" s="53"/>
      <c r="H116" s="56">
        <f t="shared" si="104"/>
        <v>0</v>
      </c>
      <c r="I116" s="56"/>
      <c r="J116" s="53"/>
      <c r="K116" s="53"/>
      <c r="L116" s="225">
        <f t="shared" si="200"/>
        <v>0</v>
      </c>
      <c r="M116" s="53"/>
      <c r="N116" s="53"/>
      <c r="O116" s="61">
        <f t="shared" si="302"/>
        <v>0</v>
      </c>
      <c r="P116" s="53"/>
      <c r="Q116" s="53"/>
      <c r="R116" s="225">
        <f t="shared" si="303"/>
        <v>0</v>
      </c>
      <c r="S116" s="53"/>
      <c r="T116" s="53"/>
      <c r="U116" s="225">
        <f t="shared" si="304"/>
        <v>0</v>
      </c>
      <c r="V116" s="53"/>
      <c r="W116" s="53"/>
      <c r="X116" s="225">
        <f t="shared" si="305"/>
        <v>0</v>
      </c>
      <c r="Y116" s="53"/>
      <c r="Z116" s="53"/>
      <c r="AA116" s="225">
        <f t="shared" si="306"/>
        <v>0</v>
      </c>
      <c r="AB116" s="53"/>
      <c r="AC116" s="53"/>
      <c r="AD116" s="225">
        <f t="shared" si="307"/>
        <v>0</v>
      </c>
      <c r="AE116" s="53"/>
      <c r="AF116" s="53"/>
      <c r="AG116" s="225">
        <f t="shared" si="308"/>
        <v>0</v>
      </c>
      <c r="AH116" s="53"/>
      <c r="AI116" s="53"/>
      <c r="AJ116" s="225">
        <f t="shared" si="309"/>
        <v>0</v>
      </c>
      <c r="AK116" s="53"/>
      <c r="AL116" s="53"/>
      <c r="AM116" s="225">
        <f t="shared" si="310"/>
        <v>0</v>
      </c>
      <c r="AN116" s="53"/>
      <c r="AO116" s="53"/>
      <c r="AP116" s="61">
        <f t="shared" si="311"/>
        <v>0</v>
      </c>
      <c r="AQ116" s="53"/>
      <c r="AR116" s="53"/>
      <c r="AS116" s="61">
        <f t="shared" si="197"/>
        <v>0</v>
      </c>
      <c r="AT116" s="56"/>
      <c r="AU116" s="53"/>
      <c r="AV116" s="56">
        <f t="shared" si="198"/>
        <v>0</v>
      </c>
      <c r="AW116" s="53"/>
      <c r="AX116" s="53"/>
      <c r="AY116" s="56"/>
      <c r="AZ116" s="33">
        <f t="shared" si="199"/>
        <v>0</v>
      </c>
    </row>
    <row r="117" spans="1:52" x14ac:dyDescent="0.2">
      <c r="A117" s="37"/>
      <c r="B117" s="12"/>
      <c r="C117" s="59"/>
      <c r="D117" s="9"/>
      <c r="E117" s="53"/>
      <c r="F117" s="53"/>
      <c r="G117" s="53"/>
      <c r="H117" s="56">
        <f t="shared" si="104"/>
        <v>0</v>
      </c>
      <c r="I117" s="56"/>
      <c r="J117" s="53"/>
      <c r="K117" s="53"/>
      <c r="L117" s="225">
        <f t="shared" si="200"/>
        <v>0</v>
      </c>
      <c r="M117" s="53"/>
      <c r="N117" s="53"/>
      <c r="O117" s="61">
        <f t="shared" si="302"/>
        <v>0</v>
      </c>
      <c r="P117" s="53"/>
      <c r="Q117" s="53"/>
      <c r="R117" s="225">
        <f t="shared" ref="R117" si="361">P117-Q117</f>
        <v>0</v>
      </c>
      <c r="S117" s="53"/>
      <c r="T117" s="53"/>
      <c r="U117" s="225">
        <f t="shared" ref="U117" si="362">S117-T117</f>
        <v>0</v>
      </c>
      <c r="V117" s="53"/>
      <c r="W117" s="53"/>
      <c r="X117" s="225">
        <f t="shared" ref="X117" si="363">V117-W117</f>
        <v>0</v>
      </c>
      <c r="Y117" s="53"/>
      <c r="Z117" s="53"/>
      <c r="AA117" s="225">
        <f t="shared" ref="AA117" si="364">Y117-Z117</f>
        <v>0</v>
      </c>
      <c r="AB117" s="53"/>
      <c r="AC117" s="53"/>
      <c r="AD117" s="225">
        <f t="shared" ref="AD117" si="365">AB117-AC117</f>
        <v>0</v>
      </c>
      <c r="AE117" s="53"/>
      <c r="AF117" s="53"/>
      <c r="AG117" s="225">
        <f t="shared" ref="AG117" si="366">AE117-AF117</f>
        <v>0</v>
      </c>
      <c r="AH117" s="53"/>
      <c r="AI117" s="53"/>
      <c r="AJ117" s="225">
        <f t="shared" ref="AJ117" si="367">AH117-AI117</f>
        <v>0</v>
      </c>
      <c r="AK117" s="53"/>
      <c r="AL117" s="53"/>
      <c r="AM117" s="225">
        <f t="shared" ref="AM117" si="368">AK117-AL117</f>
        <v>0</v>
      </c>
      <c r="AN117" s="53"/>
      <c r="AO117" s="53"/>
      <c r="AP117" s="61">
        <f t="shared" ref="AP117" si="369">AN117-AO117</f>
        <v>0</v>
      </c>
      <c r="AQ117" s="53"/>
      <c r="AR117" s="53"/>
      <c r="AS117" s="61">
        <f t="shared" si="197"/>
        <v>0</v>
      </c>
      <c r="AT117" s="56"/>
      <c r="AU117" s="53"/>
      <c r="AV117" s="56">
        <f t="shared" si="198"/>
        <v>0</v>
      </c>
      <c r="AW117" s="53"/>
      <c r="AX117" s="53"/>
      <c r="AY117" s="56"/>
      <c r="AZ117" s="33">
        <f t="shared" si="199"/>
        <v>0</v>
      </c>
    </row>
    <row r="118" spans="1:52" x14ac:dyDescent="0.2">
      <c r="A118" s="37"/>
      <c r="B118" s="12"/>
      <c r="C118" s="59"/>
      <c r="D118" s="9"/>
      <c r="E118" s="53"/>
      <c r="F118" s="53"/>
      <c r="G118" s="53"/>
      <c r="H118" s="56">
        <f t="shared" si="104"/>
        <v>0</v>
      </c>
      <c r="I118" s="56"/>
      <c r="J118" s="53"/>
      <c r="K118" s="53"/>
      <c r="L118" s="225">
        <f t="shared" si="200"/>
        <v>0</v>
      </c>
      <c r="M118" s="53"/>
      <c r="N118" s="53"/>
      <c r="O118" s="61">
        <f t="shared" si="302"/>
        <v>0</v>
      </c>
      <c r="P118" s="53"/>
      <c r="Q118" s="53"/>
      <c r="R118" s="225">
        <f t="shared" ref="R118" si="370">P118-Q118</f>
        <v>0</v>
      </c>
      <c r="S118" s="53"/>
      <c r="T118" s="53"/>
      <c r="U118" s="225">
        <f t="shared" ref="U118" si="371">S118-T118</f>
        <v>0</v>
      </c>
      <c r="V118" s="53"/>
      <c r="W118" s="53"/>
      <c r="X118" s="225">
        <f t="shared" ref="X118" si="372">V118-W118</f>
        <v>0</v>
      </c>
      <c r="Y118" s="53"/>
      <c r="Z118" s="53"/>
      <c r="AA118" s="225">
        <f t="shared" ref="AA118" si="373">Y118-Z118</f>
        <v>0</v>
      </c>
      <c r="AB118" s="53"/>
      <c r="AC118" s="53"/>
      <c r="AD118" s="225">
        <f t="shared" ref="AD118" si="374">AB118-AC118</f>
        <v>0</v>
      </c>
      <c r="AE118" s="53"/>
      <c r="AF118" s="53"/>
      <c r="AG118" s="225">
        <f t="shared" ref="AG118" si="375">AE118-AF118</f>
        <v>0</v>
      </c>
      <c r="AH118" s="53"/>
      <c r="AI118" s="53"/>
      <c r="AJ118" s="225">
        <f t="shared" ref="AJ118" si="376">AH118-AI118</f>
        <v>0</v>
      </c>
      <c r="AK118" s="53"/>
      <c r="AL118" s="53"/>
      <c r="AM118" s="225">
        <f t="shared" ref="AM118" si="377">AK118-AL118</f>
        <v>0</v>
      </c>
      <c r="AN118" s="53"/>
      <c r="AO118" s="53"/>
      <c r="AP118" s="61">
        <f t="shared" ref="AP118" si="378">AN118-AO118</f>
        <v>0</v>
      </c>
      <c r="AQ118" s="53"/>
      <c r="AR118" s="53"/>
      <c r="AS118" s="61">
        <f t="shared" si="197"/>
        <v>0</v>
      </c>
      <c r="AT118" s="56"/>
      <c r="AU118" s="53"/>
      <c r="AV118" s="56">
        <f t="shared" si="198"/>
        <v>0</v>
      </c>
      <c r="AW118" s="53"/>
      <c r="AX118" s="53"/>
      <c r="AY118" s="56"/>
      <c r="AZ118" s="33">
        <f t="shared" si="199"/>
        <v>0</v>
      </c>
    </row>
    <row r="119" spans="1:52" x14ac:dyDescent="0.2">
      <c r="A119" s="37"/>
      <c r="B119" s="12"/>
      <c r="C119" s="59"/>
      <c r="D119" s="9"/>
      <c r="E119" s="53"/>
      <c r="F119" s="53"/>
      <c r="G119" s="53"/>
      <c r="H119" s="56">
        <f t="shared" si="104"/>
        <v>0</v>
      </c>
      <c r="I119" s="56"/>
      <c r="J119" s="53"/>
      <c r="K119" s="53"/>
      <c r="L119" s="225">
        <f t="shared" si="200"/>
        <v>0</v>
      </c>
      <c r="M119" s="53"/>
      <c r="N119" s="53"/>
      <c r="O119" s="61">
        <f t="shared" si="302"/>
        <v>0</v>
      </c>
      <c r="P119" s="53"/>
      <c r="Q119" s="53"/>
      <c r="R119" s="225">
        <f t="shared" si="303"/>
        <v>0</v>
      </c>
      <c r="S119" s="53"/>
      <c r="T119" s="53"/>
      <c r="U119" s="225">
        <f t="shared" si="304"/>
        <v>0</v>
      </c>
      <c r="V119" s="53"/>
      <c r="W119" s="53"/>
      <c r="X119" s="225">
        <f t="shared" si="305"/>
        <v>0</v>
      </c>
      <c r="Y119" s="53"/>
      <c r="Z119" s="53"/>
      <c r="AA119" s="225">
        <f t="shared" si="306"/>
        <v>0</v>
      </c>
      <c r="AB119" s="53"/>
      <c r="AC119" s="53"/>
      <c r="AD119" s="225">
        <f t="shared" si="307"/>
        <v>0</v>
      </c>
      <c r="AE119" s="53"/>
      <c r="AF119" s="53"/>
      <c r="AG119" s="225">
        <f t="shared" si="308"/>
        <v>0</v>
      </c>
      <c r="AH119" s="53"/>
      <c r="AI119" s="53"/>
      <c r="AJ119" s="225">
        <f t="shared" si="309"/>
        <v>0</v>
      </c>
      <c r="AK119" s="53"/>
      <c r="AL119" s="53"/>
      <c r="AM119" s="225">
        <f t="shared" si="310"/>
        <v>0</v>
      </c>
      <c r="AN119" s="53"/>
      <c r="AO119" s="53"/>
      <c r="AP119" s="61">
        <f t="shared" si="311"/>
        <v>0</v>
      </c>
      <c r="AQ119" s="53"/>
      <c r="AR119" s="53"/>
      <c r="AS119" s="61">
        <f t="shared" si="197"/>
        <v>0</v>
      </c>
      <c r="AT119" s="56"/>
      <c r="AU119" s="53"/>
      <c r="AV119" s="56">
        <f t="shared" si="198"/>
        <v>0</v>
      </c>
      <c r="AW119" s="53"/>
      <c r="AX119" s="53"/>
      <c r="AY119" s="56"/>
      <c r="AZ119" s="33">
        <f t="shared" si="199"/>
        <v>0</v>
      </c>
    </row>
    <row r="120" spans="1:52" x14ac:dyDescent="0.2">
      <c r="A120" s="37"/>
      <c r="B120" s="12"/>
      <c r="C120" s="59"/>
      <c r="D120" s="9"/>
      <c r="E120" s="53"/>
      <c r="F120" s="53"/>
      <c r="G120" s="53"/>
      <c r="H120" s="56">
        <f t="shared" si="104"/>
        <v>0</v>
      </c>
      <c r="I120" s="56"/>
      <c r="J120" s="53"/>
      <c r="K120" s="53"/>
      <c r="L120" s="225">
        <f t="shared" si="200"/>
        <v>0</v>
      </c>
      <c r="M120" s="53"/>
      <c r="N120" s="53"/>
      <c r="O120" s="61">
        <f t="shared" ref="O120" si="379">M120-N120</f>
        <v>0</v>
      </c>
      <c r="P120" s="53"/>
      <c r="Q120" s="53"/>
      <c r="R120" s="225">
        <f t="shared" ref="R120" si="380">P120-Q120</f>
        <v>0</v>
      </c>
      <c r="S120" s="53"/>
      <c r="T120" s="53"/>
      <c r="U120" s="225">
        <f t="shared" ref="U120" si="381">S120-T120</f>
        <v>0</v>
      </c>
      <c r="V120" s="53"/>
      <c r="W120" s="53"/>
      <c r="X120" s="225">
        <f t="shared" ref="X120" si="382">V120-W120</f>
        <v>0</v>
      </c>
      <c r="Y120" s="53"/>
      <c r="Z120" s="53"/>
      <c r="AA120" s="225">
        <f t="shared" ref="AA120" si="383">Y120-Z120</f>
        <v>0</v>
      </c>
      <c r="AB120" s="53"/>
      <c r="AC120" s="53"/>
      <c r="AD120" s="225">
        <f t="shared" ref="AD120" si="384">AB120-AC120</f>
        <v>0</v>
      </c>
      <c r="AE120" s="53"/>
      <c r="AF120" s="53"/>
      <c r="AG120" s="225">
        <f t="shared" ref="AG120" si="385">AE120-AF120</f>
        <v>0</v>
      </c>
      <c r="AH120" s="53"/>
      <c r="AI120" s="53"/>
      <c r="AJ120" s="225">
        <f t="shared" ref="AJ120" si="386">AH120-AI120</f>
        <v>0</v>
      </c>
      <c r="AK120" s="53"/>
      <c r="AL120" s="53"/>
      <c r="AM120" s="225">
        <f t="shared" ref="AM120" si="387">AK120-AL120</f>
        <v>0</v>
      </c>
      <c r="AN120" s="53"/>
      <c r="AO120" s="53"/>
      <c r="AP120" s="61">
        <f t="shared" ref="AP120" si="388">AN120-AO120</f>
        <v>0</v>
      </c>
      <c r="AQ120" s="53"/>
      <c r="AR120" s="53"/>
      <c r="AS120" s="61">
        <f t="shared" si="197"/>
        <v>0</v>
      </c>
      <c r="AT120" s="56"/>
      <c r="AU120" s="53"/>
      <c r="AV120" s="56">
        <f t="shared" si="198"/>
        <v>0</v>
      </c>
      <c r="AW120" s="53"/>
      <c r="AX120" s="53"/>
      <c r="AY120" s="56"/>
      <c r="AZ120" s="33">
        <f t="shared" si="199"/>
        <v>0</v>
      </c>
    </row>
    <row r="121" spans="1:52" x14ac:dyDescent="0.2">
      <c r="A121" s="37"/>
      <c r="B121" s="12"/>
      <c r="C121" s="59"/>
      <c r="D121" s="9"/>
      <c r="E121" s="53"/>
      <c r="F121" s="53"/>
      <c r="G121" s="53"/>
      <c r="H121" s="56">
        <f t="shared" si="104"/>
        <v>0</v>
      </c>
      <c r="I121" s="56"/>
      <c r="J121" s="53"/>
      <c r="K121" s="53"/>
      <c r="L121" s="225">
        <f t="shared" si="200"/>
        <v>0</v>
      </c>
      <c r="M121" s="53"/>
      <c r="N121" s="53"/>
      <c r="O121" s="61">
        <f t="shared" ref="O121" si="389">M121-N121</f>
        <v>0</v>
      </c>
      <c r="P121" s="53"/>
      <c r="Q121" s="53"/>
      <c r="R121" s="225">
        <f t="shared" ref="R121" si="390">P121-Q121</f>
        <v>0</v>
      </c>
      <c r="S121" s="53"/>
      <c r="T121" s="53"/>
      <c r="U121" s="225">
        <f t="shared" ref="U121" si="391">S121-T121</f>
        <v>0</v>
      </c>
      <c r="V121" s="53"/>
      <c r="W121" s="53"/>
      <c r="X121" s="225">
        <f t="shared" ref="X121" si="392">V121-W121</f>
        <v>0</v>
      </c>
      <c r="Y121" s="53"/>
      <c r="Z121" s="53"/>
      <c r="AA121" s="225">
        <f t="shared" ref="AA121" si="393">Y121-Z121</f>
        <v>0</v>
      </c>
      <c r="AB121" s="53"/>
      <c r="AC121" s="53"/>
      <c r="AD121" s="225">
        <f t="shared" ref="AD121" si="394">AB121-AC121</f>
        <v>0</v>
      </c>
      <c r="AE121" s="53"/>
      <c r="AF121" s="53"/>
      <c r="AG121" s="225">
        <f t="shared" ref="AG121" si="395">AE121-AF121</f>
        <v>0</v>
      </c>
      <c r="AH121" s="53"/>
      <c r="AI121" s="53"/>
      <c r="AJ121" s="225">
        <f t="shared" ref="AJ121" si="396">AH121-AI121</f>
        <v>0</v>
      </c>
      <c r="AK121" s="53"/>
      <c r="AL121" s="53"/>
      <c r="AM121" s="225">
        <f t="shared" ref="AM121" si="397">AK121-AL121</f>
        <v>0</v>
      </c>
      <c r="AN121" s="53"/>
      <c r="AO121" s="53"/>
      <c r="AP121" s="61">
        <f t="shared" ref="AP121" si="398">AN121-AO121</f>
        <v>0</v>
      </c>
      <c r="AQ121" s="53"/>
      <c r="AR121" s="53"/>
      <c r="AS121" s="61">
        <f t="shared" si="197"/>
        <v>0</v>
      </c>
      <c r="AT121" s="56"/>
      <c r="AU121" s="53"/>
      <c r="AV121" s="56">
        <f t="shared" si="198"/>
        <v>0</v>
      </c>
      <c r="AW121" s="53"/>
      <c r="AX121" s="53"/>
      <c r="AY121" s="56"/>
      <c r="AZ121" s="33"/>
    </row>
    <row r="122" spans="1:52" x14ac:dyDescent="0.2">
      <c r="A122" s="37"/>
      <c r="B122" s="12"/>
      <c r="C122" s="59"/>
      <c r="D122" s="9"/>
      <c r="E122" s="53"/>
      <c r="F122" s="53"/>
      <c r="G122" s="53"/>
      <c r="H122" s="56">
        <f t="shared" si="104"/>
        <v>0</v>
      </c>
      <c r="I122" s="56"/>
      <c r="J122" s="53"/>
      <c r="K122" s="53"/>
      <c r="L122" s="225">
        <f t="shared" si="200"/>
        <v>0</v>
      </c>
      <c r="M122" s="53"/>
      <c r="N122" s="53"/>
      <c r="O122" s="61">
        <f t="shared" ref="O122" si="399">M122-N122</f>
        <v>0</v>
      </c>
      <c r="P122" s="53"/>
      <c r="Q122" s="53"/>
      <c r="R122" s="225">
        <f t="shared" ref="R122" si="400">P122-Q122</f>
        <v>0</v>
      </c>
      <c r="S122" s="53"/>
      <c r="T122" s="53"/>
      <c r="U122" s="225">
        <f t="shared" ref="U122" si="401">S122-T122</f>
        <v>0</v>
      </c>
      <c r="V122" s="53"/>
      <c r="W122" s="53"/>
      <c r="X122" s="225">
        <f t="shared" ref="X122" si="402">V122-W122</f>
        <v>0</v>
      </c>
      <c r="Y122" s="53"/>
      <c r="Z122" s="53"/>
      <c r="AA122" s="225">
        <f t="shared" ref="AA122" si="403">Y122-Z122</f>
        <v>0</v>
      </c>
      <c r="AB122" s="53"/>
      <c r="AC122" s="53"/>
      <c r="AD122" s="225">
        <f t="shared" ref="AD122" si="404">AB122-AC122</f>
        <v>0</v>
      </c>
      <c r="AE122" s="53"/>
      <c r="AF122" s="53"/>
      <c r="AG122" s="225">
        <f t="shared" ref="AG122" si="405">AE122-AF122</f>
        <v>0</v>
      </c>
      <c r="AH122" s="53"/>
      <c r="AI122" s="53"/>
      <c r="AJ122" s="225">
        <f t="shared" ref="AJ122" si="406">AH122-AI122</f>
        <v>0</v>
      </c>
      <c r="AK122" s="53"/>
      <c r="AL122" s="53"/>
      <c r="AM122" s="225">
        <f t="shared" ref="AM122" si="407">AK122-AL122</f>
        <v>0</v>
      </c>
      <c r="AN122" s="53"/>
      <c r="AO122" s="53"/>
      <c r="AP122" s="61">
        <f t="shared" ref="AP122" si="408">AN122-AO122</f>
        <v>0</v>
      </c>
      <c r="AQ122" s="53"/>
      <c r="AR122" s="53"/>
      <c r="AS122" s="61">
        <f t="shared" si="197"/>
        <v>0</v>
      </c>
      <c r="AT122" s="56"/>
      <c r="AU122" s="53"/>
      <c r="AV122" s="56">
        <f t="shared" si="198"/>
        <v>0</v>
      </c>
      <c r="AW122" s="53"/>
      <c r="AX122" s="53"/>
      <c r="AY122" s="56"/>
      <c r="AZ122" s="33"/>
    </row>
    <row r="123" spans="1:52" x14ac:dyDescent="0.2">
      <c r="A123" s="37"/>
      <c r="B123" s="12"/>
      <c r="C123" s="59"/>
      <c r="D123" s="9"/>
      <c r="E123" s="53"/>
      <c r="F123" s="53"/>
      <c r="G123" s="53"/>
      <c r="H123" s="56">
        <f t="shared" si="104"/>
        <v>0</v>
      </c>
      <c r="I123" s="56"/>
      <c r="J123" s="53"/>
      <c r="K123" s="53"/>
      <c r="L123" s="225">
        <f t="shared" si="200"/>
        <v>0</v>
      </c>
      <c r="M123" s="53"/>
      <c r="N123" s="53"/>
      <c r="O123" s="61">
        <f t="shared" si="302"/>
        <v>0</v>
      </c>
      <c r="P123" s="53"/>
      <c r="Q123" s="53"/>
      <c r="R123" s="225">
        <f t="shared" si="303"/>
        <v>0</v>
      </c>
      <c r="S123" s="53"/>
      <c r="T123" s="53"/>
      <c r="U123" s="225">
        <f t="shared" si="304"/>
        <v>0</v>
      </c>
      <c r="V123" s="53"/>
      <c r="W123" s="53"/>
      <c r="X123" s="225">
        <f t="shared" si="305"/>
        <v>0</v>
      </c>
      <c r="Y123" s="53"/>
      <c r="Z123" s="53"/>
      <c r="AA123" s="225">
        <f t="shared" si="306"/>
        <v>0</v>
      </c>
      <c r="AB123" s="53"/>
      <c r="AC123" s="53"/>
      <c r="AD123" s="225">
        <f t="shared" si="307"/>
        <v>0</v>
      </c>
      <c r="AE123" s="53"/>
      <c r="AF123" s="53"/>
      <c r="AG123" s="225">
        <f t="shared" si="308"/>
        <v>0</v>
      </c>
      <c r="AH123" s="53"/>
      <c r="AI123" s="53"/>
      <c r="AJ123" s="225">
        <f t="shared" si="309"/>
        <v>0</v>
      </c>
      <c r="AK123" s="53"/>
      <c r="AL123" s="53"/>
      <c r="AM123" s="225">
        <f t="shared" si="310"/>
        <v>0</v>
      </c>
      <c r="AN123" s="53"/>
      <c r="AO123" s="53"/>
      <c r="AP123" s="61">
        <f t="shared" si="311"/>
        <v>0</v>
      </c>
      <c r="AQ123" s="53"/>
      <c r="AR123" s="53"/>
      <c r="AS123" s="61">
        <f t="shared" si="197"/>
        <v>0</v>
      </c>
      <c r="AT123" s="56"/>
      <c r="AU123" s="53"/>
      <c r="AV123" s="56">
        <f t="shared" si="198"/>
        <v>0</v>
      </c>
      <c r="AW123" s="53"/>
      <c r="AX123" s="53"/>
      <c r="AY123" s="56"/>
      <c r="AZ123" s="33"/>
    </row>
    <row r="124" spans="1:52" x14ac:dyDescent="0.2">
      <c r="A124" s="37"/>
      <c r="B124" s="12"/>
      <c r="C124" s="59"/>
      <c r="D124" s="9"/>
      <c r="E124" s="53"/>
      <c r="F124" s="53"/>
      <c r="G124" s="53"/>
      <c r="H124" s="56">
        <f t="shared" si="104"/>
        <v>0</v>
      </c>
      <c r="I124" s="56"/>
      <c r="J124" s="53"/>
      <c r="K124" s="53"/>
      <c r="L124" s="225">
        <f t="shared" si="200"/>
        <v>0</v>
      </c>
      <c r="M124" s="53"/>
      <c r="N124" s="53"/>
      <c r="O124" s="61">
        <f t="shared" si="302"/>
        <v>0</v>
      </c>
      <c r="P124" s="53"/>
      <c r="Q124" s="53"/>
      <c r="R124" s="225">
        <f t="shared" ref="R124" si="409">P124-Q124</f>
        <v>0</v>
      </c>
      <c r="S124" s="53"/>
      <c r="T124" s="53"/>
      <c r="U124" s="225">
        <f t="shared" ref="U124" si="410">S124-T124</f>
        <v>0</v>
      </c>
      <c r="V124" s="53"/>
      <c r="W124" s="53"/>
      <c r="X124" s="225">
        <f t="shared" ref="X124" si="411">V124-W124</f>
        <v>0</v>
      </c>
      <c r="Y124" s="53"/>
      <c r="Z124" s="53"/>
      <c r="AA124" s="225">
        <f t="shared" ref="AA124" si="412">Y124-Z124</f>
        <v>0</v>
      </c>
      <c r="AB124" s="53"/>
      <c r="AC124" s="53"/>
      <c r="AD124" s="225">
        <f t="shared" ref="AD124" si="413">AB124-AC124</f>
        <v>0</v>
      </c>
      <c r="AE124" s="53"/>
      <c r="AF124" s="53"/>
      <c r="AG124" s="225">
        <f t="shared" ref="AG124" si="414">AE124-AF124</f>
        <v>0</v>
      </c>
      <c r="AH124" s="53"/>
      <c r="AI124" s="53"/>
      <c r="AJ124" s="225">
        <f t="shared" ref="AJ124" si="415">AH124-AI124</f>
        <v>0</v>
      </c>
      <c r="AK124" s="53"/>
      <c r="AL124" s="53"/>
      <c r="AM124" s="225">
        <f t="shared" ref="AM124" si="416">AK124-AL124</f>
        <v>0</v>
      </c>
      <c r="AN124" s="53"/>
      <c r="AO124" s="53"/>
      <c r="AP124" s="61">
        <f t="shared" ref="AP124" si="417">AN124-AO124</f>
        <v>0</v>
      </c>
      <c r="AQ124" s="53"/>
      <c r="AR124" s="53"/>
      <c r="AS124" s="61">
        <f t="shared" si="197"/>
        <v>0</v>
      </c>
      <c r="AT124" s="56"/>
      <c r="AU124" s="53"/>
      <c r="AV124" s="56">
        <f t="shared" si="198"/>
        <v>0</v>
      </c>
      <c r="AW124" s="53"/>
      <c r="AX124" s="53"/>
      <c r="AY124" s="56"/>
      <c r="AZ124" s="33"/>
    </row>
    <row r="125" spans="1:52" x14ac:dyDescent="0.2">
      <c r="A125" s="37"/>
      <c r="B125" s="12"/>
      <c r="C125" s="59"/>
      <c r="D125" s="9"/>
      <c r="E125" s="53"/>
      <c r="F125" s="53"/>
      <c r="G125" s="53"/>
      <c r="H125" s="56">
        <f t="shared" si="104"/>
        <v>0</v>
      </c>
      <c r="I125" s="56"/>
      <c r="J125" s="53"/>
      <c r="K125" s="53"/>
      <c r="L125" s="225">
        <f t="shared" si="200"/>
        <v>0</v>
      </c>
      <c r="M125" s="53"/>
      <c r="N125" s="53"/>
      <c r="O125" s="61">
        <f t="shared" si="302"/>
        <v>0</v>
      </c>
      <c r="P125" s="53"/>
      <c r="Q125" s="53"/>
      <c r="R125" s="225">
        <f t="shared" ref="R125" si="418">P125-Q125</f>
        <v>0</v>
      </c>
      <c r="S125" s="53"/>
      <c r="T125" s="53"/>
      <c r="U125" s="225">
        <f t="shared" ref="U125" si="419">S125-T125</f>
        <v>0</v>
      </c>
      <c r="V125" s="53"/>
      <c r="W125" s="53"/>
      <c r="X125" s="225">
        <f t="shared" ref="X125" si="420">V125-W125</f>
        <v>0</v>
      </c>
      <c r="Y125" s="53"/>
      <c r="Z125" s="53"/>
      <c r="AA125" s="225">
        <f t="shared" ref="AA125" si="421">Y125-Z125</f>
        <v>0</v>
      </c>
      <c r="AB125" s="53"/>
      <c r="AC125" s="53"/>
      <c r="AD125" s="225">
        <f t="shared" ref="AD125" si="422">AB125-AC125</f>
        <v>0</v>
      </c>
      <c r="AE125" s="53"/>
      <c r="AF125" s="53"/>
      <c r="AG125" s="225">
        <f t="shared" ref="AG125" si="423">AE125-AF125</f>
        <v>0</v>
      </c>
      <c r="AH125" s="53"/>
      <c r="AI125" s="53"/>
      <c r="AJ125" s="225">
        <f t="shared" ref="AJ125" si="424">AH125-AI125</f>
        <v>0</v>
      </c>
      <c r="AK125" s="53"/>
      <c r="AL125" s="53"/>
      <c r="AM125" s="225">
        <f t="shared" ref="AM125" si="425">AK125-AL125</f>
        <v>0</v>
      </c>
      <c r="AN125" s="53"/>
      <c r="AO125" s="53"/>
      <c r="AP125" s="61">
        <f t="shared" ref="AP125" si="426">AN125-AO125</f>
        <v>0</v>
      </c>
      <c r="AQ125" s="53"/>
      <c r="AR125" s="53"/>
      <c r="AS125" s="61">
        <f t="shared" si="197"/>
        <v>0</v>
      </c>
      <c r="AT125" s="56"/>
      <c r="AU125" s="53"/>
      <c r="AV125" s="56">
        <f t="shared" si="198"/>
        <v>0</v>
      </c>
      <c r="AW125" s="53"/>
      <c r="AX125" s="53"/>
      <c r="AY125" s="56"/>
      <c r="AZ125" s="33"/>
    </row>
    <row r="126" spans="1:52" x14ac:dyDescent="0.2">
      <c r="A126" s="37"/>
      <c r="B126" s="12"/>
      <c r="C126" s="59"/>
      <c r="D126" s="9"/>
      <c r="E126" s="53"/>
      <c r="F126" s="53"/>
      <c r="G126" s="53"/>
      <c r="H126" s="56">
        <f t="shared" si="104"/>
        <v>0</v>
      </c>
      <c r="I126" s="56"/>
      <c r="J126" s="53"/>
      <c r="K126" s="53"/>
      <c r="L126" s="225">
        <f t="shared" si="200"/>
        <v>0</v>
      </c>
      <c r="M126" s="53"/>
      <c r="N126" s="53"/>
      <c r="O126" s="61">
        <f t="shared" si="302"/>
        <v>0</v>
      </c>
      <c r="P126" s="53"/>
      <c r="Q126" s="53"/>
      <c r="R126" s="225">
        <f t="shared" si="303"/>
        <v>0</v>
      </c>
      <c r="S126" s="53"/>
      <c r="T126" s="53"/>
      <c r="U126" s="225">
        <f t="shared" si="304"/>
        <v>0</v>
      </c>
      <c r="V126" s="53"/>
      <c r="W126" s="53"/>
      <c r="X126" s="225">
        <f t="shared" si="305"/>
        <v>0</v>
      </c>
      <c r="Y126" s="53"/>
      <c r="Z126" s="53"/>
      <c r="AA126" s="225">
        <f t="shared" si="306"/>
        <v>0</v>
      </c>
      <c r="AB126" s="53"/>
      <c r="AC126" s="53"/>
      <c r="AD126" s="225">
        <f t="shared" si="307"/>
        <v>0</v>
      </c>
      <c r="AE126" s="53"/>
      <c r="AF126" s="53"/>
      <c r="AG126" s="225">
        <f t="shared" si="308"/>
        <v>0</v>
      </c>
      <c r="AH126" s="53"/>
      <c r="AI126" s="53"/>
      <c r="AJ126" s="225">
        <f t="shared" si="309"/>
        <v>0</v>
      </c>
      <c r="AK126" s="53"/>
      <c r="AL126" s="53"/>
      <c r="AM126" s="225">
        <f t="shared" si="310"/>
        <v>0</v>
      </c>
      <c r="AN126" s="53"/>
      <c r="AO126" s="53"/>
      <c r="AP126" s="61">
        <f t="shared" si="311"/>
        <v>0</v>
      </c>
      <c r="AQ126" s="53"/>
      <c r="AR126" s="53"/>
      <c r="AS126" s="61">
        <f t="shared" si="197"/>
        <v>0</v>
      </c>
      <c r="AT126" s="56"/>
      <c r="AU126" s="53"/>
      <c r="AV126" s="56">
        <f t="shared" si="198"/>
        <v>0</v>
      </c>
      <c r="AW126" s="53"/>
      <c r="AX126" s="53"/>
      <c r="AY126" s="56"/>
      <c r="AZ126" s="33"/>
    </row>
    <row r="127" spans="1:52" x14ac:dyDescent="0.2">
      <c r="A127" s="37"/>
      <c r="B127" s="12"/>
      <c r="C127" s="59"/>
      <c r="D127" s="9"/>
      <c r="E127" s="53"/>
      <c r="F127" s="53"/>
      <c r="G127" s="53"/>
      <c r="H127" s="56">
        <f t="shared" si="104"/>
        <v>0</v>
      </c>
      <c r="I127" s="56"/>
      <c r="J127" s="53"/>
      <c r="K127" s="53"/>
      <c r="L127" s="225">
        <f t="shared" si="200"/>
        <v>0</v>
      </c>
      <c r="M127" s="53"/>
      <c r="N127" s="53"/>
      <c r="O127" s="61">
        <f t="shared" si="302"/>
        <v>0</v>
      </c>
      <c r="P127" s="53"/>
      <c r="Q127" s="53"/>
      <c r="R127" s="225">
        <f t="shared" si="303"/>
        <v>0</v>
      </c>
      <c r="S127" s="53"/>
      <c r="T127" s="53"/>
      <c r="U127" s="225">
        <f t="shared" si="304"/>
        <v>0</v>
      </c>
      <c r="V127" s="53"/>
      <c r="W127" s="53"/>
      <c r="X127" s="225">
        <f t="shared" si="305"/>
        <v>0</v>
      </c>
      <c r="Y127" s="53"/>
      <c r="Z127" s="53"/>
      <c r="AA127" s="225">
        <f t="shared" si="306"/>
        <v>0</v>
      </c>
      <c r="AB127" s="53"/>
      <c r="AC127" s="53"/>
      <c r="AD127" s="225">
        <f t="shared" si="307"/>
        <v>0</v>
      </c>
      <c r="AE127" s="53"/>
      <c r="AF127" s="53"/>
      <c r="AG127" s="225">
        <f t="shared" si="308"/>
        <v>0</v>
      </c>
      <c r="AH127" s="53"/>
      <c r="AI127" s="53"/>
      <c r="AJ127" s="225">
        <f t="shared" si="309"/>
        <v>0</v>
      </c>
      <c r="AK127" s="53"/>
      <c r="AL127" s="53"/>
      <c r="AM127" s="225">
        <f t="shared" si="310"/>
        <v>0</v>
      </c>
      <c r="AN127" s="53"/>
      <c r="AO127" s="53"/>
      <c r="AP127" s="61">
        <f t="shared" si="311"/>
        <v>0</v>
      </c>
      <c r="AQ127" s="53"/>
      <c r="AR127" s="53"/>
      <c r="AS127" s="61">
        <f t="shared" si="197"/>
        <v>0</v>
      </c>
      <c r="AT127" s="56"/>
      <c r="AU127" s="53"/>
      <c r="AV127" s="56">
        <f t="shared" si="198"/>
        <v>0</v>
      </c>
      <c r="AW127" s="53"/>
      <c r="AX127" s="53"/>
      <c r="AY127" s="56"/>
      <c r="AZ127" s="33"/>
    </row>
    <row r="128" spans="1:52" x14ac:dyDescent="0.2">
      <c r="A128" s="37"/>
      <c r="B128" s="12"/>
      <c r="C128" s="59"/>
      <c r="D128" s="9"/>
      <c r="E128" s="53"/>
      <c r="F128" s="53"/>
      <c r="G128" s="53"/>
      <c r="H128" s="56">
        <f t="shared" si="104"/>
        <v>0</v>
      </c>
      <c r="I128" s="56"/>
      <c r="J128" s="53"/>
      <c r="K128" s="53"/>
      <c r="L128" s="225">
        <f t="shared" si="200"/>
        <v>0</v>
      </c>
      <c r="M128" s="53"/>
      <c r="N128" s="53"/>
      <c r="O128" s="61">
        <f t="shared" si="302"/>
        <v>0</v>
      </c>
      <c r="P128" s="53"/>
      <c r="Q128" s="53"/>
      <c r="R128" s="225">
        <f t="shared" si="303"/>
        <v>0</v>
      </c>
      <c r="S128" s="53"/>
      <c r="T128" s="53"/>
      <c r="U128" s="225">
        <f>S128-T128</f>
        <v>0</v>
      </c>
      <c r="V128" s="53"/>
      <c r="W128" s="53"/>
      <c r="X128" s="225">
        <f t="shared" si="305"/>
        <v>0</v>
      </c>
      <c r="Y128" s="53"/>
      <c r="Z128" s="53"/>
      <c r="AA128" s="225">
        <f t="shared" si="306"/>
        <v>0</v>
      </c>
      <c r="AB128" s="53"/>
      <c r="AC128" s="53"/>
      <c r="AD128" s="225">
        <f t="shared" si="307"/>
        <v>0</v>
      </c>
      <c r="AE128" s="53"/>
      <c r="AF128" s="53"/>
      <c r="AG128" s="225">
        <f t="shared" si="308"/>
        <v>0</v>
      </c>
      <c r="AH128" s="53"/>
      <c r="AI128" s="53"/>
      <c r="AJ128" s="225">
        <f t="shared" si="309"/>
        <v>0</v>
      </c>
      <c r="AK128" s="53"/>
      <c r="AL128" s="53"/>
      <c r="AM128" s="225">
        <f t="shared" si="310"/>
        <v>0</v>
      </c>
      <c r="AN128" s="53"/>
      <c r="AO128" s="53"/>
      <c r="AP128" s="61">
        <f t="shared" si="311"/>
        <v>0</v>
      </c>
      <c r="AQ128" s="53"/>
      <c r="AR128" s="53"/>
      <c r="AS128" s="61">
        <f t="shared" si="197"/>
        <v>0</v>
      </c>
      <c r="AT128" s="56"/>
      <c r="AU128" s="53"/>
      <c r="AV128" s="56">
        <f t="shared" si="198"/>
        <v>0</v>
      </c>
      <c r="AW128" s="53"/>
      <c r="AX128" s="53"/>
      <c r="AY128" s="56"/>
      <c r="AZ128" s="33"/>
    </row>
    <row r="129" spans="1:53" x14ac:dyDescent="0.2">
      <c r="A129" s="37"/>
      <c r="B129" s="12"/>
      <c r="C129" s="59"/>
      <c r="D129" s="9"/>
      <c r="E129" s="53"/>
      <c r="F129" s="53"/>
      <c r="G129" s="53"/>
      <c r="H129" s="56">
        <f t="shared" si="104"/>
        <v>0</v>
      </c>
      <c r="I129" s="56"/>
      <c r="J129" s="53"/>
      <c r="K129" s="53"/>
      <c r="L129" s="225">
        <f t="shared" si="200"/>
        <v>0</v>
      </c>
      <c r="M129" s="53"/>
      <c r="N129" s="53"/>
      <c r="O129" s="61">
        <f t="shared" si="302"/>
        <v>0</v>
      </c>
      <c r="P129" s="53"/>
      <c r="Q129" s="53"/>
      <c r="R129" s="225">
        <f t="shared" si="303"/>
        <v>0</v>
      </c>
      <c r="S129" s="53"/>
      <c r="T129" s="53"/>
      <c r="U129" s="225">
        <f t="shared" ref="U129:U136" si="427">S129-T129</f>
        <v>0</v>
      </c>
      <c r="V129" s="53"/>
      <c r="W129" s="53"/>
      <c r="X129" s="225">
        <f t="shared" si="305"/>
        <v>0</v>
      </c>
      <c r="Y129" s="53"/>
      <c r="Z129" s="53"/>
      <c r="AA129" s="225">
        <f t="shared" si="306"/>
        <v>0</v>
      </c>
      <c r="AB129" s="53"/>
      <c r="AC129" s="53"/>
      <c r="AD129" s="225">
        <f t="shared" si="307"/>
        <v>0</v>
      </c>
      <c r="AE129" s="53"/>
      <c r="AF129" s="53"/>
      <c r="AG129" s="225">
        <f t="shared" si="308"/>
        <v>0</v>
      </c>
      <c r="AH129" s="53"/>
      <c r="AI129" s="53"/>
      <c r="AJ129" s="225">
        <f t="shared" si="309"/>
        <v>0</v>
      </c>
      <c r="AK129" s="53"/>
      <c r="AL129" s="53"/>
      <c r="AM129" s="225">
        <f t="shared" si="310"/>
        <v>0</v>
      </c>
      <c r="AN129" s="53"/>
      <c r="AO129" s="53"/>
      <c r="AP129" s="61">
        <f t="shared" si="311"/>
        <v>0</v>
      </c>
      <c r="AQ129" s="53"/>
      <c r="AR129" s="53"/>
      <c r="AS129" s="61">
        <f t="shared" si="197"/>
        <v>0</v>
      </c>
      <c r="AT129" s="56"/>
      <c r="AU129" s="53"/>
      <c r="AV129" s="56">
        <f t="shared" si="198"/>
        <v>0</v>
      </c>
      <c r="AW129" s="53"/>
      <c r="AX129" s="53"/>
      <c r="AY129" s="56"/>
      <c r="AZ129" s="33"/>
    </row>
    <row r="130" spans="1:53" x14ac:dyDescent="0.2">
      <c r="A130" s="37"/>
      <c r="B130" s="12"/>
      <c r="C130" s="59"/>
      <c r="D130" s="9"/>
      <c r="E130" s="53"/>
      <c r="F130" s="53"/>
      <c r="G130" s="53"/>
      <c r="H130" s="56">
        <f t="shared" si="104"/>
        <v>0</v>
      </c>
      <c r="I130" s="56"/>
      <c r="J130" s="53"/>
      <c r="K130" s="53"/>
      <c r="L130" s="225">
        <f t="shared" si="200"/>
        <v>0</v>
      </c>
      <c r="M130" s="53"/>
      <c r="N130" s="53"/>
      <c r="O130" s="61">
        <f t="shared" si="302"/>
        <v>0</v>
      </c>
      <c r="P130" s="53"/>
      <c r="Q130" s="53"/>
      <c r="R130" s="225">
        <f t="shared" si="303"/>
        <v>0</v>
      </c>
      <c r="S130" s="53"/>
      <c r="T130" s="53"/>
      <c r="U130" s="225">
        <f t="shared" si="427"/>
        <v>0</v>
      </c>
      <c r="V130" s="53"/>
      <c r="W130" s="53"/>
      <c r="X130" s="225">
        <f t="shared" si="305"/>
        <v>0</v>
      </c>
      <c r="Y130" s="53"/>
      <c r="Z130" s="53"/>
      <c r="AA130" s="225">
        <f t="shared" si="306"/>
        <v>0</v>
      </c>
      <c r="AB130" s="53"/>
      <c r="AC130" s="53"/>
      <c r="AD130" s="225">
        <f t="shared" si="307"/>
        <v>0</v>
      </c>
      <c r="AE130" s="53"/>
      <c r="AF130" s="53"/>
      <c r="AG130" s="225">
        <f t="shared" si="308"/>
        <v>0</v>
      </c>
      <c r="AH130" s="53"/>
      <c r="AI130" s="53"/>
      <c r="AJ130" s="225">
        <f t="shared" si="309"/>
        <v>0</v>
      </c>
      <c r="AK130" s="53"/>
      <c r="AL130" s="53"/>
      <c r="AM130" s="225">
        <f t="shared" si="310"/>
        <v>0</v>
      </c>
      <c r="AN130" s="53"/>
      <c r="AO130" s="53"/>
      <c r="AP130" s="61">
        <f t="shared" si="311"/>
        <v>0</v>
      </c>
      <c r="AQ130" s="53"/>
      <c r="AR130" s="53"/>
      <c r="AS130" s="61">
        <f t="shared" si="197"/>
        <v>0</v>
      </c>
      <c r="AT130" s="56"/>
      <c r="AU130" s="53"/>
      <c r="AV130" s="56">
        <f t="shared" si="198"/>
        <v>0</v>
      </c>
      <c r="AW130" s="53"/>
      <c r="AX130" s="53"/>
      <c r="AY130" s="56"/>
      <c r="AZ130" s="33"/>
    </row>
    <row r="131" spans="1:53" x14ac:dyDescent="0.2">
      <c r="A131" s="37"/>
      <c r="B131" s="12"/>
      <c r="C131" s="59"/>
      <c r="D131" s="9"/>
      <c r="E131" s="53"/>
      <c r="F131" s="53"/>
      <c r="G131" s="53"/>
      <c r="H131" s="56">
        <f t="shared" si="104"/>
        <v>0</v>
      </c>
      <c r="I131" s="56"/>
      <c r="J131" s="53"/>
      <c r="K131" s="53"/>
      <c r="L131" s="225">
        <f t="shared" si="200"/>
        <v>0</v>
      </c>
      <c r="M131" s="53"/>
      <c r="N131" s="53"/>
      <c r="O131" s="61">
        <f t="shared" si="302"/>
        <v>0</v>
      </c>
      <c r="P131" s="53"/>
      <c r="Q131" s="53"/>
      <c r="R131" s="225">
        <f t="shared" ref="R131" si="428">P131-Q131</f>
        <v>0</v>
      </c>
      <c r="S131" s="53"/>
      <c r="T131" s="53"/>
      <c r="U131" s="225">
        <f t="shared" ref="U131" si="429">S131-T131</f>
        <v>0</v>
      </c>
      <c r="V131" s="53"/>
      <c r="W131" s="53"/>
      <c r="X131" s="225">
        <f t="shared" ref="X131" si="430">V131-W131</f>
        <v>0</v>
      </c>
      <c r="Y131" s="53"/>
      <c r="Z131" s="53"/>
      <c r="AA131" s="225">
        <f t="shared" ref="AA131" si="431">Y131-Z131</f>
        <v>0</v>
      </c>
      <c r="AB131" s="53"/>
      <c r="AC131" s="53"/>
      <c r="AD131" s="225">
        <f t="shared" ref="AD131" si="432">AB131-AC131</f>
        <v>0</v>
      </c>
      <c r="AE131" s="53"/>
      <c r="AF131" s="53"/>
      <c r="AG131" s="225">
        <f t="shared" ref="AG131" si="433">AE131-AF131</f>
        <v>0</v>
      </c>
      <c r="AH131" s="53"/>
      <c r="AI131" s="53"/>
      <c r="AJ131" s="225">
        <f t="shared" ref="AJ131" si="434">AH131-AI131</f>
        <v>0</v>
      </c>
      <c r="AK131" s="53"/>
      <c r="AL131" s="53"/>
      <c r="AM131" s="225">
        <f t="shared" ref="AM131" si="435">AK131-AL131</f>
        <v>0</v>
      </c>
      <c r="AN131" s="53"/>
      <c r="AO131" s="53"/>
      <c r="AP131" s="61">
        <f t="shared" ref="AP131" si="436">AN131-AO131</f>
        <v>0</v>
      </c>
      <c r="AQ131" s="53"/>
      <c r="AR131" s="53"/>
      <c r="AS131" s="61">
        <f t="shared" si="197"/>
        <v>0</v>
      </c>
      <c r="AT131" s="56"/>
      <c r="AU131" s="53"/>
      <c r="AV131" s="56">
        <f t="shared" si="198"/>
        <v>0</v>
      </c>
      <c r="AW131" s="53"/>
      <c r="AX131" s="53"/>
      <c r="AY131" s="56"/>
      <c r="AZ131" s="33"/>
    </row>
    <row r="132" spans="1:53" x14ac:dyDescent="0.2">
      <c r="A132" s="37"/>
      <c r="B132" s="12"/>
      <c r="C132" s="59"/>
      <c r="D132" s="9"/>
      <c r="E132" s="53"/>
      <c r="F132" s="53"/>
      <c r="G132" s="53"/>
      <c r="H132" s="56">
        <f t="shared" si="104"/>
        <v>0</v>
      </c>
      <c r="I132" s="56"/>
      <c r="J132" s="53"/>
      <c r="K132" s="53"/>
      <c r="L132" s="225">
        <f t="shared" si="200"/>
        <v>0</v>
      </c>
      <c r="M132" s="53"/>
      <c r="N132" s="53"/>
      <c r="O132" s="61">
        <f t="shared" si="302"/>
        <v>0</v>
      </c>
      <c r="P132" s="53"/>
      <c r="Q132" s="53"/>
      <c r="R132" s="225">
        <f t="shared" si="303"/>
        <v>0</v>
      </c>
      <c r="S132" s="53"/>
      <c r="T132" s="53"/>
      <c r="U132" s="225">
        <f t="shared" si="427"/>
        <v>0</v>
      </c>
      <c r="V132" s="53"/>
      <c r="W132" s="53"/>
      <c r="X132" s="225">
        <f t="shared" si="305"/>
        <v>0</v>
      </c>
      <c r="Y132" s="53"/>
      <c r="Z132" s="53"/>
      <c r="AA132" s="225">
        <f t="shared" si="306"/>
        <v>0</v>
      </c>
      <c r="AB132" s="53"/>
      <c r="AC132" s="53"/>
      <c r="AD132" s="225">
        <f t="shared" si="307"/>
        <v>0</v>
      </c>
      <c r="AE132" s="53"/>
      <c r="AF132" s="53"/>
      <c r="AG132" s="225">
        <f t="shared" si="308"/>
        <v>0</v>
      </c>
      <c r="AH132" s="53"/>
      <c r="AI132" s="53"/>
      <c r="AJ132" s="225">
        <f t="shared" si="309"/>
        <v>0</v>
      </c>
      <c r="AK132" s="53"/>
      <c r="AL132" s="53"/>
      <c r="AM132" s="225">
        <f t="shared" si="310"/>
        <v>0</v>
      </c>
      <c r="AN132" s="53"/>
      <c r="AO132" s="53"/>
      <c r="AP132" s="61">
        <f t="shared" si="311"/>
        <v>0</v>
      </c>
      <c r="AQ132" s="53"/>
      <c r="AR132" s="53"/>
      <c r="AS132" s="61">
        <f t="shared" si="197"/>
        <v>0</v>
      </c>
      <c r="AT132" s="56"/>
      <c r="AU132" s="53"/>
      <c r="AV132" s="56">
        <f t="shared" si="198"/>
        <v>0</v>
      </c>
      <c r="AW132" s="53"/>
      <c r="AX132" s="53"/>
      <c r="AY132" s="56"/>
      <c r="AZ132" s="33"/>
    </row>
    <row r="133" spans="1:53" x14ac:dyDescent="0.2">
      <c r="A133" s="37"/>
      <c r="B133" s="12"/>
      <c r="C133" s="59"/>
      <c r="D133" s="9"/>
      <c r="E133" s="53"/>
      <c r="F133" s="53"/>
      <c r="G133" s="53"/>
      <c r="H133" s="56">
        <f t="shared" si="104"/>
        <v>0</v>
      </c>
      <c r="I133" s="56"/>
      <c r="J133" s="53"/>
      <c r="K133" s="53"/>
      <c r="L133" s="225">
        <f t="shared" si="200"/>
        <v>0</v>
      </c>
      <c r="M133" s="53"/>
      <c r="N133" s="53"/>
      <c r="O133" s="61">
        <f t="shared" si="302"/>
        <v>0</v>
      </c>
      <c r="P133" s="53"/>
      <c r="Q133" s="53"/>
      <c r="R133" s="225">
        <f t="shared" si="303"/>
        <v>0</v>
      </c>
      <c r="S133" s="53"/>
      <c r="T133" s="53"/>
      <c r="U133" s="225">
        <f t="shared" si="427"/>
        <v>0</v>
      </c>
      <c r="V133" s="53"/>
      <c r="W133" s="53"/>
      <c r="X133" s="225">
        <f t="shared" si="305"/>
        <v>0</v>
      </c>
      <c r="Y133" s="53"/>
      <c r="Z133" s="53"/>
      <c r="AA133" s="225">
        <f t="shared" si="306"/>
        <v>0</v>
      </c>
      <c r="AB133" s="53"/>
      <c r="AC133" s="53"/>
      <c r="AD133" s="225">
        <f t="shared" si="307"/>
        <v>0</v>
      </c>
      <c r="AE133" s="53"/>
      <c r="AF133" s="53"/>
      <c r="AG133" s="225">
        <f t="shared" si="308"/>
        <v>0</v>
      </c>
      <c r="AH133" s="53"/>
      <c r="AI133" s="53"/>
      <c r="AJ133" s="225">
        <f t="shared" si="309"/>
        <v>0</v>
      </c>
      <c r="AK133" s="53"/>
      <c r="AL133" s="53"/>
      <c r="AM133" s="225">
        <f t="shared" si="310"/>
        <v>0</v>
      </c>
      <c r="AN133" s="53"/>
      <c r="AO133" s="53"/>
      <c r="AP133" s="61">
        <f t="shared" si="311"/>
        <v>0</v>
      </c>
      <c r="AQ133" s="53"/>
      <c r="AR133" s="53"/>
      <c r="AS133" s="61">
        <f t="shared" si="197"/>
        <v>0</v>
      </c>
      <c r="AT133" s="56"/>
      <c r="AU133" s="53"/>
      <c r="AV133" s="56">
        <f t="shared" si="198"/>
        <v>0</v>
      </c>
      <c r="AW133" s="53"/>
      <c r="AX133" s="53"/>
      <c r="AY133" s="56"/>
      <c r="AZ133" s="33"/>
    </row>
    <row r="134" spans="1:53" x14ac:dyDescent="0.2">
      <c r="A134" s="37"/>
      <c r="B134" s="12"/>
      <c r="C134" s="59"/>
      <c r="D134" s="9"/>
      <c r="E134" s="53"/>
      <c r="F134" s="53"/>
      <c r="G134" s="53"/>
      <c r="H134" s="56">
        <f t="shared" si="104"/>
        <v>0</v>
      </c>
      <c r="I134" s="56"/>
      <c r="J134" s="53"/>
      <c r="K134" s="53"/>
      <c r="L134" s="225">
        <f t="shared" si="200"/>
        <v>0</v>
      </c>
      <c r="M134" s="53"/>
      <c r="N134" s="53"/>
      <c r="O134" s="61">
        <f t="shared" si="302"/>
        <v>0</v>
      </c>
      <c r="P134" s="53"/>
      <c r="Q134" s="53"/>
      <c r="R134" s="225">
        <f t="shared" si="303"/>
        <v>0</v>
      </c>
      <c r="S134" s="53"/>
      <c r="T134" s="53"/>
      <c r="U134" s="225">
        <f t="shared" si="427"/>
        <v>0</v>
      </c>
      <c r="V134" s="53"/>
      <c r="W134" s="53"/>
      <c r="X134" s="225">
        <f t="shared" si="305"/>
        <v>0</v>
      </c>
      <c r="Y134" s="53"/>
      <c r="Z134" s="53"/>
      <c r="AA134" s="225">
        <f t="shared" si="306"/>
        <v>0</v>
      </c>
      <c r="AB134" s="53"/>
      <c r="AC134" s="53"/>
      <c r="AD134" s="225">
        <f t="shared" si="307"/>
        <v>0</v>
      </c>
      <c r="AE134" s="53"/>
      <c r="AF134" s="53"/>
      <c r="AG134" s="225">
        <f t="shared" si="308"/>
        <v>0</v>
      </c>
      <c r="AH134" s="53"/>
      <c r="AI134" s="53"/>
      <c r="AJ134" s="225">
        <f t="shared" si="309"/>
        <v>0</v>
      </c>
      <c r="AK134" s="53"/>
      <c r="AL134" s="53"/>
      <c r="AM134" s="225">
        <f t="shared" si="310"/>
        <v>0</v>
      </c>
      <c r="AN134" s="53"/>
      <c r="AO134" s="53"/>
      <c r="AP134" s="61">
        <f t="shared" si="311"/>
        <v>0</v>
      </c>
      <c r="AQ134" s="53"/>
      <c r="AR134" s="53"/>
      <c r="AS134" s="61">
        <f t="shared" si="197"/>
        <v>0</v>
      </c>
      <c r="AT134" s="56"/>
      <c r="AU134" s="53"/>
      <c r="AV134" s="56">
        <f t="shared" si="198"/>
        <v>0</v>
      </c>
      <c r="AW134" s="53"/>
      <c r="AX134" s="53"/>
      <c r="AY134" s="56"/>
      <c r="AZ134" s="33"/>
    </row>
    <row r="135" spans="1:53" x14ac:dyDescent="0.2">
      <c r="A135" s="37"/>
      <c r="B135" s="12"/>
      <c r="C135" s="59"/>
      <c r="D135" s="9"/>
      <c r="E135" s="53"/>
      <c r="F135" s="53"/>
      <c r="G135" s="53"/>
      <c r="H135" s="56">
        <f t="shared" si="104"/>
        <v>0</v>
      </c>
      <c r="I135" s="56"/>
      <c r="J135" s="53"/>
      <c r="K135" s="53"/>
      <c r="L135" s="225">
        <f t="shared" si="200"/>
        <v>0</v>
      </c>
      <c r="M135" s="53"/>
      <c r="N135" s="53"/>
      <c r="O135" s="61">
        <f t="shared" si="302"/>
        <v>0</v>
      </c>
      <c r="P135" s="53"/>
      <c r="Q135" s="53"/>
      <c r="R135" s="225">
        <f t="shared" si="303"/>
        <v>0</v>
      </c>
      <c r="S135" s="53"/>
      <c r="T135" s="53"/>
      <c r="U135" s="225">
        <f t="shared" si="427"/>
        <v>0</v>
      </c>
      <c r="V135" s="53"/>
      <c r="W135" s="53"/>
      <c r="X135" s="225">
        <f t="shared" si="305"/>
        <v>0</v>
      </c>
      <c r="Y135" s="53"/>
      <c r="Z135" s="53"/>
      <c r="AA135" s="225">
        <f t="shared" si="306"/>
        <v>0</v>
      </c>
      <c r="AB135" s="53"/>
      <c r="AC135" s="53"/>
      <c r="AD135" s="225">
        <f t="shared" si="307"/>
        <v>0</v>
      </c>
      <c r="AE135" s="53"/>
      <c r="AF135" s="53"/>
      <c r="AG135" s="225">
        <f t="shared" si="308"/>
        <v>0</v>
      </c>
      <c r="AH135" s="53"/>
      <c r="AI135" s="53"/>
      <c r="AJ135" s="225">
        <f t="shared" si="309"/>
        <v>0</v>
      </c>
      <c r="AK135" s="53"/>
      <c r="AL135" s="53"/>
      <c r="AM135" s="225">
        <f t="shared" si="310"/>
        <v>0</v>
      </c>
      <c r="AN135" s="53"/>
      <c r="AO135" s="53"/>
      <c r="AP135" s="61">
        <f t="shared" si="311"/>
        <v>0</v>
      </c>
      <c r="AQ135" s="53"/>
      <c r="AR135" s="53"/>
      <c r="AS135" s="61">
        <f t="shared" si="197"/>
        <v>0</v>
      </c>
      <c r="AT135" s="56"/>
      <c r="AU135" s="53"/>
      <c r="AV135" s="56">
        <f t="shared" si="198"/>
        <v>0</v>
      </c>
      <c r="AW135" s="53"/>
      <c r="AX135" s="53"/>
      <c r="AY135" s="56"/>
      <c r="AZ135" s="33"/>
    </row>
    <row r="136" spans="1:53" x14ac:dyDescent="0.2">
      <c r="A136" s="37"/>
      <c r="B136" s="12"/>
      <c r="C136" s="59"/>
      <c r="D136" s="9"/>
      <c r="E136" s="53"/>
      <c r="F136" s="53"/>
      <c r="G136" s="53"/>
      <c r="H136" s="56">
        <f t="shared" si="104"/>
        <v>0</v>
      </c>
      <c r="I136" s="56"/>
      <c r="J136" s="53"/>
      <c r="K136" s="53"/>
      <c r="L136" s="225">
        <f t="shared" si="200"/>
        <v>0</v>
      </c>
      <c r="M136" s="53"/>
      <c r="N136" s="53"/>
      <c r="O136" s="61">
        <f t="shared" si="302"/>
        <v>0</v>
      </c>
      <c r="P136" s="53"/>
      <c r="Q136" s="53"/>
      <c r="R136" s="225">
        <f t="shared" si="303"/>
        <v>0</v>
      </c>
      <c r="S136" s="53"/>
      <c r="T136" s="53"/>
      <c r="U136" s="225">
        <f t="shared" si="427"/>
        <v>0</v>
      </c>
      <c r="V136" s="53"/>
      <c r="W136" s="53"/>
      <c r="X136" s="225">
        <f t="shared" si="305"/>
        <v>0</v>
      </c>
      <c r="Y136" s="53"/>
      <c r="Z136" s="53"/>
      <c r="AA136" s="225">
        <f t="shared" si="306"/>
        <v>0</v>
      </c>
      <c r="AB136" s="53"/>
      <c r="AC136" s="53"/>
      <c r="AD136" s="225">
        <f t="shared" si="307"/>
        <v>0</v>
      </c>
      <c r="AE136" s="53"/>
      <c r="AF136" s="53"/>
      <c r="AG136" s="225">
        <f t="shared" si="308"/>
        <v>0</v>
      </c>
      <c r="AH136" s="53"/>
      <c r="AI136" s="53"/>
      <c r="AJ136" s="225">
        <f t="shared" si="309"/>
        <v>0</v>
      </c>
      <c r="AK136" s="53"/>
      <c r="AL136" s="53"/>
      <c r="AM136" s="225">
        <f t="shared" si="310"/>
        <v>0</v>
      </c>
      <c r="AN136" s="53"/>
      <c r="AO136" s="53"/>
      <c r="AP136" s="61">
        <f t="shared" si="311"/>
        <v>0</v>
      </c>
      <c r="AQ136" s="53"/>
      <c r="AR136" s="53"/>
      <c r="AS136" s="61">
        <f t="shared" ref="AS136:AS138" si="437">AQ136-AR136</f>
        <v>0</v>
      </c>
      <c r="AT136" s="56"/>
      <c r="AU136" s="53"/>
      <c r="AV136" s="56">
        <f t="shared" ref="AV136:AV139" si="438">AT136-AU136</f>
        <v>0</v>
      </c>
      <c r="AW136" s="53"/>
      <c r="AX136" s="53"/>
      <c r="AY136" s="56"/>
      <c r="AZ136" s="33"/>
    </row>
    <row r="137" spans="1:53" x14ac:dyDescent="0.2">
      <c r="A137" s="37"/>
      <c r="B137" s="12"/>
      <c r="C137" s="59"/>
      <c r="D137" s="9"/>
      <c r="E137" s="53"/>
      <c r="F137" s="53"/>
      <c r="G137" s="53"/>
      <c r="H137" s="56"/>
      <c r="I137" s="56"/>
      <c r="J137" s="53"/>
      <c r="K137" s="53"/>
      <c r="L137" s="225">
        <f t="shared" si="200"/>
        <v>0</v>
      </c>
      <c r="M137" s="53"/>
      <c r="N137" s="53"/>
      <c r="O137" s="61">
        <f t="shared" si="302"/>
        <v>0</v>
      </c>
      <c r="P137" s="53"/>
      <c r="Q137" s="53"/>
      <c r="R137" s="225">
        <f t="shared" si="303"/>
        <v>0</v>
      </c>
      <c r="S137" s="53"/>
      <c r="T137" s="53"/>
      <c r="U137" s="225">
        <f t="shared" si="304"/>
        <v>0</v>
      </c>
      <c r="V137" s="53"/>
      <c r="W137" s="53"/>
      <c r="X137" s="225">
        <f t="shared" si="305"/>
        <v>0</v>
      </c>
      <c r="Y137" s="53"/>
      <c r="Z137" s="53"/>
      <c r="AA137" s="225">
        <f t="shared" si="306"/>
        <v>0</v>
      </c>
      <c r="AB137" s="53"/>
      <c r="AC137" s="53"/>
      <c r="AD137" s="225">
        <f t="shared" si="307"/>
        <v>0</v>
      </c>
      <c r="AE137" s="53"/>
      <c r="AF137" s="53"/>
      <c r="AG137" s="225">
        <f t="shared" si="308"/>
        <v>0</v>
      </c>
      <c r="AH137" s="53"/>
      <c r="AI137" s="53"/>
      <c r="AJ137" s="225">
        <f t="shared" si="309"/>
        <v>0</v>
      </c>
      <c r="AK137" s="53"/>
      <c r="AL137" s="53"/>
      <c r="AM137" s="225">
        <f t="shared" si="310"/>
        <v>0</v>
      </c>
      <c r="AN137" s="53"/>
      <c r="AO137" s="53"/>
      <c r="AP137" s="61">
        <f t="shared" si="311"/>
        <v>0</v>
      </c>
      <c r="AQ137" s="53"/>
      <c r="AR137" s="53"/>
      <c r="AS137" s="61">
        <f t="shared" si="437"/>
        <v>0</v>
      </c>
      <c r="AT137" s="56"/>
      <c r="AU137" s="53"/>
      <c r="AV137" s="56">
        <f t="shared" si="438"/>
        <v>0</v>
      </c>
      <c r="AW137" s="53"/>
      <c r="AX137" s="53"/>
      <c r="AY137" s="56"/>
      <c r="AZ137" s="33"/>
    </row>
    <row r="138" spans="1:53" x14ac:dyDescent="0.2">
      <c r="A138" s="80"/>
      <c r="B138" s="4"/>
      <c r="C138" s="60"/>
      <c r="D138" s="9"/>
      <c r="E138" s="11"/>
      <c r="F138" s="11"/>
      <c r="G138" s="11"/>
      <c r="H138" s="56">
        <f t="shared" si="104"/>
        <v>0</v>
      </c>
      <c r="I138" s="56"/>
      <c r="J138" s="53"/>
      <c r="K138" s="11"/>
      <c r="L138" s="225">
        <f t="shared" si="200"/>
        <v>0</v>
      </c>
      <c r="M138" s="11"/>
      <c r="N138" s="11"/>
      <c r="O138" s="61">
        <f t="shared" si="302"/>
        <v>0</v>
      </c>
      <c r="P138" s="11"/>
      <c r="Q138" s="11"/>
      <c r="R138" s="225">
        <f t="shared" si="303"/>
        <v>0</v>
      </c>
      <c r="S138" s="11"/>
      <c r="T138" s="11"/>
      <c r="U138" s="225">
        <f t="shared" si="304"/>
        <v>0</v>
      </c>
      <c r="V138" s="11"/>
      <c r="W138" s="11"/>
      <c r="X138" s="225">
        <f t="shared" si="305"/>
        <v>0</v>
      </c>
      <c r="Y138" s="11"/>
      <c r="Z138" s="11"/>
      <c r="AA138" s="225">
        <f t="shared" si="306"/>
        <v>0</v>
      </c>
      <c r="AB138" s="11"/>
      <c r="AC138" s="11"/>
      <c r="AD138" s="225">
        <f t="shared" si="307"/>
        <v>0</v>
      </c>
      <c r="AE138" s="11"/>
      <c r="AF138" s="11"/>
      <c r="AG138" s="225">
        <f t="shared" si="308"/>
        <v>0</v>
      </c>
      <c r="AH138" s="11"/>
      <c r="AI138" s="11"/>
      <c r="AJ138" s="225">
        <f t="shared" si="309"/>
        <v>0</v>
      </c>
      <c r="AK138" s="11"/>
      <c r="AL138" s="11"/>
      <c r="AM138" s="225">
        <f t="shared" si="310"/>
        <v>0</v>
      </c>
      <c r="AN138" s="11"/>
      <c r="AO138" s="11"/>
      <c r="AP138" s="61">
        <f t="shared" si="311"/>
        <v>0</v>
      </c>
      <c r="AQ138" s="11"/>
      <c r="AR138" s="11"/>
      <c r="AS138" s="61">
        <f t="shared" si="437"/>
        <v>0</v>
      </c>
      <c r="AT138" s="56"/>
      <c r="AU138" s="11"/>
      <c r="AV138" s="56">
        <f t="shared" si="438"/>
        <v>0</v>
      </c>
      <c r="AW138" s="11"/>
      <c r="AX138" s="11"/>
      <c r="AY138" s="56">
        <f t="shared" si="211"/>
        <v>0</v>
      </c>
      <c r="AZ138" s="33">
        <f t="shared" ref="AZ138" si="439">+J138+M138+P138+S138+V138+Y138+AB138+AE138+AH138+AK138+AN138</f>
        <v>0</v>
      </c>
      <c r="BA138" s="11"/>
    </row>
    <row r="139" spans="1:53" ht="12" thickBot="1" x14ac:dyDescent="0.25">
      <c r="A139" s="37"/>
      <c r="B139" s="193"/>
      <c r="C139" s="194"/>
      <c r="D139" s="195"/>
      <c r="E139" s="182"/>
      <c r="F139" s="182"/>
      <c r="G139" s="182"/>
      <c r="H139" s="56"/>
      <c r="I139" s="56"/>
      <c r="J139" s="182"/>
      <c r="K139" s="182"/>
      <c r="L139" s="225"/>
      <c r="M139" s="182"/>
      <c r="N139" s="182"/>
      <c r="O139" s="61"/>
      <c r="P139" s="182"/>
      <c r="Q139" s="182"/>
      <c r="R139" s="225"/>
      <c r="S139" s="182"/>
      <c r="T139" s="182"/>
      <c r="U139" s="225"/>
      <c r="V139" s="182"/>
      <c r="W139" s="182"/>
      <c r="X139" s="225"/>
      <c r="Y139" s="182"/>
      <c r="Z139" s="182"/>
      <c r="AA139" s="225">
        <f t="shared" si="306"/>
        <v>0</v>
      </c>
      <c r="AB139" s="182"/>
      <c r="AC139" s="182"/>
      <c r="AD139" s="225">
        <f t="shared" si="307"/>
        <v>0</v>
      </c>
      <c r="AE139" s="182"/>
      <c r="AF139" s="182"/>
      <c r="AG139" s="225"/>
      <c r="AH139" s="182"/>
      <c r="AI139" s="182"/>
      <c r="AJ139" s="225"/>
      <c r="AK139" s="182"/>
      <c r="AL139" s="182"/>
      <c r="AM139" s="225"/>
      <c r="AN139" s="182"/>
      <c r="AO139" s="182"/>
      <c r="AP139" s="61"/>
      <c r="AQ139" s="182"/>
      <c r="AR139" s="182"/>
      <c r="AS139" s="61"/>
      <c r="AT139" s="182"/>
      <c r="AU139" s="182"/>
      <c r="AV139" s="56">
        <f t="shared" si="438"/>
        <v>0</v>
      </c>
      <c r="AW139" s="182"/>
      <c r="AX139" s="182"/>
      <c r="AY139" s="56">
        <f t="shared" si="211"/>
        <v>0</v>
      </c>
      <c r="AZ139" s="33">
        <f>+J139+M139+P139+S139+V139+Y139+AB139+AE139+AH139+AK139+AN139</f>
        <v>0</v>
      </c>
    </row>
    <row r="140" spans="1:53" s="196" customFormat="1" ht="19.5" customHeight="1" thickBot="1" x14ac:dyDescent="0.3">
      <c r="A140" s="398" t="s">
        <v>28</v>
      </c>
      <c r="B140" s="399"/>
      <c r="C140" s="399"/>
      <c r="D140" s="400"/>
      <c r="E140" s="196">
        <f>SUM(E7:E139)</f>
        <v>734000000</v>
      </c>
      <c r="F140" s="196">
        <f>SUM(F7:F139)</f>
        <v>16350000</v>
      </c>
      <c r="G140" s="196">
        <f>SUM(G7:G139)</f>
        <v>34875000</v>
      </c>
      <c r="H140" s="196">
        <f t="shared" ref="H140:AY140" si="440">SUM(H7:H139)</f>
        <v>680775000</v>
      </c>
      <c r="I140" s="196">
        <f>SUM(I7:I139)</f>
        <v>236650000</v>
      </c>
      <c r="J140" s="196">
        <f t="shared" si="440"/>
        <v>17550000</v>
      </c>
      <c r="K140" s="196">
        <f t="shared" si="440"/>
        <v>17550000</v>
      </c>
      <c r="L140" s="196">
        <f t="shared" si="440"/>
        <v>0</v>
      </c>
      <c r="M140" s="196">
        <f t="shared" si="440"/>
        <v>31587000</v>
      </c>
      <c r="N140" s="196">
        <f t="shared" si="440"/>
        <v>30146000</v>
      </c>
      <c r="O140" s="196">
        <f t="shared" si="440"/>
        <v>1441000</v>
      </c>
      <c r="P140" s="196">
        <f t="shared" si="440"/>
        <v>39032000</v>
      </c>
      <c r="Q140" s="196">
        <f t="shared" si="440"/>
        <v>32546000</v>
      </c>
      <c r="R140" s="196">
        <f t="shared" si="440"/>
        <v>6486000</v>
      </c>
      <c r="S140" s="196">
        <f t="shared" si="440"/>
        <v>37732000</v>
      </c>
      <c r="T140" s="196">
        <f t="shared" si="440"/>
        <v>30146000</v>
      </c>
      <c r="U140" s="196">
        <f t="shared" si="440"/>
        <v>7586000</v>
      </c>
      <c r="V140" s="196">
        <f t="shared" si="440"/>
        <v>37732000</v>
      </c>
      <c r="W140" s="196">
        <f t="shared" si="440"/>
        <v>17546000</v>
      </c>
      <c r="X140" s="196">
        <f t="shared" si="440"/>
        <v>20186000</v>
      </c>
      <c r="Y140" s="196">
        <f t="shared" si="440"/>
        <v>37732000</v>
      </c>
      <c r="Z140" s="196">
        <f t="shared" si="440"/>
        <v>7676000</v>
      </c>
      <c r="AA140" s="196">
        <f t="shared" si="440"/>
        <v>30056000</v>
      </c>
      <c r="AB140" s="196">
        <f t="shared" si="440"/>
        <v>45932000</v>
      </c>
      <c r="AC140" s="196">
        <f t="shared" si="440"/>
        <v>965000</v>
      </c>
      <c r="AD140" s="196">
        <f t="shared" si="440"/>
        <v>44967000</v>
      </c>
      <c r="AE140" s="196">
        <f t="shared" si="440"/>
        <v>37732000</v>
      </c>
      <c r="AF140" s="196">
        <f t="shared" si="440"/>
        <v>0</v>
      </c>
      <c r="AG140" s="196">
        <f t="shared" si="440"/>
        <v>37732000</v>
      </c>
      <c r="AH140" s="196">
        <f t="shared" si="440"/>
        <v>37732000</v>
      </c>
      <c r="AI140" s="196">
        <f t="shared" si="440"/>
        <v>0</v>
      </c>
      <c r="AJ140" s="196">
        <f t="shared" si="440"/>
        <v>37732000</v>
      </c>
      <c r="AK140" s="196">
        <f t="shared" si="440"/>
        <v>37732000</v>
      </c>
      <c r="AL140" s="196">
        <f t="shared" si="440"/>
        <v>0</v>
      </c>
      <c r="AM140" s="196">
        <f t="shared" si="440"/>
        <v>37732000</v>
      </c>
      <c r="AN140" s="196">
        <f t="shared" si="440"/>
        <v>40832000</v>
      </c>
      <c r="AO140" s="196">
        <f t="shared" si="440"/>
        <v>0</v>
      </c>
      <c r="AP140" s="196">
        <f t="shared" si="440"/>
        <v>40832000</v>
      </c>
      <c r="AQ140" s="196">
        <f t="shared" si="440"/>
        <v>25402000</v>
      </c>
      <c r="AR140" s="196">
        <f t="shared" si="440"/>
        <v>0</v>
      </c>
      <c r="AS140" s="196">
        <f t="shared" si="440"/>
        <v>25402000</v>
      </c>
      <c r="AT140" s="196">
        <f t="shared" si="440"/>
        <v>17398000</v>
      </c>
      <c r="AU140" s="196">
        <f t="shared" si="440"/>
        <v>0</v>
      </c>
      <c r="AV140" s="196">
        <f t="shared" si="440"/>
        <v>17398000</v>
      </c>
      <c r="AW140" s="196">
        <f t="shared" si="440"/>
        <v>0</v>
      </c>
      <c r="AX140" s="196">
        <f t="shared" si="440"/>
        <v>0</v>
      </c>
      <c r="AY140" s="196">
        <f t="shared" si="440"/>
        <v>0</v>
      </c>
      <c r="AZ140" s="196">
        <f t="shared" ref="AZ140" si="441">SUM(AZ7:AZ139)</f>
        <v>444125000</v>
      </c>
    </row>
    <row r="141" spans="1:53" x14ac:dyDescent="0.2">
      <c r="A141" s="28"/>
      <c r="B141" s="34"/>
      <c r="C141" s="35"/>
      <c r="D141" s="36"/>
      <c r="E141" s="33"/>
    </row>
    <row r="142" spans="1:53" ht="15" customHeight="1" x14ac:dyDescent="0.2">
      <c r="A142" s="359" t="s">
        <v>308</v>
      </c>
      <c r="B142" s="359"/>
      <c r="C142" s="359"/>
      <c r="D142" s="94" t="str">
        <f>+BA!D44</f>
        <v>MEI</v>
      </c>
      <c r="E142" s="94"/>
    </row>
    <row r="143" spans="1:53" ht="22.5" x14ac:dyDescent="0.2">
      <c r="A143" s="168" t="s">
        <v>293</v>
      </c>
      <c r="B143" s="168" t="s">
        <v>2</v>
      </c>
      <c r="C143" s="168" t="s">
        <v>268</v>
      </c>
      <c r="D143" s="168" t="s">
        <v>278</v>
      </c>
      <c r="E143" s="169" t="s">
        <v>294</v>
      </c>
      <c r="G143" s="47" t="s">
        <v>310</v>
      </c>
    </row>
    <row r="144" spans="1:53" x14ac:dyDescent="0.2">
      <c r="A144" s="53">
        <v>1</v>
      </c>
      <c r="B144" s="53"/>
      <c r="C144" s="53" t="str">
        <f>+C7</f>
        <v>Dewi Fitri</v>
      </c>
      <c r="D144" s="66" t="str">
        <f>+D7</f>
        <v>A</v>
      </c>
      <c r="E144" s="271">
        <f>+L7+O7+R7+U7+X7+AA7+AD7+AG7+AJ7+AM7+AP7+AS7+AV7+AY7</f>
        <v>5100000</v>
      </c>
    </row>
    <row r="145" spans="1:7" x14ac:dyDescent="0.2">
      <c r="A145" s="53">
        <v>2</v>
      </c>
      <c r="B145" s="53"/>
      <c r="C145" s="53" t="str">
        <f t="shared" ref="C145:C208" si="442">+C8</f>
        <v>Marlina</v>
      </c>
      <c r="D145" s="66" t="str">
        <f t="shared" ref="D145:D162" si="443">+D8</f>
        <v>A</v>
      </c>
      <c r="E145" s="271">
        <f t="shared" ref="E145:E208" si="444">+L8+O8+R8+U8+X8+AA8+AD8+AG8+AJ8+AM8+AP8+AS8+AV8+AY8</f>
        <v>0</v>
      </c>
    </row>
    <row r="146" spans="1:7" x14ac:dyDescent="0.2">
      <c r="A146" s="53">
        <v>3</v>
      </c>
      <c r="B146" s="53"/>
      <c r="C146" s="53" t="str">
        <f t="shared" si="442"/>
        <v>Anitia Saputri</v>
      </c>
      <c r="D146" s="66" t="str">
        <f t="shared" si="443"/>
        <v>A</v>
      </c>
      <c r="E146" s="271">
        <f t="shared" si="444"/>
        <v>7100000</v>
      </c>
    </row>
    <row r="147" spans="1:7" x14ac:dyDescent="0.2">
      <c r="A147" s="53">
        <v>4</v>
      </c>
      <c r="B147" s="53"/>
      <c r="C147" s="53" t="str">
        <f t="shared" si="442"/>
        <v>Asri Rahmatia</v>
      </c>
      <c r="D147" s="66" t="str">
        <f t="shared" si="443"/>
        <v>A</v>
      </c>
      <c r="E147" s="271">
        <f t="shared" si="444"/>
        <v>2100000</v>
      </c>
      <c r="G147" s="8">
        <f>REKAP!R19/78</f>
        <v>4784935.897435897</v>
      </c>
    </row>
    <row r="148" spans="1:7" x14ac:dyDescent="0.2">
      <c r="A148" s="53">
        <v>5</v>
      </c>
      <c r="B148" s="53"/>
      <c r="C148" s="53" t="str">
        <f t="shared" si="442"/>
        <v>Aulia Ningsih</v>
      </c>
      <c r="D148" s="66" t="str">
        <f t="shared" si="443"/>
        <v>A</v>
      </c>
      <c r="E148" s="271">
        <f t="shared" si="444"/>
        <v>6250000</v>
      </c>
    </row>
    <row r="149" spans="1:7" x14ac:dyDescent="0.2">
      <c r="A149" s="53">
        <v>6</v>
      </c>
      <c r="B149" s="53"/>
      <c r="C149" s="53" t="str">
        <f t="shared" si="442"/>
        <v>Ayu Widiyarti</v>
      </c>
      <c r="D149" s="66" t="str">
        <f t="shared" si="443"/>
        <v>A</v>
      </c>
      <c r="E149" s="271">
        <f t="shared" si="444"/>
        <v>7350000</v>
      </c>
    </row>
    <row r="150" spans="1:7" x14ac:dyDescent="0.2">
      <c r="A150" s="53">
        <v>7</v>
      </c>
      <c r="B150" s="53"/>
      <c r="C150" s="53" t="str">
        <f t="shared" si="442"/>
        <v>Bella Prilia H</v>
      </c>
      <c r="D150" s="66" t="str">
        <f t="shared" si="443"/>
        <v>A</v>
      </c>
      <c r="E150" s="271">
        <f t="shared" si="444"/>
        <v>7100000</v>
      </c>
    </row>
    <row r="151" spans="1:7" x14ac:dyDescent="0.2">
      <c r="A151" s="53">
        <v>8</v>
      </c>
      <c r="B151" s="53"/>
      <c r="C151" s="53" t="str">
        <f t="shared" si="442"/>
        <v>Dismayanti Sri R</v>
      </c>
      <c r="D151" s="66" t="str">
        <f t="shared" si="443"/>
        <v>B</v>
      </c>
      <c r="E151" s="271">
        <f t="shared" si="444"/>
        <v>9500000</v>
      </c>
    </row>
    <row r="152" spans="1:7" x14ac:dyDescent="0.2">
      <c r="A152" s="53">
        <v>9</v>
      </c>
      <c r="B152" s="53"/>
      <c r="C152" s="53" t="str">
        <f t="shared" si="442"/>
        <v>Denis Rizki</v>
      </c>
      <c r="D152" s="66" t="str">
        <f t="shared" si="443"/>
        <v>A</v>
      </c>
      <c r="E152" s="271">
        <f t="shared" si="444"/>
        <v>5500000</v>
      </c>
    </row>
    <row r="153" spans="1:7" x14ac:dyDescent="0.2">
      <c r="A153" s="53">
        <v>10</v>
      </c>
      <c r="B153" s="53"/>
      <c r="C153" s="53" t="str">
        <f t="shared" si="442"/>
        <v>Desi Nopitasari</v>
      </c>
      <c r="D153" s="66" t="str">
        <f t="shared" si="443"/>
        <v>A</v>
      </c>
      <c r="E153" s="271">
        <f t="shared" si="444"/>
        <v>5700000</v>
      </c>
    </row>
    <row r="154" spans="1:7" x14ac:dyDescent="0.2">
      <c r="A154" s="53">
        <v>11</v>
      </c>
      <c r="B154" s="53"/>
      <c r="C154" s="53" t="str">
        <f t="shared" si="442"/>
        <v>Deva Adi Surya</v>
      </c>
      <c r="D154" s="66" t="str">
        <f t="shared" si="443"/>
        <v>A</v>
      </c>
      <c r="E154" s="271">
        <f t="shared" si="444"/>
        <v>4000000</v>
      </c>
    </row>
    <row r="155" spans="1:7" x14ac:dyDescent="0.2">
      <c r="A155" s="53">
        <v>12</v>
      </c>
      <c r="B155" s="53"/>
      <c r="C155" s="53" t="str">
        <f t="shared" si="442"/>
        <v>Diki Herdiana</v>
      </c>
      <c r="D155" s="66" t="str">
        <f t="shared" si="443"/>
        <v>B</v>
      </c>
      <c r="E155" s="271">
        <f t="shared" si="444"/>
        <v>5500000</v>
      </c>
    </row>
    <row r="156" spans="1:7" x14ac:dyDescent="0.2">
      <c r="A156" s="53">
        <v>13</v>
      </c>
      <c r="B156" s="53"/>
      <c r="C156" s="53" t="str">
        <f t="shared" si="442"/>
        <v>Feni Sutiawati</v>
      </c>
      <c r="D156" s="66" t="str">
        <f t="shared" si="443"/>
        <v>B</v>
      </c>
      <c r="E156" s="271">
        <f t="shared" si="444"/>
        <v>4500000</v>
      </c>
    </row>
    <row r="157" spans="1:7" x14ac:dyDescent="0.2">
      <c r="A157" s="53">
        <v>14</v>
      </c>
      <c r="B157" s="53"/>
      <c r="C157" s="53" t="str">
        <f t="shared" si="442"/>
        <v>Firman Salmiansyah</v>
      </c>
      <c r="D157" s="66" t="str">
        <f t="shared" si="443"/>
        <v>A</v>
      </c>
      <c r="E157" s="271">
        <f t="shared" si="444"/>
        <v>5000000</v>
      </c>
    </row>
    <row r="158" spans="1:7" x14ac:dyDescent="0.2">
      <c r="A158" s="53">
        <v>15</v>
      </c>
      <c r="B158" s="53"/>
      <c r="C158" s="53" t="str">
        <f t="shared" si="442"/>
        <v>Harun Arosid</v>
      </c>
      <c r="D158" s="66" t="str">
        <f t="shared" si="443"/>
        <v>A</v>
      </c>
      <c r="E158" s="271">
        <f t="shared" si="444"/>
        <v>4750000</v>
      </c>
    </row>
    <row r="159" spans="1:7" x14ac:dyDescent="0.2">
      <c r="A159" s="53">
        <v>16</v>
      </c>
      <c r="B159" s="53"/>
      <c r="C159" s="53" t="str">
        <f t="shared" si="442"/>
        <v>Hilman Maulana</v>
      </c>
      <c r="D159" s="66" t="str">
        <f t="shared" si="443"/>
        <v>B</v>
      </c>
      <c r="E159" s="271">
        <f t="shared" si="444"/>
        <v>6600000</v>
      </c>
    </row>
    <row r="160" spans="1:7" x14ac:dyDescent="0.2">
      <c r="A160" s="53">
        <v>17</v>
      </c>
      <c r="B160" s="53"/>
      <c r="C160" s="53" t="str">
        <f t="shared" si="442"/>
        <v>Isti Kurniati</v>
      </c>
      <c r="D160" s="66" t="str">
        <f t="shared" si="443"/>
        <v>B</v>
      </c>
      <c r="E160" s="271">
        <f t="shared" si="444"/>
        <v>5500000</v>
      </c>
    </row>
    <row r="161" spans="1:5" x14ac:dyDescent="0.2">
      <c r="A161" s="53">
        <v>18</v>
      </c>
      <c r="B161" s="53"/>
      <c r="C161" s="53" t="str">
        <f t="shared" si="442"/>
        <v>Mohamad Taaopik</v>
      </c>
      <c r="D161" s="66" t="str">
        <f t="shared" si="443"/>
        <v>B</v>
      </c>
      <c r="E161" s="271">
        <f t="shared" si="444"/>
        <v>10000000</v>
      </c>
    </row>
    <row r="162" spans="1:5" x14ac:dyDescent="0.2">
      <c r="A162" s="53">
        <v>19</v>
      </c>
      <c r="B162" s="53"/>
      <c r="C162" s="53" t="str">
        <f t="shared" si="442"/>
        <v>Mohamad Fakry</v>
      </c>
      <c r="D162" s="66" t="str">
        <f t="shared" si="443"/>
        <v>B</v>
      </c>
      <c r="E162" s="271">
        <f t="shared" si="444"/>
        <v>6650000</v>
      </c>
    </row>
    <row r="163" spans="1:5" x14ac:dyDescent="0.2">
      <c r="A163" s="53">
        <v>20</v>
      </c>
      <c r="B163" s="53"/>
      <c r="C163" s="53" t="str">
        <f t="shared" si="442"/>
        <v>Mulya Priananda P</v>
      </c>
      <c r="D163" s="66" t="str">
        <f t="shared" ref="D163:D176" si="445">+D26</f>
        <v>A</v>
      </c>
      <c r="E163" s="271">
        <f t="shared" si="444"/>
        <v>7600000</v>
      </c>
    </row>
    <row r="164" spans="1:5" x14ac:dyDescent="0.2">
      <c r="A164" s="53">
        <v>21</v>
      </c>
      <c r="B164" s="53"/>
      <c r="C164" s="53" t="str">
        <f t="shared" si="442"/>
        <v>Nelis Sofia</v>
      </c>
      <c r="D164" s="66" t="str">
        <f t="shared" si="445"/>
        <v>B</v>
      </c>
      <c r="E164" s="271">
        <f t="shared" si="444"/>
        <v>4500000</v>
      </c>
    </row>
    <row r="165" spans="1:5" x14ac:dyDescent="0.2">
      <c r="A165" s="53">
        <v>22</v>
      </c>
      <c r="B165" s="53"/>
      <c r="C165" s="53" t="str">
        <f t="shared" si="442"/>
        <v>Niko Erlando</v>
      </c>
      <c r="D165" s="66" t="str">
        <f t="shared" si="445"/>
        <v>A</v>
      </c>
      <c r="E165" s="271">
        <f t="shared" si="444"/>
        <v>6300000</v>
      </c>
    </row>
    <row r="166" spans="1:5" x14ac:dyDescent="0.2">
      <c r="A166" s="53">
        <v>23</v>
      </c>
      <c r="B166" s="53"/>
      <c r="C166" s="53" t="str">
        <f t="shared" si="442"/>
        <v>Opi Sopiah</v>
      </c>
      <c r="D166" s="66" t="str">
        <f t="shared" si="445"/>
        <v>A</v>
      </c>
      <c r="E166" s="271">
        <f t="shared" si="444"/>
        <v>3020000</v>
      </c>
    </row>
    <row r="167" spans="1:5" x14ac:dyDescent="0.2">
      <c r="A167" s="53">
        <v>24</v>
      </c>
      <c r="B167" s="53"/>
      <c r="C167" s="53" t="str">
        <f t="shared" si="442"/>
        <v>Radhi Jalaludin</v>
      </c>
      <c r="D167" s="66" t="str">
        <f t="shared" si="445"/>
        <v>B</v>
      </c>
      <c r="E167" s="271">
        <f t="shared" si="444"/>
        <v>3725000</v>
      </c>
    </row>
    <row r="168" spans="1:5" x14ac:dyDescent="0.2">
      <c r="A168" s="53">
        <v>25</v>
      </c>
      <c r="B168" s="53"/>
      <c r="C168" s="53" t="str">
        <f t="shared" si="442"/>
        <v>R Yazid Zidane</v>
      </c>
      <c r="D168" s="66" t="str">
        <f t="shared" si="445"/>
        <v>A</v>
      </c>
      <c r="E168" s="271">
        <f t="shared" si="444"/>
        <v>2500000</v>
      </c>
    </row>
    <row r="169" spans="1:5" x14ac:dyDescent="0.2">
      <c r="A169" s="53">
        <v>26</v>
      </c>
      <c r="B169" s="53"/>
      <c r="C169" s="53" t="str">
        <f t="shared" si="442"/>
        <v>Rinto Herdiansyah</v>
      </c>
      <c r="D169" s="66" t="str">
        <f t="shared" si="445"/>
        <v>B</v>
      </c>
      <c r="E169" s="271">
        <f t="shared" si="444"/>
        <v>0</v>
      </c>
    </row>
    <row r="170" spans="1:5" x14ac:dyDescent="0.2">
      <c r="A170" s="53">
        <v>27</v>
      </c>
      <c r="B170" s="53"/>
      <c r="C170" s="53" t="str">
        <f t="shared" si="442"/>
        <v>Risda Taqiah</v>
      </c>
      <c r="D170" s="66" t="str">
        <f t="shared" si="445"/>
        <v>A</v>
      </c>
      <c r="E170" s="271">
        <f t="shared" si="444"/>
        <v>9200000</v>
      </c>
    </row>
    <row r="171" spans="1:5" x14ac:dyDescent="0.2">
      <c r="A171" s="53">
        <v>28</v>
      </c>
      <c r="B171" s="53"/>
      <c r="C171" s="53" t="str">
        <f t="shared" si="442"/>
        <v>Riza Kurniawan</v>
      </c>
      <c r="D171" s="66" t="str">
        <f t="shared" si="445"/>
        <v>B</v>
      </c>
      <c r="E171" s="271">
        <f t="shared" si="444"/>
        <v>2725000</v>
      </c>
    </row>
    <row r="172" spans="1:5" x14ac:dyDescent="0.2">
      <c r="A172" s="53">
        <v>29</v>
      </c>
      <c r="B172" s="53"/>
      <c r="C172" s="53" t="str">
        <f t="shared" si="442"/>
        <v>Rizal Rizaludin</v>
      </c>
      <c r="D172" s="66" t="str">
        <f t="shared" si="445"/>
        <v>B</v>
      </c>
      <c r="E172" s="271">
        <f t="shared" si="444"/>
        <v>0</v>
      </c>
    </row>
    <row r="173" spans="1:5" x14ac:dyDescent="0.2">
      <c r="A173" s="53">
        <v>30</v>
      </c>
      <c r="B173" s="53"/>
      <c r="C173" s="53" t="str">
        <f t="shared" si="442"/>
        <v>Silmy Ulzana</v>
      </c>
      <c r="D173" s="66" t="str">
        <f t="shared" si="445"/>
        <v>B</v>
      </c>
      <c r="E173" s="271">
        <f t="shared" si="444"/>
        <v>7700000</v>
      </c>
    </row>
    <row r="174" spans="1:5" x14ac:dyDescent="0.2">
      <c r="A174" s="53">
        <v>31</v>
      </c>
      <c r="B174" s="53"/>
      <c r="C174" s="53" t="str">
        <f t="shared" si="442"/>
        <v>Siti Solihatun</v>
      </c>
      <c r="D174" s="66" t="str">
        <f t="shared" si="445"/>
        <v>B</v>
      </c>
      <c r="E174" s="271">
        <f t="shared" si="444"/>
        <v>7100000</v>
      </c>
    </row>
    <row r="175" spans="1:5" x14ac:dyDescent="0.2">
      <c r="A175" s="53">
        <v>32</v>
      </c>
      <c r="B175" s="53"/>
      <c r="C175" s="53" t="str">
        <f t="shared" si="442"/>
        <v>Sovia Bilqis</v>
      </c>
      <c r="D175" s="66" t="str">
        <f t="shared" si="445"/>
        <v>B</v>
      </c>
      <c r="E175" s="271">
        <f t="shared" si="444"/>
        <v>2900000</v>
      </c>
    </row>
    <row r="176" spans="1:5" x14ac:dyDescent="0.2">
      <c r="A176" s="53">
        <v>33</v>
      </c>
      <c r="B176" s="53"/>
      <c r="C176" s="53" t="str">
        <f t="shared" si="442"/>
        <v>Sri Mulyati</v>
      </c>
      <c r="D176" s="66" t="str">
        <f t="shared" si="445"/>
        <v>B</v>
      </c>
      <c r="E176" s="271">
        <f t="shared" si="444"/>
        <v>0</v>
      </c>
    </row>
    <row r="177" spans="1:5" x14ac:dyDescent="0.2">
      <c r="A177" s="53">
        <v>34</v>
      </c>
      <c r="B177" s="53"/>
      <c r="C177" s="53" t="str">
        <f t="shared" si="442"/>
        <v>Susi Sukmawati</v>
      </c>
      <c r="D177" s="66" t="str">
        <f t="shared" ref="D177:D208" si="446">D40</f>
        <v>B</v>
      </c>
      <c r="E177" s="271">
        <f t="shared" si="444"/>
        <v>4980000</v>
      </c>
    </row>
    <row r="178" spans="1:5" x14ac:dyDescent="0.2">
      <c r="A178" s="53">
        <v>35</v>
      </c>
      <c r="B178" s="53"/>
      <c r="C178" s="53" t="str">
        <f t="shared" si="442"/>
        <v>Ulfah Nurjanah</v>
      </c>
      <c r="D178" s="66" t="str">
        <f t="shared" si="446"/>
        <v>A</v>
      </c>
      <c r="E178" s="271">
        <f t="shared" si="444"/>
        <v>0</v>
      </c>
    </row>
    <row r="179" spans="1:5" x14ac:dyDescent="0.2">
      <c r="A179" s="53">
        <v>36</v>
      </c>
      <c r="B179" s="53"/>
      <c r="C179" s="53" t="str">
        <f t="shared" si="442"/>
        <v>Wini Santiani</v>
      </c>
      <c r="D179" s="66" t="str">
        <f t="shared" si="446"/>
        <v>B</v>
      </c>
      <c r="E179" s="271">
        <f t="shared" si="444"/>
        <v>7500000</v>
      </c>
    </row>
    <row r="180" spans="1:5" x14ac:dyDescent="0.2">
      <c r="A180" s="53">
        <v>37</v>
      </c>
      <c r="B180" s="53"/>
      <c r="C180" s="53" t="str">
        <f t="shared" si="442"/>
        <v>Yoga Van Gunanto</v>
      </c>
      <c r="D180" s="66" t="str">
        <f t="shared" si="446"/>
        <v>B</v>
      </c>
      <c r="E180" s="271">
        <f t="shared" si="444"/>
        <v>2200000</v>
      </c>
    </row>
    <row r="181" spans="1:5" x14ac:dyDescent="0.2">
      <c r="A181" s="53">
        <v>38</v>
      </c>
      <c r="B181" s="53"/>
      <c r="C181" s="53" t="str">
        <f t="shared" si="442"/>
        <v>Yudi Supriyanto</v>
      </c>
      <c r="D181" s="66" t="str">
        <f t="shared" si="446"/>
        <v>B</v>
      </c>
      <c r="E181" s="271">
        <f t="shared" si="444"/>
        <v>3600000</v>
      </c>
    </row>
    <row r="182" spans="1:5" x14ac:dyDescent="0.2">
      <c r="A182" s="53">
        <v>39</v>
      </c>
      <c r="B182" s="53"/>
      <c r="C182" s="53" t="str">
        <f t="shared" si="442"/>
        <v>Zeni Akbar Maulana</v>
      </c>
      <c r="D182" s="66" t="str">
        <f t="shared" si="446"/>
        <v>A</v>
      </c>
      <c r="E182" s="271">
        <f t="shared" si="444"/>
        <v>0</v>
      </c>
    </row>
    <row r="183" spans="1:5" x14ac:dyDescent="0.2">
      <c r="A183" s="53">
        <v>40</v>
      </c>
      <c r="B183" s="53"/>
      <c r="C183" s="53" t="str">
        <f t="shared" si="442"/>
        <v>Aditya Jati P</v>
      </c>
      <c r="D183" s="66" t="str">
        <f t="shared" si="446"/>
        <v>A</v>
      </c>
      <c r="E183" s="271">
        <f t="shared" si="444"/>
        <v>7700000</v>
      </c>
    </row>
    <row r="184" spans="1:5" x14ac:dyDescent="0.2">
      <c r="A184" s="53">
        <v>41</v>
      </c>
      <c r="B184" s="53"/>
      <c r="C184" s="53" t="str">
        <f t="shared" si="442"/>
        <v>Deni Ahmad T</v>
      </c>
      <c r="D184" s="66" t="str">
        <f t="shared" si="446"/>
        <v>B</v>
      </c>
      <c r="E184" s="271">
        <f t="shared" si="444"/>
        <v>5100000</v>
      </c>
    </row>
    <row r="185" spans="1:5" x14ac:dyDescent="0.2">
      <c r="A185" s="53">
        <v>42</v>
      </c>
      <c r="B185" s="53"/>
      <c r="C185" s="53" t="str">
        <f t="shared" si="442"/>
        <v>Maulana Pratama</v>
      </c>
      <c r="D185" s="66" t="str">
        <f t="shared" si="446"/>
        <v>A</v>
      </c>
      <c r="E185" s="271">
        <f t="shared" si="444"/>
        <v>7600000</v>
      </c>
    </row>
    <row r="186" spans="1:5" x14ac:dyDescent="0.2">
      <c r="A186" s="53">
        <v>43</v>
      </c>
      <c r="B186" s="53"/>
      <c r="C186" s="53" t="str">
        <f t="shared" si="442"/>
        <v>Nanang Khoerul AN</v>
      </c>
      <c r="D186" s="66" t="str">
        <f t="shared" si="446"/>
        <v>A</v>
      </c>
      <c r="E186" s="271">
        <f t="shared" si="444"/>
        <v>5950000</v>
      </c>
    </row>
    <row r="187" spans="1:5" x14ac:dyDescent="0.2">
      <c r="A187" s="53">
        <v>44</v>
      </c>
      <c r="B187" s="53"/>
      <c r="C187" s="53" t="str">
        <f t="shared" si="442"/>
        <v>Nira Nur Alfiana</v>
      </c>
      <c r="D187" s="66" t="str">
        <f t="shared" si="446"/>
        <v>B</v>
      </c>
      <c r="E187" s="271">
        <f t="shared" si="444"/>
        <v>8500000</v>
      </c>
    </row>
    <row r="188" spans="1:5" x14ac:dyDescent="0.2">
      <c r="A188" s="53">
        <v>45</v>
      </c>
      <c r="B188" s="53"/>
      <c r="C188" s="53" t="str">
        <f t="shared" si="442"/>
        <v>Reza Ridwan Pangestu</v>
      </c>
      <c r="D188" s="66" t="str">
        <f t="shared" si="446"/>
        <v>B</v>
      </c>
      <c r="E188" s="271">
        <f t="shared" si="444"/>
        <v>7600000</v>
      </c>
    </row>
    <row r="189" spans="1:5" x14ac:dyDescent="0.2">
      <c r="A189" s="53">
        <v>46</v>
      </c>
      <c r="B189" s="53"/>
      <c r="C189" s="53" t="str">
        <f t="shared" si="442"/>
        <v>Iwan Kurniawan</v>
      </c>
      <c r="D189" s="66" t="str">
        <f t="shared" si="446"/>
        <v>A</v>
      </c>
      <c r="E189" s="271">
        <f t="shared" si="444"/>
        <v>6600000</v>
      </c>
    </row>
    <row r="190" spans="1:5" x14ac:dyDescent="0.2">
      <c r="A190" s="53">
        <v>47</v>
      </c>
      <c r="B190" s="53"/>
      <c r="C190" s="53" t="str">
        <f t="shared" si="442"/>
        <v>Thia Indah L</v>
      </c>
      <c r="D190" s="66" t="str">
        <f t="shared" si="446"/>
        <v>A</v>
      </c>
      <c r="E190" s="271">
        <f t="shared" si="444"/>
        <v>8650000</v>
      </c>
    </row>
    <row r="191" spans="1:5" x14ac:dyDescent="0.2">
      <c r="A191" s="53">
        <v>48</v>
      </c>
      <c r="B191" s="53"/>
      <c r="C191" s="53" t="str">
        <f t="shared" si="442"/>
        <v>Hilmy Ufrida</v>
      </c>
      <c r="D191" s="66" t="str">
        <f t="shared" si="446"/>
        <v>B</v>
      </c>
      <c r="E191" s="271">
        <f t="shared" si="444"/>
        <v>7600000</v>
      </c>
    </row>
    <row r="192" spans="1:5" x14ac:dyDescent="0.2">
      <c r="A192" s="53">
        <v>49</v>
      </c>
      <c r="B192" s="53"/>
      <c r="C192" s="53" t="str">
        <f t="shared" si="442"/>
        <v>Alvin Auyazidun</v>
      </c>
      <c r="D192" s="66" t="str">
        <f t="shared" si="446"/>
        <v>B</v>
      </c>
      <c r="E192" s="271">
        <f t="shared" si="444"/>
        <v>5450000</v>
      </c>
    </row>
    <row r="193" spans="1:5" x14ac:dyDescent="0.2">
      <c r="A193" s="53">
        <v>50</v>
      </c>
      <c r="B193" s="53"/>
      <c r="C193" s="53" t="str">
        <f t="shared" si="442"/>
        <v>Alvin Firmasyah</v>
      </c>
      <c r="D193" s="66" t="str">
        <f t="shared" si="446"/>
        <v>A</v>
      </c>
      <c r="E193" s="271">
        <f t="shared" si="444"/>
        <v>7600000</v>
      </c>
    </row>
    <row r="194" spans="1:5" x14ac:dyDescent="0.2">
      <c r="A194" s="53">
        <v>51</v>
      </c>
      <c r="B194" s="53"/>
      <c r="C194" s="53" t="str">
        <f t="shared" si="442"/>
        <v>Imam Nurzaman</v>
      </c>
      <c r="D194" s="66" t="str">
        <f t="shared" si="446"/>
        <v>B</v>
      </c>
      <c r="E194" s="271">
        <f t="shared" si="444"/>
        <v>7350000</v>
      </c>
    </row>
    <row r="195" spans="1:5" x14ac:dyDescent="0.2">
      <c r="A195" s="53">
        <v>52</v>
      </c>
      <c r="B195" s="53"/>
      <c r="C195" s="53" t="str">
        <f t="shared" si="442"/>
        <v>Lutfi Fahmi</v>
      </c>
      <c r="D195" s="66" t="str">
        <f t="shared" si="446"/>
        <v>B</v>
      </c>
      <c r="E195" s="271">
        <f t="shared" si="444"/>
        <v>12500000</v>
      </c>
    </row>
    <row r="196" spans="1:5" x14ac:dyDescent="0.2">
      <c r="A196" s="53">
        <v>53</v>
      </c>
      <c r="B196" s="53"/>
      <c r="C196" s="53" t="str">
        <f t="shared" si="442"/>
        <v>Abdal Husen</v>
      </c>
      <c r="D196" s="66" t="str">
        <f t="shared" si="446"/>
        <v>A</v>
      </c>
      <c r="E196" s="271">
        <f t="shared" si="444"/>
        <v>8500000</v>
      </c>
    </row>
    <row r="197" spans="1:5" x14ac:dyDescent="0.2">
      <c r="A197" s="53">
        <v>54</v>
      </c>
      <c r="B197" s="53"/>
      <c r="C197" s="53" t="str">
        <f t="shared" si="442"/>
        <v>Erwan Hermawan</v>
      </c>
      <c r="D197" s="66" t="str">
        <f t="shared" si="446"/>
        <v>A</v>
      </c>
      <c r="E197" s="271">
        <f t="shared" si="444"/>
        <v>6300000</v>
      </c>
    </row>
    <row r="198" spans="1:5" x14ac:dyDescent="0.2">
      <c r="A198" s="53">
        <v>55</v>
      </c>
      <c r="B198" s="53"/>
      <c r="C198" s="53" t="str">
        <f t="shared" si="442"/>
        <v>Neneng Sumarni</v>
      </c>
      <c r="D198" s="66" t="str">
        <f t="shared" si="446"/>
        <v>B</v>
      </c>
      <c r="E198" s="271">
        <f t="shared" si="444"/>
        <v>10800000</v>
      </c>
    </row>
    <row r="199" spans="1:5" x14ac:dyDescent="0.2">
      <c r="A199" s="53">
        <v>56</v>
      </c>
      <c r="B199" s="53"/>
      <c r="C199" s="53">
        <f t="shared" si="442"/>
        <v>0</v>
      </c>
      <c r="D199" s="66">
        <f t="shared" si="446"/>
        <v>0</v>
      </c>
      <c r="E199" s="271">
        <f t="shared" si="444"/>
        <v>0</v>
      </c>
    </row>
    <row r="200" spans="1:5" x14ac:dyDescent="0.2">
      <c r="A200" s="53">
        <v>57</v>
      </c>
      <c r="B200" s="53"/>
      <c r="C200" s="53">
        <f t="shared" si="442"/>
        <v>0</v>
      </c>
      <c r="D200" s="66">
        <f t="shared" si="446"/>
        <v>0</v>
      </c>
      <c r="E200" s="271">
        <f t="shared" si="444"/>
        <v>0</v>
      </c>
    </row>
    <row r="201" spans="1:5" x14ac:dyDescent="0.2">
      <c r="A201" s="53">
        <v>58</v>
      </c>
      <c r="B201" s="53"/>
      <c r="C201" s="53">
        <f t="shared" si="442"/>
        <v>0</v>
      </c>
      <c r="D201" s="66">
        <f t="shared" si="446"/>
        <v>0</v>
      </c>
      <c r="E201" s="271">
        <f t="shared" si="444"/>
        <v>0</v>
      </c>
    </row>
    <row r="202" spans="1:5" x14ac:dyDescent="0.2">
      <c r="A202" s="53">
        <v>59</v>
      </c>
      <c r="B202" s="53"/>
      <c r="C202" s="53">
        <f t="shared" si="442"/>
        <v>0</v>
      </c>
      <c r="D202" s="66">
        <f t="shared" si="446"/>
        <v>0</v>
      </c>
      <c r="E202" s="271">
        <f t="shared" si="444"/>
        <v>0</v>
      </c>
    </row>
    <row r="203" spans="1:5" x14ac:dyDescent="0.2">
      <c r="A203" s="53">
        <v>60</v>
      </c>
      <c r="B203" s="53"/>
      <c r="C203" s="53">
        <f t="shared" si="442"/>
        <v>0</v>
      </c>
      <c r="D203" s="66">
        <f t="shared" si="446"/>
        <v>0</v>
      </c>
      <c r="E203" s="271">
        <f t="shared" si="444"/>
        <v>0</v>
      </c>
    </row>
    <row r="204" spans="1:5" x14ac:dyDescent="0.2">
      <c r="A204" s="53">
        <v>61</v>
      </c>
      <c r="B204" s="53"/>
      <c r="C204" s="53">
        <f t="shared" si="442"/>
        <v>0</v>
      </c>
      <c r="D204" s="66">
        <f t="shared" si="446"/>
        <v>0</v>
      </c>
      <c r="E204" s="271">
        <f t="shared" si="444"/>
        <v>0</v>
      </c>
    </row>
    <row r="205" spans="1:5" x14ac:dyDescent="0.2">
      <c r="A205" s="53">
        <v>62</v>
      </c>
      <c r="B205" s="53"/>
      <c r="C205" s="53">
        <f t="shared" si="442"/>
        <v>0</v>
      </c>
      <c r="D205" s="66">
        <f t="shared" si="446"/>
        <v>0</v>
      </c>
      <c r="E205" s="271">
        <f t="shared" si="444"/>
        <v>0</v>
      </c>
    </row>
    <row r="206" spans="1:5" x14ac:dyDescent="0.2">
      <c r="A206" s="53">
        <v>63</v>
      </c>
      <c r="B206" s="53"/>
      <c r="C206" s="53">
        <f t="shared" si="442"/>
        <v>0</v>
      </c>
      <c r="D206" s="66">
        <f t="shared" si="446"/>
        <v>0</v>
      </c>
      <c r="E206" s="271">
        <f t="shared" si="444"/>
        <v>0</v>
      </c>
    </row>
    <row r="207" spans="1:5" x14ac:dyDescent="0.2">
      <c r="A207" s="53">
        <v>64</v>
      </c>
      <c r="B207" s="53"/>
      <c r="C207" s="53">
        <f t="shared" si="442"/>
        <v>0</v>
      </c>
      <c r="D207" s="66">
        <f t="shared" si="446"/>
        <v>0</v>
      </c>
      <c r="E207" s="271">
        <f t="shared" si="444"/>
        <v>0</v>
      </c>
    </row>
    <row r="208" spans="1:5" x14ac:dyDescent="0.2">
      <c r="A208" s="53">
        <v>65</v>
      </c>
      <c r="B208" s="53"/>
      <c r="C208" s="53">
        <f t="shared" si="442"/>
        <v>0</v>
      </c>
      <c r="D208" s="66">
        <f t="shared" si="446"/>
        <v>0</v>
      </c>
      <c r="E208" s="271">
        <f t="shared" si="444"/>
        <v>0</v>
      </c>
    </row>
    <row r="209" spans="1:5" x14ac:dyDescent="0.2">
      <c r="A209" s="53">
        <v>66</v>
      </c>
      <c r="B209" s="53"/>
      <c r="C209" s="53">
        <f t="shared" ref="C209:C218" si="447">+C72</f>
        <v>0</v>
      </c>
      <c r="D209" s="66">
        <f t="shared" ref="C209:D231" si="448">D72</f>
        <v>0</v>
      </c>
      <c r="E209" s="271">
        <f t="shared" ref="E209:E219" si="449">+L72+O72+R72+U72+X72+AA72+AD72+AG72+AJ72+AM72+AP72+AS72+AV72+AY72</f>
        <v>0</v>
      </c>
    </row>
    <row r="210" spans="1:5" x14ac:dyDescent="0.2">
      <c r="A210" s="53">
        <v>67</v>
      </c>
      <c r="B210" s="53"/>
      <c r="C210" s="53">
        <f t="shared" si="447"/>
        <v>0</v>
      </c>
      <c r="D210" s="66">
        <f t="shared" si="448"/>
        <v>0</v>
      </c>
      <c r="E210" s="271">
        <f t="shared" si="449"/>
        <v>0</v>
      </c>
    </row>
    <row r="211" spans="1:5" x14ac:dyDescent="0.2">
      <c r="A211" s="53">
        <v>68</v>
      </c>
      <c r="B211" s="53"/>
      <c r="C211" s="53">
        <f t="shared" si="447"/>
        <v>0</v>
      </c>
      <c r="D211" s="66">
        <f t="shared" si="448"/>
        <v>0</v>
      </c>
      <c r="E211" s="271">
        <f t="shared" si="449"/>
        <v>0</v>
      </c>
    </row>
    <row r="212" spans="1:5" x14ac:dyDescent="0.2">
      <c r="A212" s="53">
        <v>69</v>
      </c>
      <c r="B212" s="53"/>
      <c r="C212" s="53">
        <f t="shared" si="447"/>
        <v>0</v>
      </c>
      <c r="D212" s="66">
        <f t="shared" si="448"/>
        <v>0</v>
      </c>
      <c r="E212" s="271">
        <f t="shared" si="449"/>
        <v>0</v>
      </c>
    </row>
    <row r="213" spans="1:5" x14ac:dyDescent="0.2">
      <c r="A213" s="53">
        <v>70</v>
      </c>
      <c r="B213" s="53"/>
      <c r="C213" s="53">
        <f t="shared" si="447"/>
        <v>0</v>
      </c>
      <c r="D213" s="66">
        <f t="shared" si="448"/>
        <v>0</v>
      </c>
      <c r="E213" s="271">
        <f t="shared" si="449"/>
        <v>0</v>
      </c>
    </row>
    <row r="214" spans="1:5" x14ac:dyDescent="0.2">
      <c r="A214" s="53">
        <v>71</v>
      </c>
      <c r="B214" s="53"/>
      <c r="C214" s="53">
        <f t="shared" si="447"/>
        <v>0</v>
      </c>
      <c r="D214" s="66">
        <f t="shared" si="448"/>
        <v>0</v>
      </c>
      <c r="E214" s="271">
        <f t="shared" si="449"/>
        <v>0</v>
      </c>
    </row>
    <row r="215" spans="1:5" x14ac:dyDescent="0.2">
      <c r="A215" s="53">
        <v>72</v>
      </c>
      <c r="B215" s="53"/>
      <c r="C215" s="53">
        <f t="shared" si="447"/>
        <v>0</v>
      </c>
      <c r="D215" s="66">
        <f t="shared" si="448"/>
        <v>0</v>
      </c>
      <c r="E215" s="271">
        <f t="shared" si="449"/>
        <v>0</v>
      </c>
    </row>
    <row r="216" spans="1:5" x14ac:dyDescent="0.2">
      <c r="A216" s="53">
        <v>73</v>
      </c>
      <c r="B216" s="53"/>
      <c r="C216" s="53">
        <f t="shared" si="447"/>
        <v>0</v>
      </c>
      <c r="D216" s="66">
        <f t="shared" si="448"/>
        <v>0</v>
      </c>
      <c r="E216" s="271">
        <f t="shared" si="449"/>
        <v>0</v>
      </c>
    </row>
    <row r="217" spans="1:5" x14ac:dyDescent="0.2">
      <c r="A217" s="53">
        <v>74</v>
      </c>
      <c r="B217" s="53"/>
      <c r="C217" s="53">
        <f t="shared" si="447"/>
        <v>0</v>
      </c>
      <c r="D217" s="66">
        <f t="shared" si="448"/>
        <v>0</v>
      </c>
      <c r="E217" s="271">
        <f t="shared" si="449"/>
        <v>0</v>
      </c>
    </row>
    <row r="218" spans="1:5" x14ac:dyDescent="0.2">
      <c r="A218" s="53">
        <v>75</v>
      </c>
      <c r="B218" s="53"/>
      <c r="C218" s="53">
        <f t="shared" si="447"/>
        <v>0</v>
      </c>
      <c r="D218" s="66">
        <f t="shared" si="448"/>
        <v>0</v>
      </c>
      <c r="E218" s="271">
        <f t="shared" si="449"/>
        <v>0</v>
      </c>
    </row>
    <row r="219" spans="1:5" x14ac:dyDescent="0.2">
      <c r="A219" s="53">
        <v>76</v>
      </c>
      <c r="B219" s="53"/>
      <c r="C219" s="53">
        <f t="shared" si="448"/>
        <v>0</v>
      </c>
      <c r="D219" s="66">
        <f t="shared" si="448"/>
        <v>0</v>
      </c>
      <c r="E219" s="271">
        <f t="shared" si="449"/>
        <v>0</v>
      </c>
    </row>
    <row r="220" spans="1:5" x14ac:dyDescent="0.2">
      <c r="A220" s="53">
        <v>77</v>
      </c>
      <c r="B220" s="53"/>
      <c r="C220" s="53">
        <f t="shared" si="448"/>
        <v>0</v>
      </c>
      <c r="D220" s="66">
        <f t="shared" si="448"/>
        <v>0</v>
      </c>
      <c r="E220" s="53">
        <f t="shared" ref="E220:E231" si="450">L83+O83+R83+U83+X83+AA83+AD83+AG83+AJ83+AM83+AP83+AS83</f>
        <v>0</v>
      </c>
    </row>
    <row r="221" spans="1:5" x14ac:dyDescent="0.2">
      <c r="A221" s="53">
        <v>78</v>
      </c>
      <c r="B221" s="53"/>
      <c r="C221" s="53">
        <f t="shared" si="448"/>
        <v>0</v>
      </c>
      <c r="D221" s="66">
        <f t="shared" si="448"/>
        <v>0</v>
      </c>
      <c r="E221" s="53">
        <f t="shared" si="450"/>
        <v>0</v>
      </c>
    </row>
    <row r="222" spans="1:5" x14ac:dyDescent="0.2">
      <c r="A222" s="53">
        <v>79</v>
      </c>
      <c r="B222" s="53"/>
      <c r="C222" s="53">
        <f t="shared" si="448"/>
        <v>0</v>
      </c>
      <c r="D222" s="66">
        <f t="shared" si="448"/>
        <v>0</v>
      </c>
      <c r="E222" s="53">
        <f t="shared" si="450"/>
        <v>0</v>
      </c>
    </row>
    <row r="223" spans="1:5" x14ac:dyDescent="0.2">
      <c r="A223" s="53">
        <v>80</v>
      </c>
      <c r="B223" s="53"/>
      <c r="C223" s="53">
        <f t="shared" si="448"/>
        <v>0</v>
      </c>
      <c r="D223" s="66">
        <f t="shared" si="448"/>
        <v>0</v>
      </c>
      <c r="E223" s="53">
        <f t="shared" si="450"/>
        <v>0</v>
      </c>
    </row>
    <row r="224" spans="1:5" x14ac:dyDescent="0.2">
      <c r="A224" s="53">
        <v>81</v>
      </c>
      <c r="B224" s="53"/>
      <c r="C224" s="53">
        <f t="shared" si="448"/>
        <v>0</v>
      </c>
      <c r="D224" s="66">
        <f t="shared" si="448"/>
        <v>0</v>
      </c>
      <c r="E224" s="53">
        <f t="shared" si="450"/>
        <v>0</v>
      </c>
    </row>
    <row r="225" spans="1:5" x14ac:dyDescent="0.2">
      <c r="A225" s="53">
        <v>82</v>
      </c>
      <c r="B225" s="53"/>
      <c r="C225" s="53">
        <f t="shared" si="448"/>
        <v>0</v>
      </c>
      <c r="D225" s="66">
        <f t="shared" si="448"/>
        <v>0</v>
      </c>
      <c r="E225" s="53">
        <f t="shared" si="450"/>
        <v>0</v>
      </c>
    </row>
    <row r="226" spans="1:5" x14ac:dyDescent="0.2">
      <c r="A226" s="53">
        <v>83</v>
      </c>
      <c r="B226" s="53"/>
      <c r="C226" s="53">
        <f t="shared" si="448"/>
        <v>0</v>
      </c>
      <c r="D226" s="66">
        <f t="shared" si="448"/>
        <v>0</v>
      </c>
      <c r="E226" s="53">
        <f t="shared" si="450"/>
        <v>0</v>
      </c>
    </row>
    <row r="227" spans="1:5" x14ac:dyDescent="0.2">
      <c r="A227" s="53">
        <v>84</v>
      </c>
      <c r="B227" s="53"/>
      <c r="C227" s="53">
        <f t="shared" si="448"/>
        <v>0</v>
      </c>
      <c r="D227" s="66">
        <f t="shared" si="448"/>
        <v>0</v>
      </c>
      <c r="E227" s="53">
        <f t="shared" si="450"/>
        <v>0</v>
      </c>
    </row>
    <row r="228" spans="1:5" x14ac:dyDescent="0.2">
      <c r="A228" s="53">
        <v>85</v>
      </c>
      <c r="B228" s="53"/>
      <c r="C228" s="53">
        <f t="shared" si="448"/>
        <v>0</v>
      </c>
      <c r="D228" s="66">
        <f t="shared" si="448"/>
        <v>0</v>
      </c>
      <c r="E228" s="53">
        <f t="shared" si="450"/>
        <v>0</v>
      </c>
    </row>
    <row r="229" spans="1:5" x14ac:dyDescent="0.2">
      <c r="A229" s="53">
        <v>86</v>
      </c>
      <c r="B229" s="53"/>
      <c r="C229" s="53">
        <f t="shared" si="448"/>
        <v>0</v>
      </c>
      <c r="D229" s="66">
        <f t="shared" si="448"/>
        <v>0</v>
      </c>
      <c r="E229" s="53">
        <f t="shared" si="450"/>
        <v>0</v>
      </c>
    </row>
    <row r="230" spans="1:5" x14ac:dyDescent="0.2">
      <c r="A230" s="53">
        <v>87</v>
      </c>
      <c r="B230" s="53"/>
      <c r="C230" s="53">
        <f t="shared" si="448"/>
        <v>0</v>
      </c>
      <c r="D230" s="66">
        <f t="shared" si="448"/>
        <v>0</v>
      </c>
      <c r="E230" s="53">
        <f>+SUM(E144:E198)</f>
        <v>307550000</v>
      </c>
    </row>
    <row r="231" spans="1:5" x14ac:dyDescent="0.2">
      <c r="A231" s="53">
        <v>88</v>
      </c>
      <c r="B231" s="53"/>
      <c r="C231" s="53">
        <f t="shared" si="448"/>
        <v>0</v>
      </c>
      <c r="D231" s="66">
        <f t="shared" si="448"/>
        <v>0</v>
      </c>
      <c r="E231" s="53">
        <f t="shared" si="450"/>
        <v>0</v>
      </c>
    </row>
    <row r="232" spans="1:5" x14ac:dyDescent="0.2">
      <c r="A232" s="53">
        <v>89</v>
      </c>
      <c r="B232" s="53"/>
      <c r="C232" s="53">
        <f>C111</f>
        <v>0</v>
      </c>
      <c r="D232" s="66">
        <f>D111</f>
        <v>0</v>
      </c>
      <c r="E232" s="53">
        <f>L111+O111+R111+U111+X111+AA111+AD111+AG111+AJ111+AM111+AP111+AS111</f>
        <v>0</v>
      </c>
    </row>
    <row r="233" spans="1:5" x14ac:dyDescent="0.2">
      <c r="A233" s="53">
        <v>90</v>
      </c>
      <c r="B233" s="53"/>
      <c r="C233" s="53">
        <f t="shared" ref="C233:C234" si="451">C138</f>
        <v>0</v>
      </c>
      <c r="D233" s="66">
        <f t="shared" ref="D233" si="452">D138</f>
        <v>0</v>
      </c>
      <c r="E233" s="53">
        <f t="shared" ref="E233:E234" si="453">L138+O138+R138+U138+X138+AA138+AD138+AG138+AJ138+AM138+AP138+AS138</f>
        <v>0</v>
      </c>
    </row>
    <row r="234" spans="1:5" x14ac:dyDescent="0.2">
      <c r="A234" s="53">
        <v>91</v>
      </c>
      <c r="B234" s="84"/>
      <c r="C234" s="53">
        <f t="shared" si="451"/>
        <v>0</v>
      </c>
      <c r="D234" s="66">
        <f>D139</f>
        <v>0</v>
      </c>
      <c r="E234" s="53">
        <f t="shared" si="453"/>
        <v>0</v>
      </c>
    </row>
    <row r="235" spans="1:5" ht="15" customHeight="1" x14ac:dyDescent="0.2">
      <c r="A235" s="391" t="s">
        <v>28</v>
      </c>
      <c r="B235" s="392"/>
      <c r="C235" s="393"/>
      <c r="D235" s="53"/>
      <c r="E235" s="53"/>
    </row>
    <row r="236" spans="1:5" x14ac:dyDescent="0.2">
      <c r="A236" s="8"/>
      <c r="B236" s="8"/>
      <c r="C236" s="33">
        <f>C141</f>
        <v>0</v>
      </c>
      <c r="D236" s="8"/>
      <c r="E236" s="53"/>
    </row>
    <row r="237" spans="1:5" x14ac:dyDescent="0.2">
      <c r="A237" s="8"/>
      <c r="B237" s="8"/>
      <c r="C237" s="33"/>
      <c r="D237" s="8"/>
    </row>
    <row r="238" spans="1:5" x14ac:dyDescent="0.2">
      <c r="A238" s="8"/>
      <c r="B238" s="8"/>
      <c r="D238" s="8" t="s">
        <v>505</v>
      </c>
      <c r="E238" s="8">
        <f>+E144+E145+E146+E147+E148+E149+E150+E152+E153+E154+E157++E158+E163+E165+E166+E168+E170+E178+E182+E183+E185+E186+E189+E190+E193+E196+E197</f>
        <v>147470000</v>
      </c>
    </row>
    <row r="239" spans="1:5" x14ac:dyDescent="0.2">
      <c r="A239" s="8"/>
      <c r="B239" s="8"/>
      <c r="D239" s="8" t="s">
        <v>506</v>
      </c>
      <c r="E239" s="8">
        <f>+E151+E156+E155+E159+E160+E161+E162+E164+E167+E169+E171+E172+E173+E174+E175+E176+E177+E179+E180+E181+E184+E187+E188+E191+E192+E194+E195+E198</f>
        <v>160080000</v>
      </c>
    </row>
    <row r="240" spans="1:5" x14ac:dyDescent="0.2">
      <c r="A240" s="8"/>
      <c r="B240" s="8"/>
      <c r="D240" s="8"/>
    </row>
    <row r="241" spans="1:4" x14ac:dyDescent="0.2">
      <c r="A241" s="8"/>
      <c r="B241" s="8"/>
      <c r="D241" s="8"/>
    </row>
    <row r="242" spans="1:4" x14ac:dyDescent="0.2">
      <c r="A242" s="8"/>
      <c r="B242" s="8"/>
      <c r="D242" s="8"/>
    </row>
    <row r="243" spans="1:4" x14ac:dyDescent="0.2">
      <c r="A243" s="8"/>
      <c r="B243" s="8"/>
      <c r="D243" s="8"/>
    </row>
    <row r="244" spans="1:4" x14ac:dyDescent="0.2">
      <c r="A244" s="8"/>
      <c r="B244" s="8"/>
      <c r="D244" s="8"/>
    </row>
    <row r="245" spans="1:4" x14ac:dyDescent="0.2">
      <c r="A245" s="8"/>
      <c r="B245" s="8"/>
      <c r="D245" s="8"/>
    </row>
    <row r="246" spans="1:4" x14ac:dyDescent="0.2">
      <c r="A246" s="8"/>
      <c r="B246" s="8"/>
      <c r="D246" s="8"/>
    </row>
    <row r="247" spans="1:4" x14ac:dyDescent="0.2">
      <c r="A247" s="8"/>
      <c r="B247" s="8"/>
      <c r="D247" s="8"/>
    </row>
    <row r="248" spans="1:4" x14ac:dyDescent="0.2">
      <c r="A248" s="8"/>
      <c r="B248" s="8"/>
      <c r="D248" s="8"/>
    </row>
    <row r="249" spans="1:4" x14ac:dyDescent="0.2">
      <c r="A249" s="8"/>
      <c r="B249" s="8"/>
      <c r="D249" s="8"/>
    </row>
    <row r="250" spans="1:4" x14ac:dyDescent="0.2">
      <c r="A250" s="8"/>
      <c r="B250" s="8"/>
      <c r="D250" s="8"/>
    </row>
    <row r="251" spans="1:4" x14ac:dyDescent="0.2">
      <c r="A251" s="8"/>
      <c r="B251" s="8"/>
      <c r="D251" s="8"/>
    </row>
    <row r="252" spans="1:4" x14ac:dyDescent="0.2">
      <c r="A252" s="8"/>
      <c r="B252" s="8"/>
      <c r="D252" s="8"/>
    </row>
    <row r="253" spans="1:4" x14ac:dyDescent="0.2">
      <c r="A253" s="8"/>
      <c r="B253" s="8"/>
      <c r="D253" s="8"/>
    </row>
    <row r="254" spans="1:4" x14ac:dyDescent="0.2">
      <c r="A254" s="8"/>
      <c r="B254" s="8"/>
      <c r="D254" s="8"/>
    </row>
    <row r="255" spans="1:4" x14ac:dyDescent="0.2">
      <c r="A255" s="8"/>
      <c r="B255" s="8"/>
      <c r="D255" s="8"/>
    </row>
    <row r="256" spans="1:4" x14ac:dyDescent="0.2">
      <c r="A256" s="8"/>
      <c r="B256" s="8"/>
      <c r="D256" s="8"/>
    </row>
    <row r="257" spans="1:4" x14ac:dyDescent="0.2">
      <c r="A257" s="8"/>
      <c r="B257" s="8"/>
      <c r="D257" s="8"/>
    </row>
    <row r="258" spans="1:4" x14ac:dyDescent="0.2">
      <c r="A258" s="8"/>
      <c r="B258" s="8"/>
      <c r="D258" s="8"/>
    </row>
    <row r="259" spans="1:4" x14ac:dyDescent="0.2">
      <c r="A259" s="8"/>
      <c r="B259" s="8"/>
      <c r="D259" s="8"/>
    </row>
    <row r="260" spans="1:4" x14ac:dyDescent="0.2">
      <c r="A260" s="8"/>
      <c r="B260" s="8"/>
      <c r="D260" s="8"/>
    </row>
    <row r="261" spans="1:4" x14ac:dyDescent="0.2">
      <c r="A261" s="8"/>
      <c r="B261" s="8"/>
      <c r="D261" s="8"/>
    </row>
    <row r="262" spans="1:4" x14ac:dyDescent="0.2">
      <c r="A262" s="8"/>
      <c r="B262" s="8"/>
      <c r="D262" s="8"/>
    </row>
    <row r="263" spans="1:4" x14ac:dyDescent="0.2">
      <c r="A263" s="8"/>
      <c r="B263" s="8"/>
      <c r="D263" s="8"/>
    </row>
    <row r="264" spans="1:4" x14ac:dyDescent="0.2">
      <c r="A264" s="8"/>
      <c r="B264" s="8"/>
      <c r="D264" s="8"/>
    </row>
    <row r="265" spans="1:4" x14ac:dyDescent="0.2">
      <c r="A265" s="8"/>
      <c r="B265" s="8"/>
      <c r="D265" s="8"/>
    </row>
    <row r="266" spans="1:4" x14ac:dyDescent="0.2">
      <c r="A266" s="8"/>
      <c r="B266" s="8"/>
      <c r="D266" s="8"/>
    </row>
    <row r="267" spans="1:4" x14ac:dyDescent="0.2">
      <c r="A267" s="8"/>
      <c r="B267" s="8"/>
      <c r="D267" s="8"/>
    </row>
    <row r="268" spans="1:4" x14ac:dyDescent="0.2">
      <c r="A268" s="8"/>
      <c r="B268" s="8"/>
      <c r="D268" s="8"/>
    </row>
    <row r="269" spans="1:4" x14ac:dyDescent="0.2">
      <c r="A269" s="8"/>
      <c r="B269" s="8"/>
      <c r="D269" s="8"/>
    </row>
    <row r="270" spans="1:4" x14ac:dyDescent="0.2">
      <c r="A270" s="8"/>
      <c r="B270" s="8"/>
      <c r="D270" s="8"/>
    </row>
    <row r="271" spans="1:4" x14ac:dyDescent="0.2">
      <c r="A271" s="8"/>
      <c r="B271" s="8"/>
      <c r="D271" s="8"/>
    </row>
    <row r="272" spans="1:4" x14ac:dyDescent="0.2">
      <c r="A272" s="8"/>
      <c r="B272" s="8"/>
      <c r="D272" s="8"/>
    </row>
    <row r="273" spans="1:4" x14ac:dyDescent="0.2">
      <c r="A273" s="8"/>
      <c r="B273" s="8"/>
      <c r="D273" s="8"/>
    </row>
    <row r="274" spans="1:4" x14ac:dyDescent="0.2">
      <c r="A274" s="8"/>
      <c r="B274" s="8"/>
      <c r="D274" s="8"/>
    </row>
    <row r="275" spans="1:4" x14ac:dyDescent="0.2">
      <c r="A275" s="8"/>
      <c r="B275" s="8"/>
      <c r="D275" s="8"/>
    </row>
    <row r="276" spans="1:4" x14ac:dyDescent="0.2">
      <c r="A276" s="8"/>
      <c r="B276" s="8"/>
      <c r="D276" s="8"/>
    </row>
    <row r="277" spans="1:4" x14ac:dyDescent="0.2">
      <c r="A277" s="8"/>
      <c r="B277" s="8"/>
      <c r="D277" s="8"/>
    </row>
    <row r="278" spans="1:4" x14ac:dyDescent="0.2">
      <c r="A278" s="8"/>
      <c r="B278" s="8"/>
      <c r="D278" s="8"/>
    </row>
    <row r="279" spans="1:4" x14ac:dyDescent="0.2">
      <c r="A279" s="8"/>
      <c r="B279" s="8"/>
      <c r="D279" s="8"/>
    </row>
    <row r="280" spans="1:4" x14ac:dyDescent="0.2">
      <c r="A280" s="8"/>
      <c r="B280" s="8"/>
      <c r="D280" s="8"/>
    </row>
    <row r="281" spans="1:4" x14ac:dyDescent="0.2">
      <c r="A281" s="8"/>
      <c r="B281" s="8"/>
      <c r="D281" s="8"/>
    </row>
    <row r="282" spans="1:4" x14ac:dyDescent="0.2">
      <c r="A282" s="8"/>
      <c r="B282" s="8"/>
      <c r="D282" s="8"/>
    </row>
    <row r="283" spans="1:4" x14ac:dyDescent="0.2">
      <c r="A283" s="8"/>
      <c r="B283" s="8"/>
      <c r="D283" s="8"/>
    </row>
    <row r="284" spans="1:4" x14ac:dyDescent="0.2">
      <c r="A284" s="8"/>
      <c r="B284" s="8"/>
      <c r="D284" s="8"/>
    </row>
    <row r="285" spans="1:4" x14ac:dyDescent="0.2">
      <c r="A285" s="8"/>
      <c r="B285" s="8"/>
      <c r="D285" s="8"/>
    </row>
    <row r="286" spans="1:4" x14ac:dyDescent="0.2">
      <c r="A286" s="8"/>
      <c r="B286" s="8"/>
      <c r="D286" s="8"/>
    </row>
    <row r="287" spans="1:4" x14ac:dyDescent="0.2">
      <c r="A287" s="8"/>
      <c r="B287" s="8"/>
      <c r="D287" s="8"/>
    </row>
    <row r="288" spans="1:4" x14ac:dyDescent="0.2">
      <c r="A288" s="8"/>
      <c r="B288" s="8"/>
      <c r="D288" s="8"/>
    </row>
    <row r="289" spans="1:4" x14ac:dyDescent="0.2">
      <c r="A289" s="8"/>
      <c r="B289" s="8"/>
      <c r="D289" s="8"/>
    </row>
    <row r="290" spans="1:4" x14ac:dyDescent="0.2">
      <c r="A290" s="8"/>
      <c r="B290" s="8"/>
      <c r="D290" s="8"/>
    </row>
    <row r="291" spans="1:4" x14ac:dyDescent="0.2">
      <c r="A291" s="8"/>
      <c r="B291" s="8"/>
      <c r="D291" s="8"/>
    </row>
    <row r="292" spans="1:4" x14ac:dyDescent="0.2">
      <c r="A292" s="8"/>
      <c r="B292" s="8"/>
      <c r="D292" s="8"/>
    </row>
    <row r="293" spans="1:4" x14ac:dyDescent="0.2">
      <c r="A293" s="8"/>
      <c r="B293" s="8"/>
      <c r="D293" s="8"/>
    </row>
    <row r="294" spans="1:4" x14ac:dyDescent="0.2">
      <c r="A294" s="8"/>
      <c r="B294" s="8"/>
      <c r="D294" s="8"/>
    </row>
    <row r="295" spans="1:4" x14ac:dyDescent="0.2">
      <c r="A295" s="8"/>
      <c r="B295" s="8"/>
      <c r="D295" s="8"/>
    </row>
    <row r="296" spans="1:4" x14ac:dyDescent="0.2">
      <c r="A296" s="8"/>
      <c r="B296" s="8"/>
      <c r="D296" s="8"/>
    </row>
    <row r="297" spans="1:4" x14ac:dyDescent="0.2">
      <c r="A297" s="8"/>
      <c r="B297" s="8"/>
      <c r="D297" s="8"/>
    </row>
    <row r="298" spans="1:4" x14ac:dyDescent="0.2">
      <c r="A298" s="8"/>
      <c r="B298" s="8"/>
      <c r="D298" s="8"/>
    </row>
    <row r="299" spans="1:4" x14ac:dyDescent="0.2">
      <c r="A299" s="8"/>
      <c r="B299" s="8"/>
      <c r="D299" s="8"/>
    </row>
    <row r="300" spans="1:4" x14ac:dyDescent="0.2">
      <c r="A300" s="8"/>
      <c r="B300" s="8"/>
      <c r="D300" s="8"/>
    </row>
    <row r="301" spans="1:4" x14ac:dyDescent="0.2">
      <c r="A301" s="8"/>
      <c r="B301" s="8"/>
      <c r="D301" s="8"/>
    </row>
    <row r="302" spans="1:4" x14ac:dyDescent="0.2">
      <c r="A302" s="8"/>
      <c r="B302" s="8"/>
      <c r="D302" s="8"/>
    </row>
    <row r="303" spans="1:4" x14ac:dyDescent="0.2">
      <c r="A303" s="8"/>
      <c r="B303" s="8"/>
      <c r="D303" s="8"/>
    </row>
    <row r="304" spans="1:4" x14ac:dyDescent="0.2">
      <c r="A304" s="8"/>
      <c r="B304" s="8"/>
      <c r="D304" s="8"/>
    </row>
    <row r="305" spans="1:4" x14ac:dyDescent="0.2">
      <c r="A305" s="8"/>
      <c r="B305" s="8"/>
      <c r="D305" s="8"/>
    </row>
    <row r="306" spans="1:4" x14ac:dyDescent="0.2">
      <c r="A306" s="8"/>
      <c r="B306" s="8"/>
      <c r="D306" s="8"/>
    </row>
    <row r="307" spans="1:4" x14ac:dyDescent="0.2">
      <c r="A307" s="8"/>
      <c r="B307" s="8"/>
      <c r="D307" s="8"/>
    </row>
    <row r="308" spans="1:4" x14ac:dyDescent="0.2">
      <c r="A308" s="8"/>
      <c r="B308" s="8"/>
      <c r="D308" s="8"/>
    </row>
    <row r="309" spans="1:4" x14ac:dyDescent="0.2">
      <c r="A309" s="8"/>
      <c r="B309" s="8"/>
      <c r="D309" s="8"/>
    </row>
    <row r="310" spans="1:4" x14ac:dyDescent="0.2">
      <c r="A310" s="8"/>
      <c r="B310" s="8"/>
      <c r="D310" s="8"/>
    </row>
    <row r="311" spans="1:4" x14ac:dyDescent="0.2">
      <c r="A311" s="8"/>
      <c r="B311" s="8"/>
      <c r="D311" s="8"/>
    </row>
    <row r="312" spans="1:4" x14ac:dyDescent="0.2">
      <c r="A312" s="8"/>
      <c r="B312" s="8"/>
      <c r="D312" s="8"/>
    </row>
    <row r="313" spans="1:4" x14ac:dyDescent="0.2">
      <c r="A313" s="8"/>
      <c r="B313" s="8"/>
      <c r="D313" s="8"/>
    </row>
    <row r="314" spans="1:4" x14ac:dyDescent="0.2">
      <c r="A314" s="8"/>
      <c r="B314" s="8"/>
      <c r="D314" s="8"/>
    </row>
    <row r="315" spans="1:4" x14ac:dyDescent="0.2">
      <c r="A315" s="8"/>
      <c r="B315" s="8"/>
      <c r="D315" s="8"/>
    </row>
    <row r="316" spans="1:4" x14ac:dyDescent="0.2">
      <c r="A316" s="8"/>
      <c r="B316" s="8"/>
      <c r="D316" s="8"/>
    </row>
    <row r="317" spans="1:4" x14ac:dyDescent="0.2">
      <c r="A317" s="8"/>
      <c r="B317" s="8"/>
      <c r="D317" s="8"/>
    </row>
    <row r="318" spans="1:4" x14ac:dyDescent="0.2">
      <c r="A318" s="8"/>
      <c r="B318" s="8"/>
      <c r="D318" s="8"/>
    </row>
    <row r="319" spans="1:4" x14ac:dyDescent="0.2">
      <c r="A319" s="8"/>
      <c r="B319" s="8"/>
      <c r="D319" s="8"/>
    </row>
    <row r="320" spans="1:4" x14ac:dyDescent="0.2">
      <c r="A320" s="8"/>
      <c r="B320" s="8"/>
      <c r="D320" s="8"/>
    </row>
    <row r="321" spans="1:4" x14ac:dyDescent="0.2">
      <c r="A321" s="8"/>
      <c r="B321" s="8"/>
      <c r="D321" s="8"/>
    </row>
    <row r="322" spans="1:4" x14ac:dyDescent="0.2">
      <c r="A322" s="8"/>
      <c r="B322" s="8"/>
      <c r="D322" s="8"/>
    </row>
    <row r="323" spans="1:4" x14ac:dyDescent="0.2">
      <c r="A323" s="8"/>
      <c r="B323" s="8"/>
      <c r="D323" s="8"/>
    </row>
    <row r="324" spans="1:4" x14ac:dyDescent="0.2">
      <c r="A324" s="8"/>
      <c r="B324" s="8"/>
      <c r="D324" s="8"/>
    </row>
    <row r="325" spans="1:4" x14ac:dyDescent="0.2">
      <c r="A325" s="8"/>
      <c r="B325" s="8"/>
      <c r="D325" s="8"/>
    </row>
    <row r="326" spans="1:4" x14ac:dyDescent="0.2">
      <c r="A326" s="8"/>
      <c r="B326" s="8"/>
      <c r="D326" s="8"/>
    </row>
    <row r="327" spans="1:4" x14ac:dyDescent="0.2">
      <c r="A327" s="8"/>
      <c r="B327" s="8"/>
      <c r="D327" s="8"/>
    </row>
    <row r="328" spans="1:4" x14ac:dyDescent="0.2">
      <c r="A328" s="8"/>
      <c r="B328" s="8"/>
      <c r="D328" s="8"/>
    </row>
    <row r="329" spans="1:4" x14ac:dyDescent="0.2">
      <c r="A329" s="8"/>
      <c r="B329" s="8"/>
      <c r="D329" s="8"/>
    </row>
    <row r="330" spans="1:4" x14ac:dyDescent="0.2">
      <c r="A330" s="8"/>
      <c r="B330" s="8"/>
      <c r="D330" s="8"/>
    </row>
    <row r="331" spans="1:4" x14ac:dyDescent="0.2">
      <c r="A331" s="8"/>
      <c r="B331" s="8"/>
      <c r="D331" s="8"/>
    </row>
    <row r="332" spans="1:4" x14ac:dyDescent="0.2">
      <c r="A332" s="8"/>
      <c r="B332" s="8"/>
      <c r="D332" s="8"/>
    </row>
    <row r="333" spans="1:4" x14ac:dyDescent="0.2">
      <c r="A333" s="8"/>
      <c r="B333" s="8"/>
      <c r="D333" s="8"/>
    </row>
    <row r="334" spans="1:4" x14ac:dyDescent="0.2">
      <c r="A334" s="8"/>
      <c r="B334" s="8"/>
      <c r="D334" s="8"/>
    </row>
    <row r="335" spans="1:4" x14ac:dyDescent="0.2">
      <c r="A335" s="8"/>
      <c r="B335" s="8"/>
      <c r="D335" s="8"/>
    </row>
    <row r="336" spans="1:4" x14ac:dyDescent="0.2">
      <c r="A336" s="8"/>
      <c r="B336" s="8"/>
      <c r="D336" s="8"/>
    </row>
    <row r="337" spans="1:4" x14ac:dyDescent="0.2">
      <c r="A337" s="8"/>
      <c r="B337" s="8"/>
      <c r="D337" s="8"/>
    </row>
    <row r="338" spans="1:4" x14ac:dyDescent="0.2">
      <c r="A338" s="8"/>
      <c r="B338" s="8"/>
      <c r="D338" s="8"/>
    </row>
    <row r="339" spans="1:4" x14ac:dyDescent="0.2">
      <c r="A339" s="8"/>
      <c r="B339" s="8"/>
      <c r="D339" s="8"/>
    </row>
    <row r="340" spans="1:4" x14ac:dyDescent="0.2">
      <c r="A340" s="8"/>
      <c r="B340" s="8"/>
      <c r="D340" s="8"/>
    </row>
    <row r="341" spans="1:4" x14ac:dyDescent="0.2">
      <c r="A341" s="8"/>
      <c r="B341" s="8"/>
      <c r="D341" s="8"/>
    </row>
    <row r="342" spans="1:4" x14ac:dyDescent="0.2">
      <c r="A342" s="8"/>
      <c r="B342" s="8"/>
      <c r="D342" s="8"/>
    </row>
    <row r="343" spans="1:4" x14ac:dyDescent="0.2">
      <c r="A343" s="8"/>
      <c r="B343" s="8"/>
      <c r="D343" s="8"/>
    </row>
    <row r="344" spans="1:4" x14ac:dyDescent="0.2">
      <c r="A344" s="8"/>
      <c r="B344" s="8"/>
      <c r="D344" s="8"/>
    </row>
    <row r="345" spans="1:4" x14ac:dyDescent="0.2">
      <c r="A345" s="8"/>
      <c r="B345" s="8"/>
      <c r="D345" s="8"/>
    </row>
    <row r="346" spans="1:4" x14ac:dyDescent="0.2">
      <c r="A346" s="8"/>
      <c r="B346" s="8"/>
      <c r="D346" s="8"/>
    </row>
    <row r="347" spans="1:4" x14ac:dyDescent="0.2">
      <c r="A347" s="8"/>
      <c r="B347" s="8"/>
      <c r="D347" s="8"/>
    </row>
    <row r="348" spans="1:4" x14ac:dyDescent="0.2">
      <c r="A348" s="8"/>
      <c r="B348" s="8"/>
      <c r="D348" s="8"/>
    </row>
    <row r="349" spans="1:4" x14ac:dyDescent="0.2">
      <c r="A349" s="8"/>
      <c r="B349" s="8"/>
      <c r="D349" s="8"/>
    </row>
    <row r="350" spans="1:4" x14ac:dyDescent="0.2">
      <c r="A350" s="8"/>
      <c r="B350" s="8"/>
      <c r="D350" s="8"/>
    </row>
    <row r="351" spans="1:4" x14ac:dyDescent="0.2">
      <c r="A351" s="8"/>
      <c r="B351" s="8"/>
      <c r="D351" s="8"/>
    </row>
    <row r="352" spans="1:4" x14ac:dyDescent="0.2">
      <c r="A352" s="8"/>
      <c r="B352" s="8"/>
      <c r="D352" s="8"/>
    </row>
    <row r="353" spans="1:4" x14ac:dyDescent="0.2">
      <c r="A353" s="8"/>
      <c r="B353" s="8"/>
      <c r="D353" s="8"/>
    </row>
    <row r="354" spans="1:4" x14ac:dyDescent="0.2">
      <c r="A354" s="8"/>
      <c r="B354" s="8"/>
      <c r="D354" s="8"/>
    </row>
    <row r="355" spans="1:4" x14ac:dyDescent="0.2">
      <c r="A355" s="8"/>
      <c r="B355" s="8"/>
      <c r="D355" s="8"/>
    </row>
    <row r="356" spans="1:4" x14ac:dyDescent="0.2">
      <c r="A356" s="8"/>
      <c r="B356" s="8"/>
      <c r="D356" s="8"/>
    </row>
    <row r="357" spans="1:4" x14ac:dyDescent="0.2">
      <c r="A357" s="8"/>
      <c r="B357" s="8"/>
      <c r="D357" s="8"/>
    </row>
    <row r="358" spans="1:4" x14ac:dyDescent="0.2">
      <c r="A358" s="8"/>
      <c r="B358" s="8"/>
      <c r="D358" s="8"/>
    </row>
    <row r="359" spans="1:4" x14ac:dyDescent="0.2">
      <c r="A359" s="8"/>
      <c r="B359" s="8"/>
      <c r="D359" s="8"/>
    </row>
    <row r="360" spans="1:4" x14ac:dyDescent="0.2">
      <c r="A360" s="8"/>
      <c r="B360" s="8"/>
      <c r="D360" s="8"/>
    </row>
    <row r="361" spans="1:4" x14ac:dyDescent="0.2">
      <c r="A361" s="8"/>
      <c r="B361" s="8"/>
      <c r="D361" s="8"/>
    </row>
    <row r="362" spans="1:4" x14ac:dyDescent="0.2">
      <c r="A362" s="8"/>
      <c r="B362" s="8"/>
      <c r="D362" s="8"/>
    </row>
    <row r="363" spans="1:4" x14ac:dyDescent="0.2">
      <c r="A363" s="8"/>
      <c r="B363" s="8"/>
      <c r="D363" s="8"/>
    </row>
    <row r="364" spans="1:4" x14ac:dyDescent="0.2">
      <c r="A364" s="8"/>
      <c r="B364" s="8"/>
      <c r="D364" s="8"/>
    </row>
    <row r="365" spans="1:4" x14ac:dyDescent="0.2">
      <c r="A365" s="8"/>
      <c r="B365" s="8"/>
      <c r="D365" s="8"/>
    </row>
    <row r="366" spans="1:4" x14ac:dyDescent="0.2">
      <c r="A366" s="8"/>
      <c r="B366" s="8"/>
      <c r="D366" s="8"/>
    </row>
    <row r="367" spans="1:4" x14ac:dyDescent="0.2">
      <c r="A367" s="8"/>
      <c r="B367" s="8"/>
      <c r="D367" s="8"/>
    </row>
    <row r="368" spans="1:4" x14ac:dyDescent="0.2">
      <c r="A368" s="8"/>
      <c r="B368" s="8"/>
      <c r="D368" s="8"/>
    </row>
    <row r="369" spans="1:4" x14ac:dyDescent="0.2">
      <c r="A369" s="8"/>
      <c r="B369" s="8"/>
      <c r="D369" s="8"/>
    </row>
    <row r="370" spans="1:4" x14ac:dyDescent="0.2">
      <c r="A370" s="8"/>
      <c r="B370" s="8"/>
      <c r="D370" s="8"/>
    </row>
    <row r="371" spans="1:4" x14ac:dyDescent="0.2">
      <c r="A371" s="8"/>
      <c r="B371" s="8"/>
      <c r="D371" s="8"/>
    </row>
    <row r="372" spans="1:4" x14ac:dyDescent="0.2">
      <c r="A372" s="8"/>
      <c r="B372" s="8"/>
      <c r="D372" s="8"/>
    </row>
    <row r="373" spans="1:4" x14ac:dyDescent="0.2">
      <c r="A373" s="8"/>
      <c r="B373" s="8"/>
      <c r="D373" s="8"/>
    </row>
    <row r="374" spans="1:4" x14ac:dyDescent="0.2">
      <c r="A374" s="8"/>
      <c r="B374" s="8"/>
      <c r="D374" s="8"/>
    </row>
    <row r="375" spans="1:4" x14ac:dyDescent="0.2">
      <c r="A375" s="8"/>
      <c r="B375" s="8"/>
      <c r="D375" s="8"/>
    </row>
    <row r="376" spans="1:4" x14ac:dyDescent="0.2">
      <c r="A376" s="8"/>
      <c r="B376" s="8"/>
      <c r="D376" s="8"/>
    </row>
    <row r="377" spans="1:4" x14ac:dyDescent="0.2">
      <c r="A377" s="8"/>
      <c r="B377" s="8"/>
      <c r="D377" s="8"/>
    </row>
    <row r="378" spans="1:4" x14ac:dyDescent="0.2">
      <c r="A378" s="8"/>
      <c r="B378" s="8"/>
      <c r="D378" s="8"/>
    </row>
    <row r="379" spans="1:4" x14ac:dyDescent="0.2">
      <c r="A379" s="8"/>
      <c r="B379" s="8"/>
      <c r="D379" s="8"/>
    </row>
    <row r="380" spans="1:4" x14ac:dyDescent="0.2">
      <c r="A380" s="8"/>
      <c r="B380" s="8"/>
      <c r="D380" s="8"/>
    </row>
    <row r="381" spans="1:4" x14ac:dyDescent="0.2">
      <c r="A381" s="8"/>
      <c r="B381" s="8"/>
      <c r="D381" s="8"/>
    </row>
    <row r="382" spans="1:4" x14ac:dyDescent="0.2">
      <c r="A382" s="8"/>
      <c r="B382" s="8"/>
      <c r="D382" s="8"/>
    </row>
    <row r="383" spans="1:4" x14ac:dyDescent="0.2">
      <c r="A383" s="8"/>
      <c r="B383" s="8"/>
      <c r="D383" s="8"/>
    </row>
    <row r="384" spans="1:4" x14ac:dyDescent="0.2">
      <c r="A384" s="8"/>
      <c r="B384" s="8"/>
      <c r="D384" s="8"/>
    </row>
    <row r="385" spans="1:4" x14ac:dyDescent="0.2">
      <c r="A385" s="8"/>
      <c r="B385" s="8"/>
      <c r="D385" s="8"/>
    </row>
    <row r="386" spans="1:4" x14ac:dyDescent="0.2">
      <c r="A386" s="8"/>
      <c r="B386" s="8"/>
      <c r="D386" s="8"/>
    </row>
    <row r="387" spans="1:4" x14ac:dyDescent="0.2">
      <c r="A387" s="8"/>
      <c r="B387" s="8"/>
      <c r="D387" s="8"/>
    </row>
    <row r="388" spans="1:4" x14ac:dyDescent="0.2">
      <c r="A388" s="8"/>
      <c r="B388" s="8"/>
      <c r="D388" s="8"/>
    </row>
    <row r="389" spans="1:4" x14ac:dyDescent="0.2">
      <c r="A389" s="8"/>
      <c r="B389" s="8"/>
      <c r="D389" s="8"/>
    </row>
    <row r="390" spans="1:4" x14ac:dyDescent="0.2">
      <c r="A390" s="8"/>
      <c r="B390" s="8"/>
      <c r="D390" s="8"/>
    </row>
    <row r="391" spans="1:4" x14ac:dyDescent="0.2">
      <c r="A391" s="8"/>
      <c r="B391" s="8"/>
      <c r="D391" s="8"/>
    </row>
    <row r="392" spans="1:4" x14ac:dyDescent="0.2">
      <c r="A392" s="8"/>
      <c r="B392" s="8"/>
      <c r="D392" s="8"/>
    </row>
    <row r="393" spans="1:4" x14ac:dyDescent="0.2">
      <c r="A393" s="8"/>
      <c r="B393" s="8"/>
      <c r="D393" s="8"/>
    </row>
    <row r="394" spans="1:4" x14ac:dyDescent="0.2">
      <c r="A394" s="8"/>
      <c r="B394" s="8"/>
      <c r="D394" s="8"/>
    </row>
    <row r="395" spans="1:4" x14ac:dyDescent="0.2">
      <c r="A395" s="8"/>
      <c r="B395" s="8"/>
      <c r="D395" s="8"/>
    </row>
    <row r="396" spans="1:4" x14ac:dyDescent="0.2">
      <c r="A396" s="8"/>
      <c r="B396" s="8"/>
      <c r="D396" s="8"/>
    </row>
    <row r="397" spans="1:4" x14ac:dyDescent="0.2">
      <c r="A397" s="8"/>
      <c r="B397" s="8"/>
      <c r="D397" s="8"/>
    </row>
    <row r="398" spans="1:4" x14ac:dyDescent="0.2">
      <c r="A398" s="8"/>
      <c r="B398" s="8"/>
      <c r="D398" s="8"/>
    </row>
    <row r="399" spans="1:4" x14ac:dyDescent="0.2">
      <c r="A399" s="8"/>
      <c r="B399" s="8"/>
      <c r="D399" s="8"/>
    </row>
    <row r="400" spans="1:4" x14ac:dyDescent="0.2">
      <c r="A400" s="8"/>
      <c r="B400" s="8"/>
      <c r="D400" s="8"/>
    </row>
    <row r="401" spans="1:4" x14ac:dyDescent="0.2">
      <c r="A401" s="8"/>
      <c r="B401" s="8"/>
      <c r="D401" s="8"/>
    </row>
    <row r="402" spans="1:4" x14ac:dyDescent="0.2">
      <c r="A402" s="8"/>
      <c r="B402" s="8"/>
      <c r="D402" s="8"/>
    </row>
    <row r="403" spans="1:4" x14ac:dyDescent="0.2">
      <c r="A403" s="8"/>
      <c r="B403" s="8"/>
      <c r="D403" s="8"/>
    </row>
    <row r="404" spans="1:4" x14ac:dyDescent="0.2">
      <c r="A404" s="8"/>
      <c r="B404" s="8"/>
      <c r="D404" s="8"/>
    </row>
    <row r="405" spans="1:4" x14ac:dyDescent="0.2">
      <c r="A405" s="8"/>
      <c r="B405" s="8"/>
      <c r="D405" s="8"/>
    </row>
    <row r="406" spans="1:4" x14ac:dyDescent="0.2">
      <c r="A406" s="8"/>
      <c r="B406" s="8"/>
      <c r="D406" s="8"/>
    </row>
    <row r="407" spans="1:4" x14ac:dyDescent="0.2">
      <c r="A407" s="8"/>
      <c r="B407" s="8"/>
      <c r="D407" s="8"/>
    </row>
    <row r="408" spans="1:4" x14ac:dyDescent="0.2">
      <c r="A408" s="8"/>
      <c r="B408" s="8"/>
      <c r="D408" s="8"/>
    </row>
    <row r="409" spans="1:4" x14ac:dyDescent="0.2">
      <c r="A409" s="8"/>
      <c r="B409" s="8"/>
      <c r="D409" s="8"/>
    </row>
    <row r="410" spans="1:4" x14ac:dyDescent="0.2">
      <c r="A410" s="8"/>
      <c r="B410" s="8"/>
      <c r="D410" s="8"/>
    </row>
    <row r="411" spans="1:4" x14ac:dyDescent="0.2">
      <c r="A411" s="8"/>
      <c r="B411" s="8"/>
      <c r="D411" s="8"/>
    </row>
    <row r="412" spans="1:4" x14ac:dyDescent="0.2">
      <c r="A412" s="8"/>
      <c r="B412" s="8"/>
      <c r="D412" s="8"/>
    </row>
    <row r="413" spans="1:4" x14ac:dyDescent="0.2">
      <c r="A413" s="8"/>
      <c r="B413" s="8"/>
      <c r="D413" s="8"/>
    </row>
    <row r="414" spans="1:4" x14ac:dyDescent="0.2">
      <c r="A414" s="8"/>
      <c r="B414" s="8"/>
      <c r="D414" s="8"/>
    </row>
    <row r="415" spans="1:4" x14ac:dyDescent="0.2">
      <c r="A415" s="8"/>
      <c r="B415" s="8"/>
      <c r="D415" s="8"/>
    </row>
    <row r="416" spans="1:4" x14ac:dyDescent="0.2">
      <c r="A416" s="8"/>
      <c r="B416" s="8"/>
      <c r="D416" s="8"/>
    </row>
    <row r="417" spans="1:4" x14ac:dyDescent="0.2">
      <c r="A417" s="8"/>
      <c r="B417" s="8"/>
      <c r="D417" s="8"/>
    </row>
    <row r="418" spans="1:4" x14ac:dyDescent="0.2">
      <c r="A418" s="8"/>
      <c r="B418" s="8"/>
      <c r="D418" s="8"/>
    </row>
    <row r="419" spans="1:4" x14ac:dyDescent="0.2">
      <c r="A419" s="8"/>
      <c r="B419" s="8"/>
      <c r="D419" s="8"/>
    </row>
    <row r="420" spans="1:4" x14ac:dyDescent="0.2">
      <c r="A420" s="8"/>
      <c r="B420" s="8"/>
      <c r="D420" s="8"/>
    </row>
    <row r="421" spans="1:4" x14ac:dyDescent="0.2">
      <c r="A421" s="8"/>
      <c r="B421" s="8"/>
      <c r="D421" s="8"/>
    </row>
    <row r="422" spans="1:4" x14ac:dyDescent="0.2">
      <c r="A422" s="8"/>
      <c r="B422" s="8"/>
      <c r="D422" s="8"/>
    </row>
    <row r="423" spans="1:4" x14ac:dyDescent="0.2">
      <c r="A423" s="8"/>
      <c r="B423" s="8"/>
      <c r="D423" s="8"/>
    </row>
    <row r="424" spans="1:4" x14ac:dyDescent="0.2">
      <c r="A424" s="8"/>
      <c r="B424" s="8"/>
      <c r="D424" s="8"/>
    </row>
    <row r="425" spans="1:4" x14ac:dyDescent="0.2">
      <c r="A425" s="8"/>
      <c r="B425" s="8"/>
      <c r="D425" s="8"/>
    </row>
    <row r="426" spans="1:4" x14ac:dyDescent="0.2">
      <c r="A426" s="8"/>
      <c r="B426" s="8"/>
      <c r="D426" s="8"/>
    </row>
    <row r="427" spans="1:4" x14ac:dyDescent="0.2">
      <c r="A427" s="8"/>
      <c r="B427" s="8"/>
      <c r="D427" s="8"/>
    </row>
    <row r="428" spans="1:4" x14ac:dyDescent="0.2">
      <c r="A428" s="8"/>
      <c r="B428" s="8"/>
      <c r="D428" s="8"/>
    </row>
    <row r="429" spans="1:4" x14ac:dyDescent="0.2">
      <c r="A429" s="8"/>
      <c r="B429" s="8"/>
      <c r="D429" s="8"/>
    </row>
    <row r="430" spans="1:4" x14ac:dyDescent="0.2">
      <c r="A430" s="8"/>
      <c r="B430" s="8"/>
      <c r="D430" s="8"/>
    </row>
    <row r="431" spans="1:4" x14ac:dyDescent="0.2">
      <c r="A431" s="8"/>
      <c r="B431" s="8"/>
      <c r="D431" s="8"/>
    </row>
    <row r="432" spans="1:4" x14ac:dyDescent="0.2">
      <c r="A432" s="8"/>
      <c r="B432" s="8"/>
      <c r="D432" s="8"/>
    </row>
    <row r="433" spans="1:4" x14ac:dyDescent="0.2">
      <c r="A433" s="8"/>
      <c r="B433" s="8"/>
      <c r="D433" s="8"/>
    </row>
    <row r="434" spans="1:4" x14ac:dyDescent="0.2">
      <c r="A434" s="8"/>
      <c r="B434" s="8"/>
      <c r="D434" s="8"/>
    </row>
    <row r="435" spans="1:4" x14ac:dyDescent="0.2">
      <c r="A435" s="8"/>
      <c r="B435" s="8"/>
      <c r="D435" s="8"/>
    </row>
    <row r="436" spans="1:4" x14ac:dyDescent="0.2">
      <c r="A436" s="8"/>
      <c r="B436" s="8"/>
      <c r="D436" s="8"/>
    </row>
    <row r="437" spans="1:4" x14ac:dyDescent="0.2">
      <c r="A437" s="8"/>
      <c r="B437" s="8"/>
      <c r="D437" s="8"/>
    </row>
    <row r="438" spans="1:4" x14ac:dyDescent="0.2">
      <c r="A438" s="8"/>
      <c r="B438" s="8"/>
      <c r="D438" s="8"/>
    </row>
    <row r="439" spans="1:4" x14ac:dyDescent="0.2">
      <c r="A439" s="8"/>
      <c r="B439" s="8"/>
      <c r="D439" s="8"/>
    </row>
    <row r="440" spans="1:4" x14ac:dyDescent="0.2">
      <c r="A440" s="8"/>
      <c r="B440" s="8"/>
      <c r="D440" s="8"/>
    </row>
    <row r="441" spans="1:4" x14ac:dyDescent="0.2">
      <c r="A441" s="8"/>
      <c r="B441" s="8"/>
      <c r="D441" s="8"/>
    </row>
    <row r="442" spans="1:4" x14ac:dyDescent="0.2">
      <c r="A442" s="8"/>
      <c r="B442" s="8"/>
      <c r="D442" s="8"/>
    </row>
    <row r="443" spans="1:4" x14ac:dyDescent="0.2">
      <c r="A443" s="8"/>
      <c r="B443" s="8"/>
      <c r="D443" s="8"/>
    </row>
    <row r="444" spans="1:4" x14ac:dyDescent="0.2">
      <c r="A444" s="8"/>
      <c r="B444" s="8"/>
      <c r="D444" s="8"/>
    </row>
    <row r="445" spans="1:4" x14ac:dyDescent="0.2">
      <c r="A445" s="8"/>
      <c r="B445" s="8"/>
      <c r="D445" s="8"/>
    </row>
    <row r="446" spans="1:4" x14ac:dyDescent="0.2">
      <c r="A446" s="8"/>
      <c r="B446" s="8"/>
      <c r="D446" s="8"/>
    </row>
    <row r="447" spans="1:4" x14ac:dyDescent="0.2">
      <c r="A447" s="8"/>
      <c r="B447" s="8"/>
      <c r="D447" s="8"/>
    </row>
    <row r="448" spans="1:4" x14ac:dyDescent="0.2">
      <c r="A448" s="8"/>
      <c r="B448" s="8"/>
      <c r="D448" s="8"/>
    </row>
    <row r="449" spans="1:4" x14ac:dyDescent="0.2">
      <c r="A449" s="8"/>
      <c r="B449" s="8"/>
      <c r="D449" s="8"/>
    </row>
    <row r="450" spans="1:4" x14ac:dyDescent="0.2">
      <c r="A450" s="8"/>
      <c r="B450" s="8"/>
      <c r="D450" s="8"/>
    </row>
    <row r="451" spans="1:4" x14ac:dyDescent="0.2">
      <c r="A451" s="8"/>
      <c r="B451" s="8"/>
      <c r="D451" s="8"/>
    </row>
    <row r="452" spans="1:4" x14ac:dyDescent="0.2">
      <c r="A452" s="8"/>
      <c r="B452" s="8"/>
      <c r="D452" s="8"/>
    </row>
    <row r="453" spans="1:4" x14ac:dyDescent="0.2">
      <c r="A453" s="8"/>
      <c r="B453" s="8"/>
      <c r="D453" s="8"/>
    </row>
    <row r="454" spans="1:4" x14ac:dyDescent="0.2">
      <c r="A454" s="8"/>
      <c r="B454" s="8"/>
      <c r="D454" s="8"/>
    </row>
    <row r="455" spans="1:4" x14ac:dyDescent="0.2">
      <c r="A455" s="8"/>
      <c r="B455" s="8"/>
      <c r="D455" s="8"/>
    </row>
    <row r="456" spans="1:4" x14ac:dyDescent="0.2">
      <c r="A456" s="8"/>
      <c r="B456" s="8"/>
      <c r="D456" s="8"/>
    </row>
    <row r="457" spans="1:4" x14ac:dyDescent="0.2">
      <c r="A457" s="8"/>
      <c r="B457" s="8"/>
      <c r="D457" s="8"/>
    </row>
    <row r="458" spans="1:4" x14ac:dyDescent="0.2">
      <c r="A458" s="8"/>
      <c r="B458" s="8"/>
      <c r="D458" s="8"/>
    </row>
    <row r="459" spans="1:4" x14ac:dyDescent="0.2">
      <c r="A459" s="8"/>
      <c r="B459" s="8"/>
      <c r="D459" s="8"/>
    </row>
    <row r="460" spans="1:4" x14ac:dyDescent="0.2">
      <c r="A460" s="8"/>
      <c r="B460" s="8"/>
      <c r="D460" s="8"/>
    </row>
    <row r="461" spans="1:4" x14ac:dyDescent="0.2">
      <c r="A461" s="8"/>
      <c r="B461" s="8"/>
      <c r="D461" s="8"/>
    </row>
    <row r="462" spans="1:4" x14ac:dyDescent="0.2">
      <c r="A462" s="8"/>
      <c r="B462" s="8"/>
      <c r="D462" s="8"/>
    </row>
    <row r="463" spans="1:4" x14ac:dyDescent="0.2">
      <c r="A463" s="8"/>
      <c r="B463" s="8"/>
      <c r="D463" s="8"/>
    </row>
    <row r="464" spans="1:4" x14ac:dyDescent="0.2">
      <c r="A464" s="8"/>
      <c r="B464" s="8"/>
      <c r="D464" s="8"/>
    </row>
    <row r="465" spans="1:4" x14ac:dyDescent="0.2">
      <c r="A465" s="8"/>
      <c r="B465" s="8"/>
      <c r="D465" s="8"/>
    </row>
    <row r="466" spans="1:4" x14ac:dyDescent="0.2">
      <c r="A466" s="8"/>
      <c r="B466" s="8"/>
      <c r="D466" s="8"/>
    </row>
    <row r="467" spans="1:4" x14ac:dyDescent="0.2">
      <c r="A467" s="8"/>
      <c r="B467" s="8"/>
      <c r="D467" s="8"/>
    </row>
    <row r="468" spans="1:4" x14ac:dyDescent="0.2">
      <c r="A468" s="8"/>
      <c r="B468" s="8"/>
      <c r="D468" s="8"/>
    </row>
    <row r="469" spans="1:4" x14ac:dyDescent="0.2">
      <c r="A469" s="8"/>
      <c r="B469" s="8"/>
      <c r="D469" s="8"/>
    </row>
    <row r="470" spans="1:4" x14ac:dyDescent="0.2">
      <c r="A470" s="8"/>
      <c r="B470" s="8"/>
      <c r="D470" s="8"/>
    </row>
    <row r="471" spans="1:4" x14ac:dyDescent="0.2">
      <c r="A471" s="8"/>
      <c r="B471" s="8"/>
      <c r="D471" s="8"/>
    </row>
    <row r="472" spans="1:4" x14ac:dyDescent="0.2">
      <c r="A472" s="8"/>
      <c r="B472" s="8"/>
      <c r="D472" s="8"/>
    </row>
    <row r="473" spans="1:4" x14ac:dyDescent="0.2">
      <c r="A473" s="8"/>
      <c r="B473" s="8"/>
      <c r="D473" s="8"/>
    </row>
    <row r="474" spans="1:4" x14ac:dyDescent="0.2">
      <c r="A474" s="8"/>
      <c r="B474" s="8"/>
      <c r="D474" s="8"/>
    </row>
    <row r="475" spans="1:4" x14ac:dyDescent="0.2">
      <c r="A475" s="8"/>
      <c r="B475" s="8"/>
      <c r="D475" s="8"/>
    </row>
    <row r="476" spans="1:4" x14ac:dyDescent="0.2">
      <c r="A476" s="8"/>
      <c r="B476" s="8"/>
      <c r="D476" s="8"/>
    </row>
    <row r="477" spans="1:4" x14ac:dyDescent="0.2">
      <c r="A477" s="8"/>
      <c r="B477" s="8"/>
      <c r="D477" s="8"/>
    </row>
    <row r="478" spans="1:4" x14ac:dyDescent="0.2">
      <c r="A478" s="8"/>
      <c r="B478" s="8"/>
      <c r="D478" s="8"/>
    </row>
    <row r="479" spans="1:4" x14ac:dyDescent="0.2">
      <c r="A479" s="8"/>
      <c r="B479" s="8"/>
      <c r="D479" s="8"/>
    </row>
    <row r="480" spans="1:4" x14ac:dyDescent="0.2">
      <c r="A480" s="8"/>
      <c r="B480" s="8"/>
      <c r="D480" s="8"/>
    </row>
    <row r="481" spans="1:4" x14ac:dyDescent="0.2">
      <c r="A481" s="8"/>
      <c r="B481" s="8"/>
      <c r="D481" s="8"/>
    </row>
    <row r="482" spans="1:4" x14ac:dyDescent="0.2">
      <c r="A482" s="8"/>
      <c r="B482" s="8"/>
      <c r="D482" s="8"/>
    </row>
    <row r="483" spans="1:4" x14ac:dyDescent="0.2">
      <c r="A483" s="8"/>
      <c r="B483" s="8"/>
      <c r="D483" s="8"/>
    </row>
    <row r="484" spans="1:4" x14ac:dyDescent="0.2">
      <c r="A484" s="8"/>
      <c r="B484" s="8"/>
      <c r="D484" s="8"/>
    </row>
    <row r="485" spans="1:4" x14ac:dyDescent="0.2">
      <c r="A485" s="8"/>
      <c r="B485" s="8"/>
      <c r="D485" s="8"/>
    </row>
    <row r="486" spans="1:4" x14ac:dyDescent="0.2">
      <c r="A486" s="8"/>
      <c r="B486" s="8"/>
      <c r="D486" s="8"/>
    </row>
    <row r="487" spans="1:4" x14ac:dyDescent="0.2">
      <c r="A487" s="8"/>
      <c r="B487" s="8"/>
      <c r="D487" s="8"/>
    </row>
    <row r="488" spans="1:4" x14ac:dyDescent="0.2">
      <c r="A488" s="8"/>
      <c r="B488" s="8"/>
      <c r="D488" s="8"/>
    </row>
    <row r="489" spans="1:4" x14ac:dyDescent="0.2">
      <c r="A489" s="8"/>
      <c r="B489" s="8"/>
      <c r="D489" s="8"/>
    </row>
    <row r="490" spans="1:4" x14ac:dyDescent="0.2">
      <c r="A490" s="8"/>
      <c r="B490" s="8"/>
      <c r="D490" s="8"/>
    </row>
    <row r="491" spans="1:4" x14ac:dyDescent="0.2">
      <c r="A491" s="8"/>
      <c r="B491" s="8"/>
      <c r="D491" s="8"/>
    </row>
    <row r="492" spans="1:4" x14ac:dyDescent="0.2">
      <c r="A492" s="8"/>
      <c r="B492" s="8"/>
      <c r="D492" s="8"/>
    </row>
    <row r="493" spans="1:4" x14ac:dyDescent="0.2">
      <c r="A493" s="8"/>
      <c r="B493" s="8"/>
      <c r="D493" s="8"/>
    </row>
    <row r="494" spans="1:4" x14ac:dyDescent="0.2">
      <c r="A494" s="8"/>
      <c r="B494" s="8"/>
      <c r="D494" s="8"/>
    </row>
    <row r="495" spans="1:4" x14ac:dyDescent="0.2">
      <c r="A495" s="8"/>
      <c r="B495" s="8"/>
      <c r="D495" s="8"/>
    </row>
    <row r="496" spans="1:4" x14ac:dyDescent="0.2">
      <c r="A496" s="8"/>
      <c r="B496" s="8"/>
      <c r="D496" s="8"/>
    </row>
    <row r="497" spans="1:4" x14ac:dyDescent="0.2">
      <c r="A497" s="8"/>
      <c r="B497" s="8"/>
      <c r="D497" s="8"/>
    </row>
    <row r="498" spans="1:4" x14ac:dyDescent="0.2">
      <c r="A498" s="8"/>
      <c r="B498" s="8"/>
      <c r="D498" s="8"/>
    </row>
    <row r="499" spans="1:4" x14ac:dyDescent="0.2">
      <c r="A499" s="8"/>
      <c r="B499" s="8"/>
      <c r="D499" s="8"/>
    </row>
    <row r="500" spans="1:4" x14ac:dyDescent="0.2">
      <c r="A500" s="8"/>
      <c r="B500" s="8"/>
      <c r="D500" s="8"/>
    </row>
    <row r="501" spans="1:4" x14ac:dyDescent="0.2">
      <c r="A501" s="8"/>
      <c r="B501" s="8"/>
      <c r="D501" s="8"/>
    </row>
    <row r="502" spans="1:4" x14ac:dyDescent="0.2">
      <c r="A502" s="8"/>
      <c r="B502" s="8"/>
      <c r="D502" s="8"/>
    </row>
    <row r="503" spans="1:4" x14ac:dyDescent="0.2">
      <c r="A503" s="8"/>
      <c r="B503" s="8"/>
      <c r="D503" s="8"/>
    </row>
    <row r="504" spans="1:4" x14ac:dyDescent="0.2">
      <c r="A504" s="8"/>
      <c r="B504" s="8"/>
      <c r="D504" s="8"/>
    </row>
    <row r="505" spans="1:4" x14ac:dyDescent="0.2">
      <c r="A505" s="8"/>
      <c r="B505" s="8"/>
      <c r="D505" s="8"/>
    </row>
    <row r="506" spans="1:4" x14ac:dyDescent="0.2">
      <c r="A506" s="8"/>
      <c r="B506" s="8"/>
      <c r="D506" s="8"/>
    </row>
    <row r="507" spans="1:4" x14ac:dyDescent="0.2">
      <c r="A507" s="8"/>
      <c r="B507" s="8"/>
      <c r="D507" s="8"/>
    </row>
    <row r="508" spans="1:4" x14ac:dyDescent="0.2">
      <c r="A508" s="8"/>
      <c r="B508" s="8"/>
      <c r="D508" s="8"/>
    </row>
    <row r="509" spans="1:4" x14ac:dyDescent="0.2">
      <c r="A509" s="8"/>
      <c r="B509" s="8"/>
      <c r="D509" s="8"/>
    </row>
    <row r="510" spans="1:4" x14ac:dyDescent="0.2">
      <c r="A510" s="8"/>
      <c r="B510" s="8"/>
      <c r="D510" s="8"/>
    </row>
    <row r="511" spans="1:4" x14ac:dyDescent="0.2">
      <c r="A511" s="8"/>
      <c r="B511" s="8"/>
      <c r="D511" s="8"/>
    </row>
    <row r="512" spans="1:4" x14ac:dyDescent="0.2">
      <c r="A512" s="8"/>
      <c r="B512" s="8"/>
      <c r="D512" s="8"/>
    </row>
    <row r="513" spans="1:4" x14ac:dyDescent="0.2">
      <c r="A513" s="8"/>
      <c r="B513" s="8"/>
      <c r="D513" s="8"/>
    </row>
    <row r="514" spans="1:4" x14ac:dyDescent="0.2">
      <c r="A514" s="8"/>
      <c r="B514" s="8"/>
      <c r="D514" s="8"/>
    </row>
  </sheetData>
  <autoFilter ref="A143:E236"/>
  <mergeCells count="25">
    <mergeCell ref="A235:C235"/>
    <mergeCell ref="M5:O5"/>
    <mergeCell ref="P5:R5"/>
    <mergeCell ref="E5:E6"/>
    <mergeCell ref="F5:G5"/>
    <mergeCell ref="H5:H6"/>
    <mergeCell ref="I5:I6"/>
    <mergeCell ref="J5:L5"/>
    <mergeCell ref="A140:D140"/>
    <mergeCell ref="A142:C142"/>
    <mergeCell ref="AN5:AP5"/>
    <mergeCell ref="AQ5:AS5"/>
    <mergeCell ref="AT5:AV5"/>
    <mergeCell ref="AW5:AY5"/>
    <mergeCell ref="V5:X5"/>
    <mergeCell ref="Y5:AA5"/>
    <mergeCell ref="AB5:AD5"/>
    <mergeCell ref="AE5:AG5"/>
    <mergeCell ref="AH5:AJ5"/>
    <mergeCell ref="AK5:AM5"/>
    <mergeCell ref="S5:U5"/>
    <mergeCell ref="A5:A6"/>
    <mergeCell ref="B5:B6"/>
    <mergeCell ref="C5:C6"/>
    <mergeCell ref="D5:D6"/>
  </mergeCells>
  <pageMargins left="0.7" right="0.7" top="0.25" bottom="0.25" header="0.3" footer="0.3"/>
  <pageSetup paperSize="9" scale="75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BD453"/>
  <sheetViews>
    <sheetView topLeftCell="O1" workbookViewId="0">
      <pane ySplit="6" topLeftCell="A7" activePane="bottomLeft" state="frozen"/>
      <selection pane="bottomLeft" activeCell="AC7" sqref="AC7"/>
    </sheetView>
  </sheetViews>
  <sheetFormatPr defaultRowHeight="11.25" x14ac:dyDescent="0.2"/>
  <cols>
    <col min="1" max="1" width="6" style="16" customWidth="1"/>
    <col min="2" max="2" width="6.140625" style="15" customWidth="1"/>
    <col min="3" max="3" width="22.85546875" style="63" customWidth="1"/>
    <col min="4" max="4" width="9.7109375" style="16" customWidth="1"/>
    <col min="5" max="5" width="14.7109375" style="8" bestFit="1" customWidth="1"/>
    <col min="6" max="7" width="11.28515625" style="8" customWidth="1"/>
    <col min="8" max="8" width="14.7109375" style="8" customWidth="1"/>
    <col min="9" max="9" width="12.42578125" style="8" customWidth="1"/>
    <col min="10" max="11" width="12.42578125" style="316" customWidth="1"/>
    <col min="12" max="12" width="12.42578125" style="314" customWidth="1"/>
    <col min="13" max="13" width="14.42578125" style="316" customWidth="1"/>
    <col min="14" max="14" width="12.42578125" style="316" customWidth="1"/>
    <col min="15" max="15" width="11.85546875" style="317" customWidth="1"/>
    <col min="16" max="16" width="13" style="316" customWidth="1"/>
    <col min="17" max="17" width="11.140625" style="316" customWidth="1"/>
    <col min="18" max="18" width="11.7109375" style="317" customWidth="1"/>
    <col min="19" max="20" width="12" style="316" customWidth="1"/>
    <col min="21" max="21" width="11.85546875" style="317" customWidth="1"/>
    <col min="22" max="22" width="12.140625" style="316" customWidth="1"/>
    <col min="23" max="23" width="12.28515625" style="316" customWidth="1"/>
    <col min="24" max="24" width="12.28515625" style="317" customWidth="1"/>
    <col min="25" max="25" width="12.5703125" style="316" customWidth="1"/>
    <col min="26" max="26" width="12.28515625" style="316" customWidth="1"/>
    <col min="27" max="27" width="12.140625" style="317" customWidth="1"/>
    <col min="28" max="28" width="12.5703125" style="316" customWidth="1"/>
    <col min="29" max="29" width="12.140625" style="316" customWidth="1"/>
    <col min="30" max="30" width="14" style="317" customWidth="1"/>
    <col min="31" max="31" width="12.5703125" style="316" customWidth="1"/>
    <col min="32" max="32" width="12.85546875" style="316" customWidth="1"/>
    <col min="33" max="33" width="12.7109375" style="317" customWidth="1"/>
    <col min="34" max="34" width="13.140625" style="316" customWidth="1"/>
    <col min="35" max="35" width="12.85546875" style="316" customWidth="1"/>
    <col min="36" max="36" width="13.42578125" style="317" customWidth="1"/>
    <col min="37" max="37" width="13.28515625" style="316" customWidth="1"/>
    <col min="38" max="38" width="13" style="316" customWidth="1"/>
    <col min="39" max="39" width="12.7109375" style="317" customWidth="1"/>
    <col min="40" max="40" width="14.140625" style="316" customWidth="1"/>
    <col min="41" max="41" width="13" style="316" customWidth="1"/>
    <col min="42" max="42" width="13.140625" style="317" customWidth="1"/>
    <col min="43" max="43" width="13" style="316" customWidth="1"/>
    <col min="44" max="44" width="13.42578125" style="316" customWidth="1"/>
    <col min="45" max="46" width="12.7109375" style="316" customWidth="1"/>
    <col min="47" max="47" width="13.7109375" style="316" customWidth="1"/>
    <col min="48" max="48" width="13" style="316" customWidth="1"/>
    <col min="49" max="49" width="12" style="316" customWidth="1"/>
    <col min="50" max="50" width="12.85546875" style="316" customWidth="1"/>
    <col min="51" max="51" width="13.28515625" style="316" customWidth="1"/>
    <col min="52" max="52" width="15" style="316" customWidth="1"/>
    <col min="53" max="53" width="9.85546875" style="8" bestFit="1" customWidth="1"/>
    <col min="54" max="54" width="11.85546875" style="8" customWidth="1"/>
    <col min="55" max="55" width="9.85546875" style="8" bestFit="1" customWidth="1"/>
    <col min="56" max="16384" width="9.140625" style="8"/>
  </cols>
  <sheetData>
    <row r="1" spans="1:56" x14ac:dyDescent="0.2">
      <c r="C1" s="62" t="s">
        <v>0</v>
      </c>
      <c r="D1" s="48"/>
      <c r="E1" s="47"/>
      <c r="F1" s="47"/>
      <c r="L1" s="313"/>
    </row>
    <row r="2" spans="1:56" x14ac:dyDescent="0.2">
      <c r="C2" s="47" t="s">
        <v>535</v>
      </c>
      <c r="D2" s="48"/>
      <c r="E2" s="47"/>
      <c r="F2" s="47"/>
      <c r="L2" s="313"/>
    </row>
    <row r="3" spans="1:56" x14ac:dyDescent="0.2">
      <c r="C3" s="63" t="s">
        <v>291</v>
      </c>
      <c r="L3" s="313"/>
    </row>
    <row r="4" spans="1:56" ht="12" thickBot="1" x14ac:dyDescent="0.25">
      <c r="L4" s="313"/>
    </row>
    <row r="5" spans="1:56" s="188" customFormat="1" ht="15.75" customHeight="1" x14ac:dyDescent="0.25">
      <c r="A5" s="382" t="s">
        <v>1</v>
      </c>
      <c r="B5" s="384" t="s">
        <v>2</v>
      </c>
      <c r="C5" s="402" t="s">
        <v>3</v>
      </c>
      <c r="D5" s="386" t="s">
        <v>4</v>
      </c>
      <c r="E5" s="386" t="s">
        <v>5</v>
      </c>
      <c r="F5" s="394" t="s">
        <v>6</v>
      </c>
      <c r="G5" s="394"/>
      <c r="H5" s="386" t="s">
        <v>10</v>
      </c>
      <c r="I5" s="386" t="s">
        <v>27</v>
      </c>
      <c r="J5" s="406" t="s">
        <v>26</v>
      </c>
      <c r="K5" s="407"/>
      <c r="L5" s="408"/>
      <c r="M5" s="381" t="s">
        <v>9</v>
      </c>
      <c r="N5" s="381"/>
      <c r="O5" s="381"/>
      <c r="P5" s="381" t="s">
        <v>14</v>
      </c>
      <c r="Q5" s="381"/>
      <c r="R5" s="401"/>
      <c r="S5" s="381" t="s">
        <v>15</v>
      </c>
      <c r="T5" s="381"/>
      <c r="U5" s="401"/>
      <c r="V5" s="381" t="s">
        <v>16</v>
      </c>
      <c r="W5" s="381"/>
      <c r="X5" s="401"/>
      <c r="Y5" s="381" t="s">
        <v>17</v>
      </c>
      <c r="Z5" s="381"/>
      <c r="AA5" s="401"/>
      <c r="AB5" s="381" t="s">
        <v>18</v>
      </c>
      <c r="AC5" s="381"/>
      <c r="AD5" s="401"/>
      <c r="AE5" s="381" t="s">
        <v>19</v>
      </c>
      <c r="AF5" s="381"/>
      <c r="AG5" s="401"/>
      <c r="AH5" s="381" t="s">
        <v>20</v>
      </c>
      <c r="AI5" s="381"/>
      <c r="AJ5" s="401"/>
      <c r="AK5" s="381" t="s">
        <v>21</v>
      </c>
      <c r="AL5" s="381"/>
      <c r="AM5" s="401"/>
      <c r="AN5" s="381" t="s">
        <v>22</v>
      </c>
      <c r="AO5" s="381"/>
      <c r="AP5" s="401"/>
      <c r="AQ5" s="381" t="s">
        <v>23</v>
      </c>
      <c r="AR5" s="381"/>
      <c r="AS5" s="401"/>
      <c r="AT5" s="381" t="s">
        <v>24</v>
      </c>
      <c r="AU5" s="381"/>
      <c r="AV5" s="401"/>
      <c r="AW5" s="388" t="s">
        <v>25</v>
      </c>
      <c r="AX5" s="389"/>
      <c r="AY5" s="390"/>
      <c r="AZ5" s="258" t="s">
        <v>285</v>
      </c>
      <c r="BB5" s="404" t="s">
        <v>30</v>
      </c>
    </row>
    <row r="6" spans="1:56" s="191" customFormat="1" ht="15.75" customHeight="1" thickBot="1" x14ac:dyDescent="0.25">
      <c r="A6" s="383"/>
      <c r="B6" s="385"/>
      <c r="C6" s="403"/>
      <c r="D6" s="367"/>
      <c r="E6" s="367"/>
      <c r="F6" s="189" t="s">
        <v>7</v>
      </c>
      <c r="G6" s="190" t="s">
        <v>8</v>
      </c>
      <c r="H6" s="367"/>
      <c r="I6" s="387"/>
      <c r="J6" s="191" t="s">
        <v>11</v>
      </c>
      <c r="K6" s="233" t="s">
        <v>12</v>
      </c>
      <c r="L6" s="307" t="s">
        <v>13</v>
      </c>
      <c r="M6" s="234" t="s">
        <v>11</v>
      </c>
      <c r="N6" s="191" t="s">
        <v>12</v>
      </c>
      <c r="O6" s="308" t="s">
        <v>13</v>
      </c>
      <c r="P6" s="191" t="s">
        <v>11</v>
      </c>
      <c r="Q6" s="191" t="s">
        <v>12</v>
      </c>
      <c r="R6" s="308" t="s">
        <v>13</v>
      </c>
      <c r="S6" s="191" t="s">
        <v>11</v>
      </c>
      <c r="T6" s="191" t="s">
        <v>12</v>
      </c>
      <c r="U6" s="308" t="s">
        <v>13</v>
      </c>
      <c r="V6" s="191" t="s">
        <v>11</v>
      </c>
      <c r="W6" s="191" t="s">
        <v>12</v>
      </c>
      <c r="X6" s="307" t="s">
        <v>13</v>
      </c>
      <c r="Y6" s="191" t="s">
        <v>11</v>
      </c>
      <c r="Z6" s="191" t="s">
        <v>12</v>
      </c>
      <c r="AA6" s="308" t="s">
        <v>13</v>
      </c>
      <c r="AB6" s="191" t="s">
        <v>11</v>
      </c>
      <c r="AC6" s="191" t="s">
        <v>12</v>
      </c>
      <c r="AD6" s="308" t="s">
        <v>13</v>
      </c>
      <c r="AE6" s="191" t="s">
        <v>11</v>
      </c>
      <c r="AF6" s="191" t="s">
        <v>12</v>
      </c>
      <c r="AG6" s="308" t="s">
        <v>13</v>
      </c>
      <c r="AH6" s="191" t="s">
        <v>11</v>
      </c>
      <c r="AI6" s="191" t="s">
        <v>12</v>
      </c>
      <c r="AJ6" s="308" t="s">
        <v>13</v>
      </c>
      <c r="AK6" s="191" t="s">
        <v>11</v>
      </c>
      <c r="AL6" s="191" t="s">
        <v>12</v>
      </c>
      <c r="AM6" s="308" t="s">
        <v>13</v>
      </c>
      <c r="AN6" s="191" t="s">
        <v>11</v>
      </c>
      <c r="AO6" s="191" t="s">
        <v>12</v>
      </c>
      <c r="AP6" s="308" t="s">
        <v>13</v>
      </c>
      <c r="AQ6" s="191" t="s">
        <v>11</v>
      </c>
      <c r="AR6" s="191" t="s">
        <v>12</v>
      </c>
      <c r="AS6" s="309" t="s">
        <v>13</v>
      </c>
      <c r="AT6" s="191" t="s">
        <v>11</v>
      </c>
      <c r="AU6" s="191" t="s">
        <v>12</v>
      </c>
      <c r="AV6" s="310" t="s">
        <v>13</v>
      </c>
      <c r="AW6" s="191" t="s">
        <v>11</v>
      </c>
      <c r="AX6" s="191" t="s">
        <v>12</v>
      </c>
      <c r="AY6" s="191" t="s">
        <v>13</v>
      </c>
      <c r="AZ6" s="191" t="s">
        <v>297</v>
      </c>
      <c r="BB6" s="405"/>
    </row>
    <row r="7" spans="1:56" s="165" customFormat="1" ht="12" customHeight="1" x14ac:dyDescent="0.2">
      <c r="A7" s="311">
        <v>1</v>
      </c>
      <c r="B7" s="256" t="s">
        <v>465</v>
      </c>
      <c r="C7" s="257" t="s">
        <v>327</v>
      </c>
      <c r="D7" s="158" t="s">
        <v>328</v>
      </c>
      <c r="E7" s="158">
        <v>13000000</v>
      </c>
      <c r="F7" s="104"/>
      <c r="G7" s="105">
        <v>1750000</v>
      </c>
      <c r="H7" s="158">
        <f>E7-G7</f>
        <v>11250000</v>
      </c>
      <c r="I7" s="255">
        <v>4000000</v>
      </c>
      <c r="J7" s="318"/>
      <c r="K7" s="319"/>
      <c r="L7" s="314"/>
      <c r="M7" s="320">
        <v>605000</v>
      </c>
      <c r="N7" s="318">
        <v>605000</v>
      </c>
      <c r="O7" s="314">
        <f>M7-N7</f>
        <v>0</v>
      </c>
      <c r="P7" s="320">
        <v>605000</v>
      </c>
      <c r="Q7" s="318">
        <v>605000</v>
      </c>
      <c r="R7" s="314">
        <f t="shared" ref="R7" si="0">P7-Q7</f>
        <v>0</v>
      </c>
      <c r="S7" s="320">
        <v>605000</v>
      </c>
      <c r="T7" s="318">
        <v>605000</v>
      </c>
      <c r="U7" s="315">
        <f t="shared" ref="U7:U8" si="1">S7-T7</f>
        <v>0</v>
      </c>
      <c r="V7" s="320">
        <v>605000</v>
      </c>
      <c r="W7" s="318">
        <v>605000</v>
      </c>
      <c r="X7" s="314">
        <f t="shared" ref="X7" si="2">V7-W7</f>
        <v>0</v>
      </c>
      <c r="Y7" s="320">
        <v>605000</v>
      </c>
      <c r="Z7" s="318">
        <v>605000</v>
      </c>
      <c r="AA7" s="314">
        <f t="shared" ref="AA7" si="3">Y7-Z7</f>
        <v>0</v>
      </c>
      <c r="AB7" s="320">
        <v>605000</v>
      </c>
      <c r="AC7" s="318"/>
      <c r="AD7" s="314">
        <f t="shared" ref="AD7" si="4">AB7-AC7</f>
        <v>605000</v>
      </c>
      <c r="AE7" s="320">
        <v>605000</v>
      </c>
      <c r="AF7" s="318"/>
      <c r="AG7" s="314">
        <f t="shared" ref="AG7" si="5">AE7-AF7</f>
        <v>605000</v>
      </c>
      <c r="AH7" s="320">
        <v>605000</v>
      </c>
      <c r="AI7" s="318"/>
      <c r="AJ7" s="314">
        <f t="shared" ref="AJ7" si="6">AH7-AI7</f>
        <v>605000</v>
      </c>
      <c r="AK7" s="320">
        <v>605000</v>
      </c>
      <c r="AL7" s="318"/>
      <c r="AM7" s="314">
        <f t="shared" ref="AM7" si="7">AK7-AL7</f>
        <v>605000</v>
      </c>
      <c r="AN7" s="320">
        <v>605000</v>
      </c>
      <c r="AO7" s="318"/>
      <c r="AP7" s="314">
        <f t="shared" ref="AP7" si="8">AN7-AO7</f>
        <v>605000</v>
      </c>
      <c r="AQ7" s="320">
        <v>605000</v>
      </c>
      <c r="AR7" s="318"/>
      <c r="AS7" s="314">
        <f t="shared" ref="AS7" si="9">AQ7-AR7</f>
        <v>605000</v>
      </c>
      <c r="AT7" s="320">
        <v>595000</v>
      </c>
      <c r="AU7" s="318"/>
      <c r="AV7" s="314">
        <f t="shared" ref="AV7" si="10">AT7-AU7</f>
        <v>595000</v>
      </c>
      <c r="AW7" s="320">
        <v>0</v>
      </c>
      <c r="AX7" s="318"/>
      <c r="AY7" s="321">
        <f t="shared" ref="AY7" si="11">AW7-AX7</f>
        <v>0</v>
      </c>
      <c r="AZ7" s="322">
        <f>J7+M7+P7+S7+V7+Y7+AB7+AE7+AH7+AK7+AN7+AQ7+AT7+AW7</f>
        <v>7250000</v>
      </c>
      <c r="BA7" s="165">
        <f>+I7</f>
        <v>4000000</v>
      </c>
      <c r="BB7" s="197">
        <f>+AZ7+BA7</f>
        <v>11250000</v>
      </c>
      <c r="BC7" s="165">
        <f>+H7</f>
        <v>11250000</v>
      </c>
      <c r="BD7" s="165">
        <f>+BB7-BC7</f>
        <v>0</v>
      </c>
    </row>
    <row r="8" spans="1:56" x14ac:dyDescent="0.2">
      <c r="A8" s="312">
        <v>2</v>
      </c>
      <c r="B8" s="4"/>
      <c r="C8" s="228" t="s">
        <v>329</v>
      </c>
      <c r="D8" s="158" t="s">
        <v>328</v>
      </c>
      <c r="E8" s="158">
        <v>13000000</v>
      </c>
      <c r="F8" s="11">
        <v>0</v>
      </c>
      <c r="G8" s="11">
        <v>500000</v>
      </c>
      <c r="H8" s="158">
        <v>12500000</v>
      </c>
      <c r="I8" s="11">
        <v>10000000</v>
      </c>
      <c r="J8" s="323"/>
      <c r="K8" s="324"/>
      <c r="M8" s="325">
        <v>250000</v>
      </c>
      <c r="N8" s="323">
        <v>250000</v>
      </c>
      <c r="O8" s="314">
        <f>+M8-N8</f>
        <v>0</v>
      </c>
      <c r="P8" s="325">
        <v>250000</v>
      </c>
      <c r="Q8" s="323">
        <v>250000</v>
      </c>
      <c r="R8" s="314">
        <f t="shared" ref="R8" si="12">+P8-Q8</f>
        <v>0</v>
      </c>
      <c r="S8" s="325">
        <v>250000</v>
      </c>
      <c r="T8" s="323">
        <v>250000</v>
      </c>
      <c r="U8" s="315">
        <f t="shared" si="1"/>
        <v>0</v>
      </c>
      <c r="V8" s="325">
        <v>250000</v>
      </c>
      <c r="W8" s="323"/>
      <c r="X8" s="314">
        <f t="shared" ref="X8" si="13">+V8-W8</f>
        <v>250000</v>
      </c>
      <c r="Y8" s="325">
        <v>250000</v>
      </c>
      <c r="Z8" s="323"/>
      <c r="AA8" s="314">
        <f t="shared" ref="AA8" si="14">+Y8-Z8</f>
        <v>250000</v>
      </c>
      <c r="AB8" s="325">
        <v>250000</v>
      </c>
      <c r="AC8" s="323"/>
      <c r="AD8" s="314">
        <f t="shared" ref="AD8" si="15">+AB8-AC8</f>
        <v>250000</v>
      </c>
      <c r="AE8" s="325">
        <v>250000</v>
      </c>
      <c r="AF8" s="323"/>
      <c r="AG8" s="314">
        <f t="shared" ref="AG8" si="16">+AE8-AF8</f>
        <v>250000</v>
      </c>
      <c r="AH8" s="325">
        <v>250000</v>
      </c>
      <c r="AI8" s="323"/>
      <c r="AJ8" s="314">
        <f t="shared" ref="AJ8" si="17">+AH8-AI8</f>
        <v>250000</v>
      </c>
      <c r="AK8" s="325">
        <v>250000</v>
      </c>
      <c r="AL8" s="323"/>
      <c r="AM8" s="314">
        <f t="shared" ref="AM8" si="18">+AK8-AL8</f>
        <v>250000</v>
      </c>
      <c r="AN8" s="325">
        <v>250000</v>
      </c>
      <c r="AO8" s="323"/>
      <c r="AP8" s="314">
        <f t="shared" ref="AP8" si="19">+AN8-AO8</f>
        <v>250000</v>
      </c>
      <c r="AQ8" s="323"/>
      <c r="AR8" s="323"/>
      <c r="AS8" s="326"/>
      <c r="AT8" s="323"/>
      <c r="AU8" s="323"/>
      <c r="AV8" s="327"/>
      <c r="AW8" s="323"/>
      <c r="AX8" s="323"/>
      <c r="AY8" s="327"/>
      <c r="AZ8" s="322">
        <f t="shared" ref="AZ8:AZ40" si="20">J8+M8+P8+S8+V8+Y8+AB8+AE8+AH8+AK8+AN8+AQ8+AT8+AW8</f>
        <v>2500000</v>
      </c>
      <c r="BA8" s="165">
        <f t="shared" ref="BA8:BA36" si="21">+I8</f>
        <v>10000000</v>
      </c>
      <c r="BB8" s="197">
        <f t="shared" ref="BB8:BB36" si="22">+AZ8+BA8</f>
        <v>12500000</v>
      </c>
      <c r="BC8" s="165">
        <f t="shared" ref="BC8:BC37" si="23">+H8</f>
        <v>12500000</v>
      </c>
      <c r="BD8" s="165">
        <f t="shared" ref="BD8:BD36" si="24">+BB8-BC8</f>
        <v>0</v>
      </c>
    </row>
    <row r="9" spans="1:56" s="284" customFormat="1" x14ac:dyDescent="0.2">
      <c r="A9" s="311">
        <v>3</v>
      </c>
      <c r="B9" s="305"/>
      <c r="C9" s="306" t="s">
        <v>330</v>
      </c>
      <c r="D9" s="296" t="s">
        <v>328</v>
      </c>
      <c r="E9" s="296">
        <v>13000000</v>
      </c>
      <c r="F9" s="272">
        <v>1250000</v>
      </c>
      <c r="G9" s="272">
        <v>500000</v>
      </c>
      <c r="H9" s="296">
        <v>11250000</v>
      </c>
      <c r="I9" s="272">
        <v>11250000</v>
      </c>
      <c r="J9" s="328"/>
      <c r="K9" s="329"/>
      <c r="L9" s="315"/>
      <c r="M9" s="330"/>
      <c r="N9" s="328"/>
      <c r="O9" s="315">
        <f t="shared" ref="O9:O56" si="25">+M9-N9</f>
        <v>0</v>
      </c>
      <c r="P9" s="328"/>
      <c r="Q9" s="328"/>
      <c r="R9" s="315"/>
      <c r="S9" s="328"/>
      <c r="T9" s="328"/>
      <c r="U9" s="315"/>
      <c r="V9" s="328"/>
      <c r="W9" s="328"/>
      <c r="X9" s="315"/>
      <c r="Y9" s="328"/>
      <c r="Z9" s="328"/>
      <c r="AA9" s="315"/>
      <c r="AB9" s="328"/>
      <c r="AC9" s="328"/>
      <c r="AD9" s="315"/>
      <c r="AE9" s="328"/>
      <c r="AF9" s="328"/>
      <c r="AG9" s="315"/>
      <c r="AH9" s="328"/>
      <c r="AI9" s="328"/>
      <c r="AJ9" s="331"/>
      <c r="AK9" s="328"/>
      <c r="AL9" s="328"/>
      <c r="AM9" s="315"/>
      <c r="AN9" s="328"/>
      <c r="AO9" s="328"/>
      <c r="AP9" s="315"/>
      <c r="AQ9" s="328"/>
      <c r="AR9" s="328"/>
      <c r="AS9" s="332"/>
      <c r="AT9" s="328"/>
      <c r="AU9" s="328"/>
      <c r="AV9" s="333"/>
      <c r="AW9" s="328"/>
      <c r="AX9" s="328"/>
      <c r="AY9" s="333"/>
      <c r="AZ9" s="334">
        <f t="shared" si="20"/>
        <v>0</v>
      </c>
      <c r="BA9" s="165">
        <f t="shared" si="21"/>
        <v>11250000</v>
      </c>
      <c r="BB9" s="197">
        <f t="shared" si="22"/>
        <v>11250000</v>
      </c>
      <c r="BC9" s="165">
        <f t="shared" si="23"/>
        <v>11250000</v>
      </c>
      <c r="BD9" s="165">
        <f t="shared" si="24"/>
        <v>0</v>
      </c>
    </row>
    <row r="10" spans="1:56" x14ac:dyDescent="0.2">
      <c r="A10" s="312">
        <v>4</v>
      </c>
      <c r="B10" s="4"/>
      <c r="C10" s="228" t="s">
        <v>331</v>
      </c>
      <c r="D10" s="158" t="s">
        <v>328</v>
      </c>
      <c r="E10" s="158">
        <v>13000000</v>
      </c>
      <c r="F10" s="11"/>
      <c r="G10" s="11">
        <v>500000</v>
      </c>
      <c r="H10" s="158">
        <f>E10-G10</f>
        <v>12500000</v>
      </c>
      <c r="I10" s="11">
        <v>4000000</v>
      </c>
      <c r="J10" s="323"/>
      <c r="K10" s="324"/>
      <c r="M10" s="325">
        <v>710000</v>
      </c>
      <c r="N10" s="323">
        <v>710000</v>
      </c>
      <c r="O10" s="314">
        <f t="shared" si="25"/>
        <v>0</v>
      </c>
      <c r="P10" s="325">
        <v>710000</v>
      </c>
      <c r="Q10" s="323">
        <v>710000</v>
      </c>
      <c r="R10" s="314">
        <f t="shared" ref="R10" si="26">P10-Q10</f>
        <v>0</v>
      </c>
      <c r="S10" s="325">
        <v>710000</v>
      </c>
      <c r="T10" s="323">
        <v>710000</v>
      </c>
      <c r="U10" s="314">
        <f t="shared" ref="U10" si="27">S10-T10</f>
        <v>0</v>
      </c>
      <c r="V10" s="325">
        <v>710000</v>
      </c>
      <c r="W10" s="323">
        <v>710000</v>
      </c>
      <c r="X10" s="314">
        <f t="shared" ref="X10" si="28">V10-W10</f>
        <v>0</v>
      </c>
      <c r="Y10" s="325">
        <v>710000</v>
      </c>
      <c r="Z10" s="323">
        <v>710000</v>
      </c>
      <c r="AA10" s="314">
        <f t="shared" ref="AA10" si="29">Y10-Z10</f>
        <v>0</v>
      </c>
      <c r="AB10" s="325">
        <v>710000</v>
      </c>
      <c r="AC10" s="323">
        <v>710000</v>
      </c>
      <c r="AD10" s="314">
        <f t="shared" ref="AD10" si="30">AB10-AC10</f>
        <v>0</v>
      </c>
      <c r="AE10" s="325">
        <v>710000</v>
      </c>
      <c r="AF10" s="323"/>
      <c r="AG10" s="314">
        <f t="shared" ref="AG10" si="31">AE10-AF10</f>
        <v>710000</v>
      </c>
      <c r="AH10" s="325">
        <v>710000</v>
      </c>
      <c r="AI10" s="323"/>
      <c r="AJ10" s="314">
        <f t="shared" ref="AJ10" si="32">AH10-AI10</f>
        <v>710000</v>
      </c>
      <c r="AK10" s="325">
        <v>710000</v>
      </c>
      <c r="AL10" s="323"/>
      <c r="AM10" s="314">
        <f t="shared" ref="AM10" si="33">AK10-AL10</f>
        <v>710000</v>
      </c>
      <c r="AN10" s="325">
        <v>710000</v>
      </c>
      <c r="AO10" s="323"/>
      <c r="AP10" s="314">
        <f t="shared" ref="AP10" si="34">AN10-AO10</f>
        <v>710000</v>
      </c>
      <c r="AQ10" s="325">
        <v>710000</v>
      </c>
      <c r="AR10" s="323"/>
      <c r="AS10" s="314">
        <f t="shared" ref="AS10" si="35">AQ10-AR10</f>
        <v>710000</v>
      </c>
      <c r="AT10" s="325">
        <v>690000</v>
      </c>
      <c r="AU10" s="323"/>
      <c r="AV10" s="314">
        <f t="shared" ref="AV10" si="36">AT10-AU10</f>
        <v>690000</v>
      </c>
      <c r="AW10" s="323"/>
      <c r="AX10" s="323"/>
      <c r="AY10" s="327"/>
      <c r="AZ10" s="322">
        <f t="shared" si="20"/>
        <v>8500000</v>
      </c>
      <c r="BA10" s="165">
        <f t="shared" si="21"/>
        <v>4000000</v>
      </c>
      <c r="BB10" s="197">
        <f t="shared" si="22"/>
        <v>12500000</v>
      </c>
      <c r="BC10" s="165">
        <f t="shared" si="23"/>
        <v>12500000</v>
      </c>
      <c r="BD10" s="165">
        <f t="shared" si="24"/>
        <v>0</v>
      </c>
    </row>
    <row r="11" spans="1:56" s="284" customFormat="1" x14ac:dyDescent="0.2">
      <c r="A11" s="311">
        <v>5</v>
      </c>
      <c r="B11" s="305"/>
      <c r="C11" s="306" t="s">
        <v>332</v>
      </c>
      <c r="D11" s="279" t="s">
        <v>328</v>
      </c>
      <c r="E11" s="296">
        <v>13000000</v>
      </c>
      <c r="F11" s="272">
        <v>1250000</v>
      </c>
      <c r="G11" s="272">
        <v>500000</v>
      </c>
      <c r="H11" s="296">
        <v>11250000</v>
      </c>
      <c r="I11" s="272">
        <v>11250000</v>
      </c>
      <c r="J11" s="328"/>
      <c r="K11" s="329"/>
      <c r="L11" s="315"/>
      <c r="M11" s="330"/>
      <c r="N11" s="328"/>
      <c r="O11" s="315">
        <f t="shared" si="25"/>
        <v>0</v>
      </c>
      <c r="P11" s="328"/>
      <c r="Q11" s="328"/>
      <c r="R11" s="315"/>
      <c r="S11" s="328"/>
      <c r="T11" s="328"/>
      <c r="U11" s="315"/>
      <c r="V11" s="328"/>
      <c r="W11" s="328"/>
      <c r="X11" s="315"/>
      <c r="Y11" s="328"/>
      <c r="Z11" s="328"/>
      <c r="AA11" s="315"/>
      <c r="AB11" s="328"/>
      <c r="AC11" s="328"/>
      <c r="AD11" s="315"/>
      <c r="AE11" s="328"/>
      <c r="AF11" s="328"/>
      <c r="AG11" s="315"/>
      <c r="AH11" s="328"/>
      <c r="AI11" s="328"/>
      <c r="AJ11" s="331"/>
      <c r="AK11" s="328"/>
      <c r="AL11" s="328"/>
      <c r="AM11" s="315"/>
      <c r="AN11" s="328"/>
      <c r="AO11" s="328"/>
      <c r="AP11" s="315"/>
      <c r="AQ11" s="328"/>
      <c r="AR11" s="328"/>
      <c r="AS11" s="332"/>
      <c r="AT11" s="328"/>
      <c r="AU11" s="328"/>
      <c r="AV11" s="333"/>
      <c r="AW11" s="328"/>
      <c r="AX11" s="328"/>
      <c r="AY11" s="333"/>
      <c r="AZ11" s="334">
        <f t="shared" si="20"/>
        <v>0</v>
      </c>
      <c r="BA11" s="165">
        <f t="shared" si="21"/>
        <v>11250000</v>
      </c>
      <c r="BB11" s="197">
        <f t="shared" si="22"/>
        <v>11250000</v>
      </c>
      <c r="BC11" s="165">
        <f t="shared" si="23"/>
        <v>11250000</v>
      </c>
      <c r="BD11" s="165">
        <f t="shared" si="24"/>
        <v>0</v>
      </c>
    </row>
    <row r="12" spans="1:56" x14ac:dyDescent="0.2">
      <c r="A12" s="311">
        <v>6</v>
      </c>
      <c r="B12" s="4"/>
      <c r="C12" s="228" t="s">
        <v>452</v>
      </c>
      <c r="D12" s="9" t="s">
        <v>328</v>
      </c>
      <c r="E12" s="53">
        <v>13500000</v>
      </c>
      <c r="F12" s="11"/>
      <c r="G12" s="11"/>
      <c r="H12" s="158">
        <f>+E12-F12-G12</f>
        <v>13500000</v>
      </c>
      <c r="I12" s="11">
        <v>4000000</v>
      </c>
      <c r="J12" s="323"/>
      <c r="K12" s="324"/>
      <c r="M12" s="325">
        <v>950000</v>
      </c>
      <c r="N12" s="323">
        <v>950000</v>
      </c>
      <c r="O12" s="314">
        <f t="shared" si="25"/>
        <v>0</v>
      </c>
      <c r="P12" s="325">
        <v>950000</v>
      </c>
      <c r="Q12" s="323">
        <v>950000</v>
      </c>
      <c r="R12" s="314">
        <f t="shared" ref="R12" si="37">+P12-Q12</f>
        <v>0</v>
      </c>
      <c r="S12" s="325">
        <v>950000</v>
      </c>
      <c r="T12" s="323">
        <v>950000</v>
      </c>
      <c r="U12" s="314">
        <f t="shared" ref="U12" si="38">+S12-T12</f>
        <v>0</v>
      </c>
      <c r="V12" s="325">
        <v>950000</v>
      </c>
      <c r="W12" s="323">
        <f>800000-450000</f>
        <v>350000</v>
      </c>
      <c r="X12" s="314">
        <f t="shared" ref="X12" si="39">+V12-W12</f>
        <v>600000</v>
      </c>
      <c r="Y12" s="325">
        <v>950000</v>
      </c>
      <c r="Z12" s="323"/>
      <c r="AA12" s="314">
        <f t="shared" ref="AA12" si="40">+Y12-Z12</f>
        <v>950000</v>
      </c>
      <c r="AB12" s="325">
        <v>950000</v>
      </c>
      <c r="AC12" s="323"/>
      <c r="AD12" s="314">
        <f t="shared" ref="AD12" si="41">+AB12-AC12</f>
        <v>950000</v>
      </c>
      <c r="AE12" s="325">
        <v>950000</v>
      </c>
      <c r="AF12" s="323"/>
      <c r="AG12" s="314">
        <f t="shared" ref="AG12" si="42">+AE12-AF12</f>
        <v>950000</v>
      </c>
      <c r="AH12" s="325">
        <v>950000</v>
      </c>
      <c r="AI12" s="323"/>
      <c r="AJ12" s="314">
        <f t="shared" ref="AJ12" si="43">+AH12-AI12</f>
        <v>950000</v>
      </c>
      <c r="AK12" s="325">
        <v>950000</v>
      </c>
      <c r="AL12" s="323"/>
      <c r="AM12" s="314">
        <f t="shared" ref="AM12" si="44">+AK12-AL12</f>
        <v>950000</v>
      </c>
      <c r="AN12" s="325">
        <v>950000</v>
      </c>
      <c r="AO12" s="323"/>
      <c r="AP12" s="314">
        <f t="shared" ref="AP12" si="45">+AN12-AO12</f>
        <v>950000</v>
      </c>
      <c r="AQ12" s="323"/>
      <c r="AR12" s="323"/>
      <c r="AS12" s="326"/>
      <c r="AT12" s="323"/>
      <c r="AU12" s="323"/>
      <c r="AV12" s="327"/>
      <c r="AW12" s="323"/>
      <c r="AX12" s="323"/>
      <c r="AY12" s="327"/>
      <c r="AZ12" s="322">
        <f t="shared" si="20"/>
        <v>9500000</v>
      </c>
      <c r="BA12" s="165">
        <f t="shared" si="21"/>
        <v>4000000</v>
      </c>
      <c r="BB12" s="197">
        <f t="shared" si="22"/>
        <v>13500000</v>
      </c>
      <c r="BC12" s="165">
        <f t="shared" si="23"/>
        <v>13500000</v>
      </c>
      <c r="BD12" s="165">
        <f t="shared" si="24"/>
        <v>0</v>
      </c>
    </row>
    <row r="13" spans="1:56" x14ac:dyDescent="0.2">
      <c r="A13" s="312">
        <v>7</v>
      </c>
      <c r="B13" s="4"/>
      <c r="C13" s="228" t="s">
        <v>453</v>
      </c>
      <c r="D13" s="9" t="s">
        <v>328</v>
      </c>
      <c r="E13" s="53">
        <v>13500000</v>
      </c>
      <c r="F13" s="11"/>
      <c r="G13" s="11"/>
      <c r="H13" s="158">
        <f t="shared" ref="H13:H37" si="46">+E13-F13-G13</f>
        <v>13500000</v>
      </c>
      <c r="I13" s="11">
        <v>2800000</v>
      </c>
      <c r="J13" s="323">
        <v>1200000</v>
      </c>
      <c r="K13" s="324">
        <v>1200000</v>
      </c>
      <c r="L13" s="314">
        <f>+J13-K13</f>
        <v>0</v>
      </c>
      <c r="M13" s="325">
        <v>800000</v>
      </c>
      <c r="N13" s="323">
        <v>800000</v>
      </c>
      <c r="O13" s="314">
        <f t="shared" si="25"/>
        <v>0</v>
      </c>
      <c r="P13" s="325">
        <v>800000</v>
      </c>
      <c r="Q13" s="323">
        <v>800000</v>
      </c>
      <c r="R13" s="314">
        <f t="shared" ref="R13:R22" si="47">+P13-Q13</f>
        <v>0</v>
      </c>
      <c r="S13" s="325">
        <v>800000</v>
      </c>
      <c r="T13" s="323">
        <v>800000</v>
      </c>
      <c r="U13" s="314">
        <f t="shared" ref="U13:U22" si="48">+S13-T13</f>
        <v>0</v>
      </c>
      <c r="V13" s="325">
        <v>800000</v>
      </c>
      <c r="W13" s="323">
        <v>800000</v>
      </c>
      <c r="X13" s="314">
        <f t="shared" ref="X13:X22" si="49">+V13-W13</f>
        <v>0</v>
      </c>
      <c r="Y13" s="325">
        <v>800000</v>
      </c>
      <c r="Z13" s="323"/>
      <c r="AA13" s="314">
        <f t="shared" ref="AA13:AA22" si="50">+Y13-Z13</f>
        <v>800000</v>
      </c>
      <c r="AB13" s="325">
        <v>800000</v>
      </c>
      <c r="AC13" s="323"/>
      <c r="AD13" s="314">
        <f t="shared" ref="AD13:AD22" si="51">+AB13-AC13</f>
        <v>800000</v>
      </c>
      <c r="AE13" s="325">
        <v>800000</v>
      </c>
      <c r="AF13" s="323"/>
      <c r="AG13" s="314">
        <f t="shared" ref="AG13:AG22" si="52">+AE13-AF13</f>
        <v>800000</v>
      </c>
      <c r="AH13" s="325">
        <v>800000</v>
      </c>
      <c r="AI13" s="323"/>
      <c r="AJ13" s="314">
        <f t="shared" ref="AJ13:AJ22" si="53">+AH13-AI13</f>
        <v>800000</v>
      </c>
      <c r="AK13" s="325">
        <v>800000</v>
      </c>
      <c r="AL13" s="323"/>
      <c r="AM13" s="314">
        <f t="shared" ref="AM13:AM22" si="54">+AK13-AL13</f>
        <v>800000</v>
      </c>
      <c r="AN13" s="325">
        <v>800000</v>
      </c>
      <c r="AO13" s="323"/>
      <c r="AP13" s="314">
        <f t="shared" ref="AP13" si="55">+AN13-AO13</f>
        <v>800000</v>
      </c>
      <c r="AQ13" s="325">
        <v>800000</v>
      </c>
      <c r="AR13" s="323"/>
      <c r="AS13" s="314">
        <f t="shared" ref="AS13" si="56">+AQ13-AR13</f>
        <v>800000</v>
      </c>
      <c r="AT13" s="323">
        <v>700000</v>
      </c>
      <c r="AU13" s="323"/>
      <c r="AV13" s="327">
        <f>+AT13-AU13</f>
        <v>700000</v>
      </c>
      <c r="AW13" s="323"/>
      <c r="AX13" s="323"/>
      <c r="AY13" s="327"/>
      <c r="AZ13" s="322">
        <f t="shared" si="20"/>
        <v>10700000</v>
      </c>
      <c r="BA13" s="165">
        <f t="shared" si="21"/>
        <v>2800000</v>
      </c>
      <c r="BB13" s="197">
        <f t="shared" si="22"/>
        <v>13500000</v>
      </c>
      <c r="BC13" s="165">
        <f t="shared" si="23"/>
        <v>13500000</v>
      </c>
      <c r="BD13" s="165">
        <f t="shared" si="24"/>
        <v>0</v>
      </c>
    </row>
    <row r="14" spans="1:56" x14ac:dyDescent="0.2">
      <c r="A14" s="311">
        <v>8</v>
      </c>
      <c r="B14" s="4"/>
      <c r="C14" s="228" t="s">
        <v>454</v>
      </c>
      <c r="D14" s="9" t="s">
        <v>328</v>
      </c>
      <c r="E14" s="53">
        <v>13500000</v>
      </c>
      <c r="F14" s="11"/>
      <c r="G14" s="11"/>
      <c r="H14" s="158">
        <f t="shared" si="46"/>
        <v>13500000</v>
      </c>
      <c r="I14" s="11">
        <v>4000000</v>
      </c>
      <c r="J14" s="323"/>
      <c r="K14" s="324"/>
      <c r="L14" s="314">
        <f t="shared" ref="L14:L36" si="57">+J14-K14</f>
        <v>0</v>
      </c>
      <c r="M14" s="325">
        <v>1000000</v>
      </c>
      <c r="N14" s="323">
        <v>1000000</v>
      </c>
      <c r="O14" s="314">
        <f t="shared" si="25"/>
        <v>0</v>
      </c>
      <c r="P14" s="325">
        <v>1000000</v>
      </c>
      <c r="Q14" s="323">
        <v>1000000</v>
      </c>
      <c r="R14" s="314">
        <f t="shared" si="47"/>
        <v>0</v>
      </c>
      <c r="S14" s="325">
        <v>1000000</v>
      </c>
      <c r="T14" s="323">
        <v>1000000</v>
      </c>
      <c r="U14" s="314">
        <f t="shared" si="48"/>
        <v>0</v>
      </c>
      <c r="V14" s="325">
        <v>1000000</v>
      </c>
      <c r="W14" s="323">
        <v>1000000</v>
      </c>
      <c r="X14" s="314">
        <f t="shared" si="49"/>
        <v>0</v>
      </c>
      <c r="Y14" s="325">
        <v>1000000</v>
      </c>
      <c r="Z14" s="323">
        <v>1000000</v>
      </c>
      <c r="AA14" s="314">
        <f t="shared" si="50"/>
        <v>0</v>
      </c>
      <c r="AB14" s="325">
        <v>1000000</v>
      </c>
      <c r="AC14" s="323">
        <v>1000000</v>
      </c>
      <c r="AD14" s="314">
        <f t="shared" si="51"/>
        <v>0</v>
      </c>
      <c r="AE14" s="325">
        <v>1000000</v>
      </c>
      <c r="AF14" s="323">
        <v>1000000</v>
      </c>
      <c r="AG14" s="314">
        <f t="shared" si="52"/>
        <v>0</v>
      </c>
      <c r="AH14" s="325">
        <v>1000000</v>
      </c>
      <c r="AI14" s="323"/>
      <c r="AJ14" s="314">
        <f t="shared" si="53"/>
        <v>1000000</v>
      </c>
      <c r="AK14" s="325">
        <v>1000000</v>
      </c>
      <c r="AL14" s="323"/>
      <c r="AM14" s="314">
        <f t="shared" si="54"/>
        <v>1000000</v>
      </c>
      <c r="AN14" s="325">
        <v>500000</v>
      </c>
      <c r="AO14" s="323"/>
      <c r="AP14" s="314">
        <f>+AN14-AO14</f>
        <v>500000</v>
      </c>
      <c r="AQ14" s="323"/>
      <c r="AR14" s="323"/>
      <c r="AS14" s="326"/>
      <c r="AT14" s="323"/>
      <c r="AU14" s="323"/>
      <c r="AV14" s="327">
        <f t="shared" ref="AV14:AV38" si="58">+AT14-AU14</f>
        <v>0</v>
      </c>
      <c r="AW14" s="323"/>
      <c r="AX14" s="323"/>
      <c r="AY14" s="327"/>
      <c r="AZ14" s="322">
        <f t="shared" si="20"/>
        <v>9500000</v>
      </c>
      <c r="BA14" s="165">
        <f t="shared" si="21"/>
        <v>4000000</v>
      </c>
      <c r="BB14" s="197">
        <f t="shared" si="22"/>
        <v>13500000</v>
      </c>
      <c r="BC14" s="165">
        <f t="shared" si="23"/>
        <v>13500000</v>
      </c>
      <c r="BD14" s="165">
        <f t="shared" si="24"/>
        <v>0</v>
      </c>
    </row>
    <row r="15" spans="1:56" x14ac:dyDescent="0.2">
      <c r="A15" s="312">
        <v>9</v>
      </c>
      <c r="B15" s="4"/>
      <c r="C15" s="228" t="s">
        <v>455</v>
      </c>
      <c r="D15" s="9" t="s">
        <v>328</v>
      </c>
      <c r="E15" s="53">
        <v>13500000</v>
      </c>
      <c r="F15" s="11"/>
      <c r="G15" s="11"/>
      <c r="H15" s="158">
        <f t="shared" si="46"/>
        <v>13500000</v>
      </c>
      <c r="I15" s="11">
        <v>4000000</v>
      </c>
      <c r="J15" s="323"/>
      <c r="K15" s="324"/>
      <c r="L15" s="314">
        <f t="shared" si="57"/>
        <v>0</v>
      </c>
      <c r="M15" s="325">
        <v>800000</v>
      </c>
      <c r="N15" s="323">
        <v>800000</v>
      </c>
      <c r="O15" s="314">
        <f t="shared" si="25"/>
        <v>0</v>
      </c>
      <c r="P15" s="325">
        <v>800000</v>
      </c>
      <c r="Q15" s="323">
        <v>800000</v>
      </c>
      <c r="R15" s="314">
        <f t="shared" si="47"/>
        <v>0</v>
      </c>
      <c r="S15" s="325">
        <v>800000</v>
      </c>
      <c r="T15" s="323">
        <v>800000</v>
      </c>
      <c r="U15" s="314">
        <f t="shared" si="48"/>
        <v>0</v>
      </c>
      <c r="V15" s="325">
        <v>800000</v>
      </c>
      <c r="W15" s="323">
        <v>800000</v>
      </c>
      <c r="X15" s="314">
        <f t="shared" si="49"/>
        <v>0</v>
      </c>
      <c r="Y15" s="325">
        <v>800000</v>
      </c>
      <c r="Z15" s="323"/>
      <c r="AA15" s="314">
        <f t="shared" si="50"/>
        <v>800000</v>
      </c>
      <c r="AB15" s="325">
        <v>800000</v>
      </c>
      <c r="AC15" s="323"/>
      <c r="AD15" s="314">
        <f t="shared" si="51"/>
        <v>800000</v>
      </c>
      <c r="AE15" s="325">
        <v>800000</v>
      </c>
      <c r="AF15" s="323"/>
      <c r="AG15" s="314">
        <f t="shared" si="52"/>
        <v>800000</v>
      </c>
      <c r="AH15" s="325">
        <v>800000</v>
      </c>
      <c r="AI15" s="323"/>
      <c r="AJ15" s="314">
        <f t="shared" si="53"/>
        <v>800000</v>
      </c>
      <c r="AK15" s="325">
        <v>800000</v>
      </c>
      <c r="AL15" s="323"/>
      <c r="AM15" s="314">
        <f t="shared" si="54"/>
        <v>800000</v>
      </c>
      <c r="AN15" s="325">
        <v>800000</v>
      </c>
      <c r="AO15" s="323"/>
      <c r="AP15" s="314">
        <f t="shared" ref="AP15:AP22" si="59">+AN15-AO15</f>
        <v>800000</v>
      </c>
      <c r="AQ15" s="325">
        <v>800000</v>
      </c>
      <c r="AR15" s="323"/>
      <c r="AS15" s="314">
        <f t="shared" ref="AS15:AS18" si="60">+AQ15-AR15</f>
        <v>800000</v>
      </c>
      <c r="AT15" s="323">
        <v>700000</v>
      </c>
      <c r="AU15" s="323"/>
      <c r="AV15" s="327">
        <f t="shared" si="58"/>
        <v>700000</v>
      </c>
      <c r="AW15" s="323"/>
      <c r="AX15" s="323"/>
      <c r="AY15" s="327"/>
      <c r="AZ15" s="322">
        <f t="shared" si="20"/>
        <v>9500000</v>
      </c>
      <c r="BA15" s="165">
        <f t="shared" si="21"/>
        <v>4000000</v>
      </c>
      <c r="BB15" s="197">
        <f t="shared" si="22"/>
        <v>13500000</v>
      </c>
      <c r="BC15" s="165">
        <f t="shared" si="23"/>
        <v>13500000</v>
      </c>
      <c r="BD15" s="165">
        <f t="shared" si="24"/>
        <v>0</v>
      </c>
    </row>
    <row r="16" spans="1:56" x14ac:dyDescent="0.2">
      <c r="A16" s="311">
        <v>10</v>
      </c>
      <c r="B16" s="4"/>
      <c r="C16" s="228" t="s">
        <v>456</v>
      </c>
      <c r="D16" s="9" t="s">
        <v>328</v>
      </c>
      <c r="E16" s="53">
        <v>13500000</v>
      </c>
      <c r="F16" s="11"/>
      <c r="G16" s="11"/>
      <c r="H16" s="158">
        <f t="shared" si="46"/>
        <v>13500000</v>
      </c>
      <c r="I16" s="11">
        <v>2500000</v>
      </c>
      <c r="J16" s="323">
        <v>2500000</v>
      </c>
      <c r="K16" s="324">
        <v>2500000</v>
      </c>
      <c r="L16" s="314">
        <f t="shared" si="57"/>
        <v>0</v>
      </c>
      <c r="M16" s="325">
        <v>700000</v>
      </c>
      <c r="N16" s="323">
        <v>700000</v>
      </c>
      <c r="O16" s="314">
        <f t="shared" si="25"/>
        <v>0</v>
      </c>
      <c r="P16" s="325">
        <v>700000</v>
      </c>
      <c r="Q16" s="323">
        <v>700000</v>
      </c>
      <c r="R16" s="314">
        <f t="shared" si="47"/>
        <v>0</v>
      </c>
      <c r="S16" s="325">
        <v>700000</v>
      </c>
      <c r="T16" s="323">
        <v>700000</v>
      </c>
      <c r="U16" s="314">
        <f t="shared" si="48"/>
        <v>0</v>
      </c>
      <c r="V16" s="325">
        <v>700000</v>
      </c>
      <c r="W16" s="323"/>
      <c r="X16" s="314">
        <f t="shared" si="49"/>
        <v>700000</v>
      </c>
      <c r="Y16" s="325">
        <v>700000</v>
      </c>
      <c r="Z16" s="323"/>
      <c r="AA16" s="314">
        <f t="shared" si="50"/>
        <v>700000</v>
      </c>
      <c r="AB16" s="325">
        <v>700000</v>
      </c>
      <c r="AC16" s="323"/>
      <c r="AD16" s="314">
        <f t="shared" si="51"/>
        <v>700000</v>
      </c>
      <c r="AE16" s="325">
        <v>700000</v>
      </c>
      <c r="AF16" s="323"/>
      <c r="AG16" s="314">
        <f t="shared" si="52"/>
        <v>700000</v>
      </c>
      <c r="AH16" s="325">
        <v>700000</v>
      </c>
      <c r="AI16" s="323"/>
      <c r="AJ16" s="314">
        <f t="shared" si="53"/>
        <v>700000</v>
      </c>
      <c r="AK16" s="325">
        <v>700000</v>
      </c>
      <c r="AL16" s="323"/>
      <c r="AM16" s="314">
        <f t="shared" si="54"/>
        <v>700000</v>
      </c>
      <c r="AN16" s="325">
        <v>700000</v>
      </c>
      <c r="AO16" s="323"/>
      <c r="AP16" s="314">
        <f t="shared" si="59"/>
        <v>700000</v>
      </c>
      <c r="AQ16" s="325">
        <v>700000</v>
      </c>
      <c r="AR16" s="323"/>
      <c r="AS16" s="314">
        <f t="shared" si="60"/>
        <v>700000</v>
      </c>
      <c r="AT16" s="323">
        <v>800000</v>
      </c>
      <c r="AU16" s="323"/>
      <c r="AV16" s="327">
        <f t="shared" si="58"/>
        <v>800000</v>
      </c>
      <c r="AW16" s="323"/>
      <c r="AX16" s="323"/>
      <c r="AY16" s="327"/>
      <c r="AZ16" s="322">
        <f t="shared" si="20"/>
        <v>11000000</v>
      </c>
      <c r="BA16" s="165">
        <f t="shared" si="21"/>
        <v>2500000</v>
      </c>
      <c r="BB16" s="197">
        <f t="shared" si="22"/>
        <v>13500000</v>
      </c>
      <c r="BC16" s="165">
        <f t="shared" si="23"/>
        <v>13500000</v>
      </c>
      <c r="BD16" s="165">
        <f t="shared" si="24"/>
        <v>0</v>
      </c>
    </row>
    <row r="17" spans="1:56" x14ac:dyDescent="0.2">
      <c r="A17" s="311">
        <v>11</v>
      </c>
      <c r="B17" s="4"/>
      <c r="C17" s="228" t="s">
        <v>457</v>
      </c>
      <c r="D17" s="9" t="s">
        <v>328</v>
      </c>
      <c r="E17" s="11">
        <v>13000000</v>
      </c>
      <c r="F17" s="11"/>
      <c r="G17" s="11"/>
      <c r="H17" s="158">
        <f t="shared" si="46"/>
        <v>13000000</v>
      </c>
      <c r="I17" s="11">
        <v>4000000</v>
      </c>
      <c r="J17" s="323"/>
      <c r="K17" s="324"/>
      <c r="L17" s="314">
        <f t="shared" si="57"/>
        <v>0</v>
      </c>
      <c r="M17" s="325">
        <v>750000</v>
      </c>
      <c r="N17" s="323">
        <v>750000</v>
      </c>
      <c r="O17" s="314">
        <f t="shared" si="25"/>
        <v>0</v>
      </c>
      <c r="P17" s="325">
        <v>750000</v>
      </c>
      <c r="Q17" s="323">
        <v>750000</v>
      </c>
      <c r="R17" s="314">
        <f t="shared" si="47"/>
        <v>0</v>
      </c>
      <c r="S17" s="325">
        <v>750000</v>
      </c>
      <c r="T17" s="323">
        <v>750000</v>
      </c>
      <c r="U17" s="314">
        <f t="shared" si="48"/>
        <v>0</v>
      </c>
      <c r="V17" s="325">
        <v>750000</v>
      </c>
      <c r="W17" s="323">
        <v>750000</v>
      </c>
      <c r="X17" s="314">
        <f t="shared" si="49"/>
        <v>0</v>
      </c>
      <c r="Y17" s="325">
        <v>750000</v>
      </c>
      <c r="Z17" s="323">
        <v>750000</v>
      </c>
      <c r="AA17" s="314">
        <f t="shared" si="50"/>
        <v>0</v>
      </c>
      <c r="AB17" s="325">
        <v>750000</v>
      </c>
      <c r="AC17" s="323">
        <v>750000</v>
      </c>
      <c r="AD17" s="314">
        <f t="shared" si="51"/>
        <v>0</v>
      </c>
      <c r="AE17" s="325">
        <v>750000</v>
      </c>
      <c r="AF17" s="323"/>
      <c r="AG17" s="314">
        <f t="shared" si="52"/>
        <v>750000</v>
      </c>
      <c r="AH17" s="325">
        <v>750000</v>
      </c>
      <c r="AI17" s="323"/>
      <c r="AJ17" s="314">
        <f t="shared" si="53"/>
        <v>750000</v>
      </c>
      <c r="AK17" s="325">
        <v>750000</v>
      </c>
      <c r="AL17" s="323"/>
      <c r="AM17" s="314">
        <f t="shared" si="54"/>
        <v>750000</v>
      </c>
      <c r="AN17" s="325">
        <v>750000</v>
      </c>
      <c r="AO17" s="323"/>
      <c r="AP17" s="314">
        <f t="shared" si="59"/>
        <v>750000</v>
      </c>
      <c r="AQ17" s="325">
        <v>750000</v>
      </c>
      <c r="AR17" s="323"/>
      <c r="AS17" s="314">
        <f t="shared" si="60"/>
        <v>750000</v>
      </c>
      <c r="AT17" s="325">
        <v>750000</v>
      </c>
      <c r="AU17" s="323"/>
      <c r="AV17" s="314">
        <f t="shared" si="58"/>
        <v>750000</v>
      </c>
      <c r="AW17" s="323"/>
      <c r="AX17" s="323"/>
      <c r="AY17" s="327"/>
      <c r="AZ17" s="322">
        <f t="shared" si="20"/>
        <v>9000000</v>
      </c>
      <c r="BA17" s="165">
        <f t="shared" si="21"/>
        <v>4000000</v>
      </c>
      <c r="BB17" s="197">
        <f t="shared" si="22"/>
        <v>13000000</v>
      </c>
      <c r="BC17" s="165">
        <f t="shared" si="23"/>
        <v>13000000</v>
      </c>
      <c r="BD17" s="165">
        <f t="shared" si="24"/>
        <v>0</v>
      </c>
    </row>
    <row r="18" spans="1:56" x14ac:dyDescent="0.2">
      <c r="A18" s="312">
        <v>12</v>
      </c>
      <c r="B18" s="4"/>
      <c r="C18" s="228" t="s">
        <v>458</v>
      </c>
      <c r="D18" s="9" t="s">
        <v>328</v>
      </c>
      <c r="E18" s="11">
        <v>12500000</v>
      </c>
      <c r="F18" s="11"/>
      <c r="G18" s="11"/>
      <c r="H18" s="158">
        <f t="shared" si="46"/>
        <v>12500000</v>
      </c>
      <c r="I18" s="11">
        <v>3500000</v>
      </c>
      <c r="J18" s="323">
        <v>0</v>
      </c>
      <c r="K18" s="324"/>
      <c r="L18" s="314">
        <f t="shared" si="57"/>
        <v>0</v>
      </c>
      <c r="M18" s="325">
        <v>750000</v>
      </c>
      <c r="N18" s="323">
        <v>750000</v>
      </c>
      <c r="O18" s="314">
        <f t="shared" si="25"/>
        <v>0</v>
      </c>
      <c r="P18" s="325">
        <v>750000</v>
      </c>
      <c r="Q18" s="323">
        <v>750000</v>
      </c>
      <c r="R18" s="314">
        <f t="shared" si="47"/>
        <v>0</v>
      </c>
      <c r="S18" s="325">
        <v>750000</v>
      </c>
      <c r="T18" s="323">
        <v>750000</v>
      </c>
      <c r="U18" s="314">
        <f t="shared" si="48"/>
        <v>0</v>
      </c>
      <c r="V18" s="325">
        <v>750000</v>
      </c>
      <c r="W18" s="323">
        <v>750000</v>
      </c>
      <c r="X18" s="314">
        <f t="shared" si="49"/>
        <v>0</v>
      </c>
      <c r="Y18" s="325">
        <v>750000</v>
      </c>
      <c r="Z18" s="323"/>
      <c r="AA18" s="314">
        <f t="shared" si="50"/>
        <v>750000</v>
      </c>
      <c r="AB18" s="325">
        <v>750000</v>
      </c>
      <c r="AC18" s="323"/>
      <c r="AD18" s="314">
        <f t="shared" si="51"/>
        <v>750000</v>
      </c>
      <c r="AE18" s="325">
        <v>750000</v>
      </c>
      <c r="AF18" s="323"/>
      <c r="AG18" s="314">
        <f t="shared" si="52"/>
        <v>750000</v>
      </c>
      <c r="AH18" s="325">
        <v>750000</v>
      </c>
      <c r="AI18" s="323"/>
      <c r="AJ18" s="314">
        <f t="shared" si="53"/>
        <v>750000</v>
      </c>
      <c r="AK18" s="325">
        <v>750000</v>
      </c>
      <c r="AL18" s="323"/>
      <c r="AM18" s="314">
        <f t="shared" si="54"/>
        <v>750000</v>
      </c>
      <c r="AN18" s="325">
        <v>750000</v>
      </c>
      <c r="AO18" s="323"/>
      <c r="AP18" s="314">
        <f t="shared" si="59"/>
        <v>750000</v>
      </c>
      <c r="AQ18" s="325">
        <v>750000</v>
      </c>
      <c r="AR18" s="323"/>
      <c r="AS18" s="314">
        <f t="shared" si="60"/>
        <v>750000</v>
      </c>
      <c r="AT18" s="325">
        <v>750000</v>
      </c>
      <c r="AU18" s="323"/>
      <c r="AV18" s="314">
        <f t="shared" si="58"/>
        <v>750000</v>
      </c>
      <c r="AW18" s="323"/>
      <c r="AX18" s="323"/>
      <c r="AY18" s="327"/>
      <c r="AZ18" s="322">
        <f t="shared" si="20"/>
        <v>9000000</v>
      </c>
      <c r="BA18" s="165">
        <f t="shared" si="21"/>
        <v>3500000</v>
      </c>
      <c r="BB18" s="197">
        <f t="shared" si="22"/>
        <v>12500000</v>
      </c>
      <c r="BC18" s="165">
        <f t="shared" si="23"/>
        <v>12500000</v>
      </c>
      <c r="BD18" s="165">
        <f t="shared" si="24"/>
        <v>0</v>
      </c>
    </row>
    <row r="19" spans="1:56" s="57" customFormat="1" x14ac:dyDescent="0.2">
      <c r="A19" s="311">
        <v>13</v>
      </c>
      <c r="B19" s="198"/>
      <c r="C19" s="228" t="s">
        <v>459</v>
      </c>
      <c r="D19" s="9" t="s">
        <v>328</v>
      </c>
      <c r="E19" s="11">
        <v>13500000</v>
      </c>
      <c r="F19" s="11"/>
      <c r="G19" s="11"/>
      <c r="H19" s="158">
        <f t="shared" si="46"/>
        <v>13500000</v>
      </c>
      <c r="I19" s="11">
        <v>4000000</v>
      </c>
      <c r="J19" s="323"/>
      <c r="K19" s="324"/>
      <c r="L19" s="314">
        <f t="shared" si="57"/>
        <v>0</v>
      </c>
      <c r="M19" s="325">
        <v>950000</v>
      </c>
      <c r="N19" s="323">
        <v>950000</v>
      </c>
      <c r="O19" s="314">
        <f t="shared" si="25"/>
        <v>0</v>
      </c>
      <c r="P19" s="325">
        <v>950000</v>
      </c>
      <c r="Q19" s="323">
        <v>950000</v>
      </c>
      <c r="R19" s="314">
        <f t="shared" si="47"/>
        <v>0</v>
      </c>
      <c r="S19" s="325">
        <v>950000</v>
      </c>
      <c r="T19" s="323">
        <v>950000</v>
      </c>
      <c r="U19" s="314">
        <f t="shared" si="48"/>
        <v>0</v>
      </c>
      <c r="V19" s="325">
        <v>950000</v>
      </c>
      <c r="W19" s="323">
        <v>600000</v>
      </c>
      <c r="X19" s="314">
        <f t="shared" si="49"/>
        <v>350000</v>
      </c>
      <c r="Y19" s="325">
        <v>950000</v>
      </c>
      <c r="Z19" s="323"/>
      <c r="AA19" s="314">
        <f t="shared" si="50"/>
        <v>950000</v>
      </c>
      <c r="AB19" s="325">
        <v>950000</v>
      </c>
      <c r="AC19" s="323"/>
      <c r="AD19" s="314">
        <f t="shared" si="51"/>
        <v>950000</v>
      </c>
      <c r="AE19" s="325">
        <v>950000</v>
      </c>
      <c r="AF19" s="323"/>
      <c r="AG19" s="314">
        <f t="shared" si="52"/>
        <v>950000</v>
      </c>
      <c r="AH19" s="325">
        <v>950000</v>
      </c>
      <c r="AI19" s="323"/>
      <c r="AJ19" s="314">
        <f t="shared" si="53"/>
        <v>950000</v>
      </c>
      <c r="AK19" s="325">
        <v>950000</v>
      </c>
      <c r="AL19" s="323"/>
      <c r="AM19" s="314">
        <f t="shared" si="54"/>
        <v>950000</v>
      </c>
      <c r="AN19" s="325">
        <v>950000</v>
      </c>
      <c r="AO19" s="323"/>
      <c r="AP19" s="314">
        <f t="shared" si="59"/>
        <v>950000</v>
      </c>
      <c r="AQ19" s="323"/>
      <c r="AR19" s="323"/>
      <c r="AS19" s="326"/>
      <c r="AT19" s="323"/>
      <c r="AU19" s="323"/>
      <c r="AV19" s="327">
        <f t="shared" si="58"/>
        <v>0</v>
      </c>
      <c r="AW19" s="323"/>
      <c r="AX19" s="323"/>
      <c r="AY19" s="327"/>
      <c r="AZ19" s="322">
        <f t="shared" si="20"/>
        <v>9500000</v>
      </c>
      <c r="BA19" s="165">
        <f t="shared" si="21"/>
        <v>4000000</v>
      </c>
      <c r="BB19" s="197">
        <f t="shared" si="22"/>
        <v>13500000</v>
      </c>
      <c r="BC19" s="165">
        <f t="shared" si="23"/>
        <v>13500000</v>
      </c>
      <c r="BD19" s="165">
        <f t="shared" si="24"/>
        <v>0</v>
      </c>
    </row>
    <row r="20" spans="1:56" x14ac:dyDescent="0.2">
      <c r="A20" s="312">
        <v>14</v>
      </c>
      <c r="B20" s="4"/>
      <c r="C20" s="228" t="s">
        <v>460</v>
      </c>
      <c r="D20" s="9" t="s">
        <v>328</v>
      </c>
      <c r="E20" s="11">
        <v>13500000</v>
      </c>
      <c r="F20" s="11"/>
      <c r="G20" s="11"/>
      <c r="H20" s="158">
        <f t="shared" si="46"/>
        <v>13500000</v>
      </c>
      <c r="I20" s="11">
        <v>4000000</v>
      </c>
      <c r="J20" s="323"/>
      <c r="K20" s="324"/>
      <c r="L20" s="314">
        <f t="shared" si="57"/>
        <v>0</v>
      </c>
      <c r="M20" s="325">
        <v>950000</v>
      </c>
      <c r="N20" s="323">
        <v>950000</v>
      </c>
      <c r="O20" s="314">
        <f t="shared" si="25"/>
        <v>0</v>
      </c>
      <c r="P20" s="325">
        <v>950000</v>
      </c>
      <c r="Q20" s="323">
        <v>950000</v>
      </c>
      <c r="R20" s="314">
        <f t="shared" si="47"/>
        <v>0</v>
      </c>
      <c r="S20" s="325">
        <v>950000</v>
      </c>
      <c r="T20" s="323">
        <v>500000</v>
      </c>
      <c r="U20" s="314">
        <f t="shared" si="48"/>
        <v>450000</v>
      </c>
      <c r="V20" s="325">
        <v>950000</v>
      </c>
      <c r="W20" s="323"/>
      <c r="X20" s="314">
        <f t="shared" si="49"/>
        <v>950000</v>
      </c>
      <c r="Y20" s="325">
        <v>950000</v>
      </c>
      <c r="Z20" s="323"/>
      <c r="AA20" s="314">
        <f t="shared" si="50"/>
        <v>950000</v>
      </c>
      <c r="AB20" s="325">
        <v>950000</v>
      </c>
      <c r="AC20" s="323"/>
      <c r="AD20" s="314">
        <f t="shared" si="51"/>
        <v>950000</v>
      </c>
      <c r="AE20" s="325">
        <v>950000</v>
      </c>
      <c r="AF20" s="323"/>
      <c r="AG20" s="314">
        <f t="shared" si="52"/>
        <v>950000</v>
      </c>
      <c r="AH20" s="325">
        <v>950000</v>
      </c>
      <c r="AI20" s="323"/>
      <c r="AJ20" s="314">
        <f t="shared" si="53"/>
        <v>950000</v>
      </c>
      <c r="AK20" s="325">
        <v>950000</v>
      </c>
      <c r="AL20" s="323"/>
      <c r="AM20" s="314">
        <f t="shared" si="54"/>
        <v>950000</v>
      </c>
      <c r="AN20" s="325">
        <v>950000</v>
      </c>
      <c r="AO20" s="323"/>
      <c r="AP20" s="314">
        <f t="shared" si="59"/>
        <v>950000</v>
      </c>
      <c r="AQ20" s="323"/>
      <c r="AR20" s="323"/>
      <c r="AS20" s="326"/>
      <c r="AT20" s="323"/>
      <c r="AU20" s="323"/>
      <c r="AV20" s="327">
        <f t="shared" si="58"/>
        <v>0</v>
      </c>
      <c r="AW20" s="323"/>
      <c r="AX20" s="323"/>
      <c r="AY20" s="327"/>
      <c r="AZ20" s="322">
        <f t="shared" si="20"/>
        <v>9500000</v>
      </c>
      <c r="BA20" s="165">
        <f t="shared" si="21"/>
        <v>4000000</v>
      </c>
      <c r="BB20" s="197">
        <f t="shared" si="22"/>
        <v>13500000</v>
      </c>
      <c r="BC20" s="165">
        <f t="shared" si="23"/>
        <v>13500000</v>
      </c>
      <c r="BD20" s="165">
        <f t="shared" si="24"/>
        <v>0</v>
      </c>
    </row>
    <row r="21" spans="1:56" x14ac:dyDescent="0.2">
      <c r="A21" s="311">
        <v>15</v>
      </c>
      <c r="B21" s="4" t="s">
        <v>461</v>
      </c>
      <c r="C21" s="228" t="s">
        <v>462</v>
      </c>
      <c r="D21" s="9" t="s">
        <v>328</v>
      </c>
      <c r="E21" s="11">
        <v>13500000</v>
      </c>
      <c r="F21" s="11"/>
      <c r="G21" s="11">
        <v>4050000</v>
      </c>
      <c r="H21" s="158">
        <f t="shared" si="46"/>
        <v>9450000</v>
      </c>
      <c r="I21" s="11">
        <v>4000000</v>
      </c>
      <c r="J21" s="323">
        <v>1000000</v>
      </c>
      <c r="K21" s="324">
        <v>1000000</v>
      </c>
      <c r="L21" s="314">
        <f t="shared" si="57"/>
        <v>0</v>
      </c>
      <c r="M21" s="325">
        <v>350000</v>
      </c>
      <c r="N21" s="323">
        <v>350000</v>
      </c>
      <c r="O21" s="314">
        <f t="shared" si="25"/>
        <v>0</v>
      </c>
      <c r="P21" s="325">
        <v>350000</v>
      </c>
      <c r="Q21" s="323">
        <v>350000</v>
      </c>
      <c r="R21" s="314">
        <f t="shared" si="47"/>
        <v>0</v>
      </c>
      <c r="S21" s="325">
        <v>350000</v>
      </c>
      <c r="T21" s="323">
        <v>350000</v>
      </c>
      <c r="U21" s="314">
        <f t="shared" si="48"/>
        <v>0</v>
      </c>
      <c r="V21" s="325">
        <v>350000</v>
      </c>
      <c r="W21" s="323"/>
      <c r="X21" s="314">
        <f t="shared" si="49"/>
        <v>350000</v>
      </c>
      <c r="Y21" s="325">
        <v>350000</v>
      </c>
      <c r="Z21" s="323"/>
      <c r="AA21" s="314">
        <f t="shared" si="50"/>
        <v>350000</v>
      </c>
      <c r="AB21" s="325">
        <v>350000</v>
      </c>
      <c r="AC21" s="323"/>
      <c r="AD21" s="314">
        <f t="shared" si="51"/>
        <v>350000</v>
      </c>
      <c r="AE21" s="325">
        <v>350000</v>
      </c>
      <c r="AF21" s="323"/>
      <c r="AG21" s="314">
        <f t="shared" si="52"/>
        <v>350000</v>
      </c>
      <c r="AH21" s="325">
        <v>350000</v>
      </c>
      <c r="AI21" s="323"/>
      <c r="AJ21" s="314">
        <f t="shared" si="53"/>
        <v>350000</v>
      </c>
      <c r="AK21" s="325">
        <v>350000</v>
      </c>
      <c r="AL21" s="323"/>
      <c r="AM21" s="314">
        <f t="shared" si="54"/>
        <v>350000</v>
      </c>
      <c r="AN21" s="325">
        <v>350000</v>
      </c>
      <c r="AO21" s="323"/>
      <c r="AP21" s="314">
        <f t="shared" si="59"/>
        <v>350000</v>
      </c>
      <c r="AQ21" s="325">
        <v>350000</v>
      </c>
      <c r="AR21" s="323"/>
      <c r="AS21" s="314">
        <f t="shared" ref="AS21" si="61">+AQ21-AR21</f>
        <v>350000</v>
      </c>
      <c r="AT21" s="323">
        <v>600000</v>
      </c>
      <c r="AU21" s="323"/>
      <c r="AV21" s="327">
        <f t="shared" si="58"/>
        <v>600000</v>
      </c>
      <c r="AW21" s="323"/>
      <c r="AX21" s="323"/>
      <c r="AY21" s="327"/>
      <c r="AZ21" s="322">
        <f t="shared" si="20"/>
        <v>5450000</v>
      </c>
      <c r="BA21" s="165">
        <f t="shared" si="21"/>
        <v>4000000</v>
      </c>
      <c r="BB21" s="197">
        <f t="shared" si="22"/>
        <v>9450000</v>
      </c>
      <c r="BC21" s="165">
        <f t="shared" si="23"/>
        <v>9450000</v>
      </c>
      <c r="BD21" s="165">
        <f t="shared" si="24"/>
        <v>0</v>
      </c>
    </row>
    <row r="22" spans="1:56" x14ac:dyDescent="0.2">
      <c r="A22" s="311">
        <v>16</v>
      </c>
      <c r="B22" s="4"/>
      <c r="C22" s="228" t="s">
        <v>463</v>
      </c>
      <c r="D22" s="9" t="s">
        <v>328</v>
      </c>
      <c r="E22" s="11">
        <v>13500000</v>
      </c>
      <c r="F22" s="11"/>
      <c r="G22" s="11"/>
      <c r="H22" s="158">
        <f t="shared" si="46"/>
        <v>13500000</v>
      </c>
      <c r="I22" s="11">
        <v>4000000</v>
      </c>
      <c r="J22" s="323"/>
      <c r="K22" s="324"/>
      <c r="L22" s="314">
        <f t="shared" si="57"/>
        <v>0</v>
      </c>
      <c r="M22" s="325">
        <v>950000</v>
      </c>
      <c r="N22" s="323">
        <v>950000</v>
      </c>
      <c r="O22" s="314">
        <f t="shared" si="25"/>
        <v>0</v>
      </c>
      <c r="P22" s="325">
        <v>950000</v>
      </c>
      <c r="Q22" s="323">
        <v>950000</v>
      </c>
      <c r="R22" s="314">
        <f t="shared" si="47"/>
        <v>0</v>
      </c>
      <c r="S22" s="325">
        <v>950000</v>
      </c>
      <c r="T22" s="323">
        <v>950000</v>
      </c>
      <c r="U22" s="314">
        <f t="shared" si="48"/>
        <v>0</v>
      </c>
      <c r="V22" s="325">
        <v>950000</v>
      </c>
      <c r="W22" s="323">
        <v>950000</v>
      </c>
      <c r="X22" s="314">
        <f t="shared" si="49"/>
        <v>0</v>
      </c>
      <c r="Y22" s="325">
        <v>950000</v>
      </c>
      <c r="Z22" s="323">
        <v>950000</v>
      </c>
      <c r="AA22" s="314">
        <f t="shared" si="50"/>
        <v>0</v>
      </c>
      <c r="AB22" s="325">
        <v>950000</v>
      </c>
      <c r="AC22" s="323"/>
      <c r="AD22" s="314">
        <f t="shared" si="51"/>
        <v>950000</v>
      </c>
      <c r="AE22" s="325">
        <v>950000</v>
      </c>
      <c r="AF22" s="323"/>
      <c r="AG22" s="314">
        <f t="shared" si="52"/>
        <v>950000</v>
      </c>
      <c r="AH22" s="325">
        <v>950000</v>
      </c>
      <c r="AI22" s="323"/>
      <c r="AJ22" s="314">
        <f t="shared" si="53"/>
        <v>950000</v>
      </c>
      <c r="AK22" s="325">
        <v>950000</v>
      </c>
      <c r="AL22" s="323"/>
      <c r="AM22" s="314">
        <f t="shared" si="54"/>
        <v>950000</v>
      </c>
      <c r="AN22" s="325">
        <v>950000</v>
      </c>
      <c r="AO22" s="323"/>
      <c r="AP22" s="314">
        <f t="shared" si="59"/>
        <v>950000</v>
      </c>
      <c r="AQ22" s="323"/>
      <c r="AR22" s="323"/>
      <c r="AS22" s="326"/>
      <c r="AT22" s="323"/>
      <c r="AU22" s="323"/>
      <c r="AV22" s="327">
        <f t="shared" si="58"/>
        <v>0</v>
      </c>
      <c r="AW22" s="323"/>
      <c r="AX22" s="323"/>
      <c r="AY22" s="327"/>
      <c r="AZ22" s="322">
        <f t="shared" si="20"/>
        <v>9500000</v>
      </c>
      <c r="BA22" s="165">
        <f t="shared" si="21"/>
        <v>4000000</v>
      </c>
      <c r="BB22" s="197">
        <f t="shared" si="22"/>
        <v>13500000</v>
      </c>
      <c r="BC22" s="165">
        <f t="shared" si="23"/>
        <v>13500000</v>
      </c>
      <c r="BD22" s="165">
        <f t="shared" si="24"/>
        <v>0</v>
      </c>
    </row>
    <row r="23" spans="1:56" s="284" customFormat="1" x14ac:dyDescent="0.2">
      <c r="A23" s="312">
        <v>17</v>
      </c>
      <c r="B23" s="305"/>
      <c r="C23" s="306" t="s">
        <v>464</v>
      </c>
      <c r="D23" s="279" t="s">
        <v>328</v>
      </c>
      <c r="E23" s="272">
        <v>13500000</v>
      </c>
      <c r="F23" s="272">
        <v>1350000</v>
      </c>
      <c r="G23" s="272"/>
      <c r="H23" s="296">
        <f t="shared" si="46"/>
        <v>12150000</v>
      </c>
      <c r="I23" s="272">
        <f>+H23</f>
        <v>12150000</v>
      </c>
      <c r="J23" s="328"/>
      <c r="K23" s="329"/>
      <c r="L23" s="315">
        <f t="shared" si="57"/>
        <v>0</v>
      </c>
      <c r="M23" s="330"/>
      <c r="N23" s="328"/>
      <c r="O23" s="315">
        <f t="shared" si="25"/>
        <v>0</v>
      </c>
      <c r="P23" s="330"/>
      <c r="Q23" s="328"/>
      <c r="R23" s="315"/>
      <c r="S23" s="330"/>
      <c r="T23" s="328"/>
      <c r="U23" s="315"/>
      <c r="V23" s="330"/>
      <c r="W23" s="328"/>
      <c r="X23" s="315"/>
      <c r="Y23" s="330"/>
      <c r="Z23" s="328"/>
      <c r="AA23" s="315"/>
      <c r="AB23" s="330"/>
      <c r="AC23" s="328"/>
      <c r="AD23" s="315"/>
      <c r="AE23" s="330"/>
      <c r="AF23" s="328"/>
      <c r="AG23" s="315"/>
      <c r="AH23" s="330"/>
      <c r="AI23" s="328"/>
      <c r="AJ23" s="331"/>
      <c r="AK23" s="330"/>
      <c r="AL23" s="328"/>
      <c r="AM23" s="315"/>
      <c r="AN23" s="330"/>
      <c r="AO23" s="328"/>
      <c r="AP23" s="315"/>
      <c r="AQ23" s="328"/>
      <c r="AR23" s="328"/>
      <c r="AS23" s="332"/>
      <c r="AT23" s="328"/>
      <c r="AU23" s="328"/>
      <c r="AV23" s="333">
        <f t="shared" si="58"/>
        <v>0</v>
      </c>
      <c r="AW23" s="328"/>
      <c r="AX23" s="328"/>
      <c r="AY23" s="333"/>
      <c r="AZ23" s="334">
        <f t="shared" si="20"/>
        <v>0</v>
      </c>
      <c r="BA23" s="165">
        <f t="shared" si="21"/>
        <v>12150000</v>
      </c>
      <c r="BB23" s="197">
        <f t="shared" si="22"/>
        <v>12150000</v>
      </c>
      <c r="BC23" s="165">
        <f t="shared" si="23"/>
        <v>12150000</v>
      </c>
      <c r="BD23" s="165">
        <f t="shared" si="24"/>
        <v>0</v>
      </c>
    </row>
    <row r="24" spans="1:56" x14ac:dyDescent="0.2">
      <c r="A24" s="311">
        <v>18</v>
      </c>
      <c r="B24" s="4"/>
      <c r="C24" s="228" t="s">
        <v>466</v>
      </c>
      <c r="D24" s="9" t="s">
        <v>328</v>
      </c>
      <c r="E24" s="11">
        <v>13500000</v>
      </c>
      <c r="F24" s="11"/>
      <c r="G24" s="11"/>
      <c r="H24" s="158">
        <f t="shared" si="46"/>
        <v>13500000</v>
      </c>
      <c r="I24" s="11">
        <v>4000000</v>
      </c>
      <c r="J24" s="323"/>
      <c r="K24" s="324"/>
      <c r="L24" s="314">
        <f t="shared" si="57"/>
        <v>0</v>
      </c>
      <c r="M24" s="325">
        <v>800000</v>
      </c>
      <c r="N24" s="323">
        <v>800000</v>
      </c>
      <c r="O24" s="314">
        <f t="shared" si="25"/>
        <v>0</v>
      </c>
      <c r="P24" s="325">
        <v>800000</v>
      </c>
      <c r="Q24" s="323">
        <v>800000</v>
      </c>
      <c r="R24" s="314">
        <f t="shared" ref="R24" si="62">+P24-Q24</f>
        <v>0</v>
      </c>
      <c r="S24" s="325">
        <v>800000</v>
      </c>
      <c r="T24" s="323">
        <v>800000</v>
      </c>
      <c r="U24" s="314">
        <f t="shared" ref="U24" si="63">+S24-T24</f>
        <v>0</v>
      </c>
      <c r="V24" s="325">
        <v>800000</v>
      </c>
      <c r="W24" s="323">
        <v>800000</v>
      </c>
      <c r="X24" s="314">
        <f t="shared" ref="X24" si="64">+V24-W24</f>
        <v>0</v>
      </c>
      <c r="Y24" s="325">
        <v>800000</v>
      </c>
      <c r="Z24" s="323"/>
      <c r="AA24" s="314">
        <f t="shared" ref="AA24" si="65">+Y24-Z24</f>
        <v>800000</v>
      </c>
      <c r="AB24" s="325">
        <v>800000</v>
      </c>
      <c r="AC24" s="323"/>
      <c r="AD24" s="314">
        <f t="shared" ref="AD24" si="66">+AB24-AC24</f>
        <v>800000</v>
      </c>
      <c r="AE24" s="325">
        <v>800000</v>
      </c>
      <c r="AF24" s="323"/>
      <c r="AG24" s="314">
        <f t="shared" ref="AG24" si="67">+AE24-AF24</f>
        <v>800000</v>
      </c>
      <c r="AH24" s="325">
        <v>800000</v>
      </c>
      <c r="AI24" s="323"/>
      <c r="AJ24" s="314">
        <f t="shared" ref="AJ24" si="68">+AH24-AI24</f>
        <v>800000</v>
      </c>
      <c r="AK24" s="325">
        <v>800000</v>
      </c>
      <c r="AL24" s="323"/>
      <c r="AM24" s="314">
        <f t="shared" ref="AM24" si="69">+AK24-AL24</f>
        <v>800000</v>
      </c>
      <c r="AN24" s="325">
        <v>800000</v>
      </c>
      <c r="AO24" s="323"/>
      <c r="AP24" s="314">
        <f t="shared" ref="AP24" si="70">+AN24-AO24</f>
        <v>800000</v>
      </c>
      <c r="AQ24" s="325">
        <v>800000</v>
      </c>
      <c r="AR24" s="323"/>
      <c r="AS24" s="314">
        <f t="shared" ref="AS24" si="71">+AQ24-AR24</f>
        <v>800000</v>
      </c>
      <c r="AT24" s="323">
        <v>700000</v>
      </c>
      <c r="AU24" s="323"/>
      <c r="AV24" s="327">
        <f t="shared" si="58"/>
        <v>700000</v>
      </c>
      <c r="AW24" s="323"/>
      <c r="AX24" s="323"/>
      <c r="AY24" s="327"/>
      <c r="AZ24" s="322">
        <f t="shared" si="20"/>
        <v>9500000</v>
      </c>
      <c r="BA24" s="165">
        <f t="shared" si="21"/>
        <v>4000000</v>
      </c>
      <c r="BB24" s="197">
        <f t="shared" si="22"/>
        <v>13500000</v>
      </c>
      <c r="BC24" s="165">
        <f t="shared" si="23"/>
        <v>13500000</v>
      </c>
      <c r="BD24" s="165">
        <f t="shared" si="24"/>
        <v>0</v>
      </c>
    </row>
    <row r="25" spans="1:56" s="284" customFormat="1" x14ac:dyDescent="0.2">
      <c r="A25" s="312">
        <v>19</v>
      </c>
      <c r="B25" s="305"/>
      <c r="C25" s="306" t="s">
        <v>467</v>
      </c>
      <c r="D25" s="279" t="s">
        <v>328</v>
      </c>
      <c r="E25" s="272">
        <v>13500000</v>
      </c>
      <c r="F25" s="272">
        <v>1350000</v>
      </c>
      <c r="G25" s="272"/>
      <c r="H25" s="296">
        <f t="shared" si="46"/>
        <v>12150000</v>
      </c>
      <c r="I25" s="272">
        <f>+H25</f>
        <v>12150000</v>
      </c>
      <c r="J25" s="328"/>
      <c r="K25" s="329"/>
      <c r="L25" s="315">
        <f t="shared" si="57"/>
        <v>0</v>
      </c>
      <c r="M25" s="330"/>
      <c r="N25" s="328"/>
      <c r="O25" s="315">
        <f t="shared" si="25"/>
        <v>0</v>
      </c>
      <c r="P25" s="328"/>
      <c r="Q25" s="328"/>
      <c r="R25" s="315"/>
      <c r="S25" s="328"/>
      <c r="T25" s="328"/>
      <c r="U25" s="315"/>
      <c r="V25" s="328"/>
      <c r="W25" s="328"/>
      <c r="X25" s="315"/>
      <c r="Y25" s="328"/>
      <c r="Z25" s="328"/>
      <c r="AA25" s="315"/>
      <c r="AB25" s="328"/>
      <c r="AC25" s="328"/>
      <c r="AD25" s="315"/>
      <c r="AE25" s="328"/>
      <c r="AF25" s="328"/>
      <c r="AG25" s="315"/>
      <c r="AH25" s="328"/>
      <c r="AI25" s="328"/>
      <c r="AJ25" s="331"/>
      <c r="AK25" s="328"/>
      <c r="AL25" s="328"/>
      <c r="AM25" s="315"/>
      <c r="AN25" s="328"/>
      <c r="AO25" s="328"/>
      <c r="AP25" s="315"/>
      <c r="AQ25" s="328"/>
      <c r="AR25" s="328"/>
      <c r="AS25" s="332"/>
      <c r="AT25" s="328"/>
      <c r="AU25" s="328"/>
      <c r="AV25" s="333">
        <f t="shared" si="58"/>
        <v>0</v>
      </c>
      <c r="AW25" s="328"/>
      <c r="AX25" s="328"/>
      <c r="AY25" s="333"/>
      <c r="AZ25" s="334">
        <f t="shared" si="20"/>
        <v>0</v>
      </c>
      <c r="BA25" s="165">
        <f t="shared" si="21"/>
        <v>12150000</v>
      </c>
      <c r="BB25" s="197">
        <f t="shared" si="22"/>
        <v>12150000</v>
      </c>
      <c r="BC25" s="165">
        <f t="shared" si="23"/>
        <v>12150000</v>
      </c>
      <c r="BD25" s="165">
        <f t="shared" si="24"/>
        <v>0</v>
      </c>
    </row>
    <row r="26" spans="1:56" s="284" customFormat="1" x14ac:dyDescent="0.2">
      <c r="A26" s="311">
        <v>20</v>
      </c>
      <c r="B26" s="305"/>
      <c r="C26" s="306" t="s">
        <v>468</v>
      </c>
      <c r="D26" s="279" t="s">
        <v>328</v>
      </c>
      <c r="E26" s="272">
        <v>13000000</v>
      </c>
      <c r="F26" s="272">
        <v>1300000</v>
      </c>
      <c r="G26" s="272"/>
      <c r="H26" s="296">
        <f t="shared" si="46"/>
        <v>11700000</v>
      </c>
      <c r="I26" s="272">
        <f>+H26</f>
        <v>11700000</v>
      </c>
      <c r="J26" s="328"/>
      <c r="K26" s="329"/>
      <c r="L26" s="315">
        <f t="shared" si="57"/>
        <v>0</v>
      </c>
      <c r="M26" s="330"/>
      <c r="N26" s="328"/>
      <c r="O26" s="315">
        <f t="shared" si="25"/>
        <v>0</v>
      </c>
      <c r="P26" s="328"/>
      <c r="Q26" s="328"/>
      <c r="R26" s="315"/>
      <c r="S26" s="328"/>
      <c r="T26" s="328"/>
      <c r="U26" s="315"/>
      <c r="V26" s="328"/>
      <c r="W26" s="328"/>
      <c r="X26" s="315"/>
      <c r="Y26" s="328"/>
      <c r="Z26" s="328"/>
      <c r="AA26" s="315"/>
      <c r="AB26" s="328"/>
      <c r="AC26" s="328"/>
      <c r="AD26" s="315"/>
      <c r="AE26" s="328"/>
      <c r="AF26" s="328"/>
      <c r="AG26" s="315"/>
      <c r="AH26" s="328"/>
      <c r="AI26" s="328"/>
      <c r="AJ26" s="331"/>
      <c r="AK26" s="328"/>
      <c r="AL26" s="328"/>
      <c r="AM26" s="315"/>
      <c r="AN26" s="328"/>
      <c r="AO26" s="328"/>
      <c r="AP26" s="315"/>
      <c r="AQ26" s="328"/>
      <c r="AR26" s="328"/>
      <c r="AS26" s="332"/>
      <c r="AT26" s="328"/>
      <c r="AU26" s="328"/>
      <c r="AV26" s="333">
        <f t="shared" si="58"/>
        <v>0</v>
      </c>
      <c r="AW26" s="328"/>
      <c r="AX26" s="328"/>
      <c r="AY26" s="333"/>
      <c r="AZ26" s="334">
        <f t="shared" si="20"/>
        <v>0</v>
      </c>
      <c r="BA26" s="165">
        <f t="shared" si="21"/>
        <v>11700000</v>
      </c>
      <c r="BB26" s="197">
        <f t="shared" si="22"/>
        <v>11700000</v>
      </c>
      <c r="BC26" s="165">
        <f t="shared" si="23"/>
        <v>11700000</v>
      </c>
      <c r="BD26" s="165">
        <f t="shared" si="24"/>
        <v>0</v>
      </c>
    </row>
    <row r="27" spans="1:56" x14ac:dyDescent="0.2">
      <c r="A27" s="311">
        <v>21</v>
      </c>
      <c r="B27" s="4"/>
      <c r="C27" s="228" t="s">
        <v>469</v>
      </c>
      <c r="D27" s="9" t="s">
        <v>328</v>
      </c>
      <c r="E27" s="11">
        <v>13500000</v>
      </c>
      <c r="F27" s="11"/>
      <c r="G27" s="11"/>
      <c r="H27" s="158">
        <f t="shared" si="46"/>
        <v>13500000</v>
      </c>
      <c r="I27" s="11">
        <v>4000000</v>
      </c>
      <c r="J27" s="323"/>
      <c r="K27" s="324"/>
      <c r="L27" s="314">
        <f t="shared" si="57"/>
        <v>0</v>
      </c>
      <c r="M27" s="325">
        <v>800000</v>
      </c>
      <c r="N27" s="336">
        <v>800000</v>
      </c>
      <c r="O27" s="314">
        <f t="shared" si="25"/>
        <v>0</v>
      </c>
      <c r="P27" s="325">
        <v>800000</v>
      </c>
      <c r="Q27" s="336">
        <v>800000</v>
      </c>
      <c r="R27" s="314">
        <f t="shared" ref="R27:R36" si="72">+P27-Q27</f>
        <v>0</v>
      </c>
      <c r="S27" s="325">
        <v>800000</v>
      </c>
      <c r="T27" s="336">
        <v>800000</v>
      </c>
      <c r="U27" s="314">
        <f t="shared" ref="U27:U36" si="73">+S27-T27</f>
        <v>0</v>
      </c>
      <c r="V27" s="325">
        <v>800000</v>
      </c>
      <c r="W27" s="336">
        <v>800000</v>
      </c>
      <c r="X27" s="314">
        <f t="shared" ref="X27:X36" si="74">+V27-W27</f>
        <v>0</v>
      </c>
      <c r="Y27" s="325">
        <v>800000</v>
      </c>
      <c r="Z27" s="336">
        <v>800000</v>
      </c>
      <c r="AA27" s="314">
        <f t="shared" ref="AA27:AA36" si="75">+Y27-Z27</f>
        <v>0</v>
      </c>
      <c r="AB27" s="325">
        <v>800000</v>
      </c>
      <c r="AC27" s="336"/>
      <c r="AD27" s="314">
        <f t="shared" ref="AD27:AD36" si="76">+AB27-AC27</f>
        <v>800000</v>
      </c>
      <c r="AE27" s="325">
        <v>800000</v>
      </c>
      <c r="AF27" s="336"/>
      <c r="AG27" s="314">
        <f t="shared" ref="AG27:AG36" si="77">+AE27-AF27</f>
        <v>800000</v>
      </c>
      <c r="AH27" s="325">
        <v>800000</v>
      </c>
      <c r="AI27" s="336"/>
      <c r="AJ27" s="314">
        <f t="shared" ref="AJ27:AJ36" si="78">+AH27-AI27</f>
        <v>800000</v>
      </c>
      <c r="AK27" s="325">
        <v>800000</v>
      </c>
      <c r="AL27" s="336"/>
      <c r="AM27" s="314">
        <f t="shared" ref="AM27:AM36" si="79">+AK27-AL27</f>
        <v>800000</v>
      </c>
      <c r="AN27" s="325">
        <v>800000</v>
      </c>
      <c r="AO27" s="336"/>
      <c r="AP27" s="314">
        <f t="shared" ref="AP27:AP36" si="80">+AN27-AO27</f>
        <v>800000</v>
      </c>
      <c r="AQ27" s="325">
        <v>800000</v>
      </c>
      <c r="AR27" s="336"/>
      <c r="AS27" s="314">
        <f t="shared" ref="AS27:AS28" si="81">+AQ27-AR27</f>
        <v>800000</v>
      </c>
      <c r="AT27" s="325">
        <v>700000</v>
      </c>
      <c r="AU27" s="323"/>
      <c r="AV27" s="327">
        <f t="shared" si="58"/>
        <v>700000</v>
      </c>
      <c r="AW27" s="323"/>
      <c r="AX27" s="323"/>
      <c r="AY27" s="327"/>
      <c r="AZ27" s="322">
        <f t="shared" si="20"/>
        <v>9500000</v>
      </c>
      <c r="BA27" s="165">
        <f t="shared" si="21"/>
        <v>4000000</v>
      </c>
      <c r="BB27" s="197">
        <f t="shared" si="22"/>
        <v>13500000</v>
      </c>
      <c r="BC27" s="165">
        <f t="shared" si="23"/>
        <v>13500000</v>
      </c>
      <c r="BD27" s="165">
        <f t="shared" si="24"/>
        <v>0</v>
      </c>
    </row>
    <row r="28" spans="1:56" x14ac:dyDescent="0.2">
      <c r="A28" s="312">
        <v>22</v>
      </c>
      <c r="B28" s="4"/>
      <c r="C28" s="228" t="s">
        <v>470</v>
      </c>
      <c r="D28" s="9" t="s">
        <v>328</v>
      </c>
      <c r="E28" s="11">
        <v>13500000</v>
      </c>
      <c r="F28" s="11"/>
      <c r="G28" s="11"/>
      <c r="H28" s="158">
        <f t="shared" si="46"/>
        <v>13500000</v>
      </c>
      <c r="I28" s="11">
        <v>4000000</v>
      </c>
      <c r="J28" s="323"/>
      <c r="K28" s="324"/>
      <c r="L28" s="314">
        <f t="shared" si="57"/>
        <v>0</v>
      </c>
      <c r="M28" s="325">
        <v>800000</v>
      </c>
      <c r="N28" s="323">
        <v>800000</v>
      </c>
      <c r="O28" s="314">
        <f t="shared" si="25"/>
        <v>0</v>
      </c>
      <c r="P28" s="325">
        <v>800000</v>
      </c>
      <c r="Q28" s="323">
        <v>800000</v>
      </c>
      <c r="R28" s="314">
        <f t="shared" si="72"/>
        <v>0</v>
      </c>
      <c r="S28" s="325">
        <v>800000</v>
      </c>
      <c r="T28" s="323">
        <v>800000</v>
      </c>
      <c r="U28" s="314">
        <f t="shared" si="73"/>
        <v>0</v>
      </c>
      <c r="V28" s="325">
        <v>800000</v>
      </c>
      <c r="W28" s="323">
        <v>800000</v>
      </c>
      <c r="X28" s="314">
        <f t="shared" si="74"/>
        <v>0</v>
      </c>
      <c r="Y28" s="325">
        <v>800000</v>
      </c>
      <c r="Z28" s="323">
        <v>800000</v>
      </c>
      <c r="AA28" s="314">
        <f t="shared" si="75"/>
        <v>0</v>
      </c>
      <c r="AB28" s="325">
        <v>800000</v>
      </c>
      <c r="AC28" s="323"/>
      <c r="AD28" s="314">
        <f t="shared" si="76"/>
        <v>800000</v>
      </c>
      <c r="AE28" s="325">
        <v>800000</v>
      </c>
      <c r="AF28" s="323"/>
      <c r="AG28" s="314">
        <f t="shared" si="77"/>
        <v>800000</v>
      </c>
      <c r="AH28" s="325">
        <v>800000</v>
      </c>
      <c r="AI28" s="323"/>
      <c r="AJ28" s="314">
        <f t="shared" si="78"/>
        <v>800000</v>
      </c>
      <c r="AK28" s="325">
        <v>800000</v>
      </c>
      <c r="AL28" s="323"/>
      <c r="AM28" s="314">
        <f t="shared" si="79"/>
        <v>800000</v>
      </c>
      <c r="AN28" s="325">
        <v>800000</v>
      </c>
      <c r="AO28" s="323"/>
      <c r="AP28" s="314">
        <f t="shared" si="80"/>
        <v>800000</v>
      </c>
      <c r="AQ28" s="325">
        <v>800000</v>
      </c>
      <c r="AR28" s="323"/>
      <c r="AS28" s="314">
        <f t="shared" si="81"/>
        <v>800000</v>
      </c>
      <c r="AT28" s="323">
        <v>700000</v>
      </c>
      <c r="AU28" s="323"/>
      <c r="AV28" s="327">
        <f t="shared" si="58"/>
        <v>700000</v>
      </c>
      <c r="AW28" s="323"/>
      <c r="AX28" s="323"/>
      <c r="AY28" s="327"/>
      <c r="AZ28" s="322">
        <f t="shared" si="20"/>
        <v>9500000</v>
      </c>
      <c r="BA28" s="165">
        <f t="shared" si="21"/>
        <v>4000000</v>
      </c>
      <c r="BB28" s="197">
        <f t="shared" si="22"/>
        <v>13500000</v>
      </c>
      <c r="BC28" s="165">
        <f t="shared" si="23"/>
        <v>13500000</v>
      </c>
      <c r="BD28" s="165">
        <f t="shared" si="24"/>
        <v>0</v>
      </c>
    </row>
    <row r="29" spans="1:56" x14ac:dyDescent="0.2">
      <c r="A29" s="311">
        <v>23</v>
      </c>
      <c r="B29" s="4"/>
      <c r="C29" s="228" t="s">
        <v>471</v>
      </c>
      <c r="D29" s="9" t="s">
        <v>328</v>
      </c>
      <c r="E29" s="11">
        <v>13500000</v>
      </c>
      <c r="F29" s="11"/>
      <c r="G29" s="11"/>
      <c r="H29" s="158">
        <f t="shared" si="46"/>
        <v>13500000</v>
      </c>
      <c r="I29" s="11">
        <v>2000000</v>
      </c>
      <c r="J29" s="323">
        <v>2000000</v>
      </c>
      <c r="K29" s="324">
        <v>2000000</v>
      </c>
      <c r="L29" s="314">
        <f t="shared" si="57"/>
        <v>0</v>
      </c>
      <c r="M29" s="325">
        <v>950000</v>
      </c>
      <c r="N29" s="323">
        <v>950000</v>
      </c>
      <c r="O29" s="314">
        <f t="shared" si="25"/>
        <v>0</v>
      </c>
      <c r="P29" s="325">
        <v>950000</v>
      </c>
      <c r="Q29" s="323">
        <v>950000</v>
      </c>
      <c r="R29" s="314">
        <f t="shared" si="72"/>
        <v>0</v>
      </c>
      <c r="S29" s="325">
        <v>950000</v>
      </c>
      <c r="T29" s="323">
        <v>950000</v>
      </c>
      <c r="U29" s="314">
        <f t="shared" si="73"/>
        <v>0</v>
      </c>
      <c r="V29" s="325">
        <v>950000</v>
      </c>
      <c r="W29" s="323">
        <v>950000</v>
      </c>
      <c r="X29" s="314">
        <f t="shared" si="74"/>
        <v>0</v>
      </c>
      <c r="Y29" s="325">
        <v>950000</v>
      </c>
      <c r="Z29" s="323">
        <v>950000</v>
      </c>
      <c r="AA29" s="314">
        <f t="shared" si="75"/>
        <v>0</v>
      </c>
      <c r="AB29" s="325">
        <v>950000</v>
      </c>
      <c r="AC29" s="323">
        <v>950000</v>
      </c>
      <c r="AD29" s="314">
        <f t="shared" si="76"/>
        <v>0</v>
      </c>
      <c r="AE29" s="325">
        <v>950000</v>
      </c>
      <c r="AF29" s="323">
        <v>950000</v>
      </c>
      <c r="AG29" s="314">
        <f t="shared" si="77"/>
        <v>0</v>
      </c>
      <c r="AH29" s="325">
        <v>950000</v>
      </c>
      <c r="AI29" s="323">
        <v>950000</v>
      </c>
      <c r="AJ29" s="314">
        <f t="shared" si="78"/>
        <v>0</v>
      </c>
      <c r="AK29" s="325">
        <v>950000</v>
      </c>
      <c r="AL29" s="323">
        <v>400000</v>
      </c>
      <c r="AM29" s="314">
        <f t="shared" si="79"/>
        <v>550000</v>
      </c>
      <c r="AN29" s="325">
        <v>950000</v>
      </c>
      <c r="AO29" s="323"/>
      <c r="AP29" s="314">
        <f t="shared" si="80"/>
        <v>950000</v>
      </c>
      <c r="AQ29" s="323"/>
      <c r="AR29" s="323"/>
      <c r="AS29" s="326"/>
      <c r="AT29" s="323"/>
      <c r="AU29" s="323"/>
      <c r="AV29" s="327">
        <f t="shared" si="58"/>
        <v>0</v>
      </c>
      <c r="AW29" s="323"/>
      <c r="AX29" s="323"/>
      <c r="AY29" s="327"/>
      <c r="AZ29" s="322">
        <f t="shared" si="20"/>
        <v>11500000</v>
      </c>
      <c r="BA29" s="165">
        <f t="shared" si="21"/>
        <v>2000000</v>
      </c>
      <c r="BB29" s="197">
        <f t="shared" si="22"/>
        <v>13500000</v>
      </c>
      <c r="BC29" s="165">
        <f t="shared" si="23"/>
        <v>13500000</v>
      </c>
      <c r="BD29" s="165">
        <f t="shared" si="24"/>
        <v>0</v>
      </c>
    </row>
    <row r="30" spans="1:56" x14ac:dyDescent="0.2">
      <c r="A30" s="312">
        <v>24</v>
      </c>
      <c r="B30" s="4"/>
      <c r="C30" s="228" t="s">
        <v>472</v>
      </c>
      <c r="D30" s="9" t="s">
        <v>328</v>
      </c>
      <c r="E30" s="11">
        <v>13500000</v>
      </c>
      <c r="F30" s="11"/>
      <c r="G30" s="11"/>
      <c r="H30" s="158">
        <f t="shared" si="46"/>
        <v>13500000</v>
      </c>
      <c r="I30" s="11">
        <v>4000000</v>
      </c>
      <c r="J30" s="323"/>
      <c r="K30" s="324"/>
      <c r="L30" s="314">
        <f t="shared" si="57"/>
        <v>0</v>
      </c>
      <c r="M30" s="325">
        <v>800000</v>
      </c>
      <c r="N30" s="323">
        <v>800000</v>
      </c>
      <c r="O30" s="314">
        <f t="shared" si="25"/>
        <v>0</v>
      </c>
      <c r="P30" s="325">
        <v>800000</v>
      </c>
      <c r="Q30" s="323">
        <v>800000</v>
      </c>
      <c r="R30" s="314">
        <f t="shared" si="72"/>
        <v>0</v>
      </c>
      <c r="S30" s="325">
        <v>800000</v>
      </c>
      <c r="T30" s="323">
        <v>800000</v>
      </c>
      <c r="U30" s="314">
        <f t="shared" si="73"/>
        <v>0</v>
      </c>
      <c r="V30" s="325">
        <v>800000</v>
      </c>
      <c r="W30" s="323">
        <v>800000</v>
      </c>
      <c r="X30" s="314">
        <f t="shared" si="74"/>
        <v>0</v>
      </c>
      <c r="Y30" s="325">
        <v>800000</v>
      </c>
      <c r="Z30" s="323">
        <v>800000</v>
      </c>
      <c r="AA30" s="314">
        <f t="shared" si="75"/>
        <v>0</v>
      </c>
      <c r="AB30" s="325">
        <v>800000</v>
      </c>
      <c r="AC30" s="323"/>
      <c r="AD30" s="314">
        <f t="shared" si="76"/>
        <v>800000</v>
      </c>
      <c r="AE30" s="325">
        <v>800000</v>
      </c>
      <c r="AF30" s="323"/>
      <c r="AG30" s="314">
        <f t="shared" si="77"/>
        <v>800000</v>
      </c>
      <c r="AH30" s="325">
        <v>800000</v>
      </c>
      <c r="AI30" s="323"/>
      <c r="AJ30" s="314">
        <f t="shared" si="78"/>
        <v>800000</v>
      </c>
      <c r="AK30" s="325">
        <v>800000</v>
      </c>
      <c r="AL30" s="323"/>
      <c r="AM30" s="314">
        <f t="shared" si="79"/>
        <v>800000</v>
      </c>
      <c r="AN30" s="325">
        <v>800000</v>
      </c>
      <c r="AO30" s="323"/>
      <c r="AP30" s="314">
        <f t="shared" si="80"/>
        <v>800000</v>
      </c>
      <c r="AQ30" s="325">
        <v>800000</v>
      </c>
      <c r="AR30" s="323"/>
      <c r="AS30" s="314">
        <f t="shared" ref="AS30:AS31" si="82">+AQ30-AR30</f>
        <v>800000</v>
      </c>
      <c r="AT30" s="323">
        <v>700000</v>
      </c>
      <c r="AU30" s="323"/>
      <c r="AV30" s="327">
        <f t="shared" si="58"/>
        <v>700000</v>
      </c>
      <c r="AW30" s="323"/>
      <c r="AX30" s="323"/>
      <c r="AY30" s="327"/>
      <c r="AZ30" s="322">
        <f t="shared" si="20"/>
        <v>9500000</v>
      </c>
      <c r="BA30" s="165">
        <f t="shared" si="21"/>
        <v>4000000</v>
      </c>
      <c r="BB30" s="197">
        <f t="shared" si="22"/>
        <v>13500000</v>
      </c>
      <c r="BC30" s="165">
        <f t="shared" si="23"/>
        <v>13500000</v>
      </c>
      <c r="BD30" s="165">
        <f t="shared" si="24"/>
        <v>0</v>
      </c>
    </row>
    <row r="31" spans="1:56" x14ac:dyDescent="0.2">
      <c r="A31" s="311">
        <v>25</v>
      </c>
      <c r="B31" s="4"/>
      <c r="C31" s="228" t="s">
        <v>473</v>
      </c>
      <c r="D31" s="9" t="s">
        <v>328</v>
      </c>
      <c r="E31" s="11">
        <v>13500000</v>
      </c>
      <c r="F31" s="11"/>
      <c r="G31" s="11"/>
      <c r="H31" s="158">
        <f t="shared" si="46"/>
        <v>13500000</v>
      </c>
      <c r="I31" s="11">
        <v>4000000</v>
      </c>
      <c r="J31" s="323"/>
      <c r="K31" s="324"/>
      <c r="L31" s="314">
        <f t="shared" si="57"/>
        <v>0</v>
      </c>
      <c r="M31" s="325">
        <v>800000</v>
      </c>
      <c r="N31" s="323">
        <v>800000</v>
      </c>
      <c r="O31" s="314">
        <f t="shared" si="25"/>
        <v>0</v>
      </c>
      <c r="P31" s="325">
        <v>800000</v>
      </c>
      <c r="Q31" s="323">
        <v>800000</v>
      </c>
      <c r="R31" s="314">
        <f t="shared" si="72"/>
        <v>0</v>
      </c>
      <c r="S31" s="325">
        <v>800000</v>
      </c>
      <c r="T31" s="323">
        <v>800000</v>
      </c>
      <c r="U31" s="314">
        <f t="shared" si="73"/>
        <v>0</v>
      </c>
      <c r="V31" s="325">
        <v>800000</v>
      </c>
      <c r="W31" s="323"/>
      <c r="X31" s="314">
        <f t="shared" si="74"/>
        <v>800000</v>
      </c>
      <c r="Y31" s="325">
        <v>800000</v>
      </c>
      <c r="Z31" s="323"/>
      <c r="AA31" s="314">
        <f t="shared" si="75"/>
        <v>800000</v>
      </c>
      <c r="AB31" s="325">
        <v>800000</v>
      </c>
      <c r="AC31" s="323"/>
      <c r="AD31" s="314">
        <f t="shared" si="76"/>
        <v>800000</v>
      </c>
      <c r="AE31" s="325">
        <v>800000</v>
      </c>
      <c r="AF31" s="323"/>
      <c r="AG31" s="314">
        <f t="shared" si="77"/>
        <v>800000</v>
      </c>
      <c r="AH31" s="325">
        <v>800000</v>
      </c>
      <c r="AI31" s="323"/>
      <c r="AJ31" s="314">
        <f t="shared" si="78"/>
        <v>800000</v>
      </c>
      <c r="AK31" s="325">
        <v>800000</v>
      </c>
      <c r="AL31" s="323"/>
      <c r="AM31" s="314">
        <f t="shared" si="79"/>
        <v>800000</v>
      </c>
      <c r="AN31" s="325">
        <v>800000</v>
      </c>
      <c r="AO31" s="323"/>
      <c r="AP31" s="314">
        <f t="shared" si="80"/>
        <v>800000</v>
      </c>
      <c r="AQ31" s="325">
        <v>800000</v>
      </c>
      <c r="AR31" s="323"/>
      <c r="AS31" s="314">
        <f t="shared" si="82"/>
        <v>800000</v>
      </c>
      <c r="AT31" s="323">
        <v>700000</v>
      </c>
      <c r="AU31" s="323"/>
      <c r="AV31" s="327">
        <f t="shared" si="58"/>
        <v>700000</v>
      </c>
      <c r="AW31" s="323"/>
      <c r="AX31" s="323"/>
      <c r="AY31" s="327"/>
      <c r="AZ31" s="322">
        <f t="shared" si="20"/>
        <v>9500000</v>
      </c>
      <c r="BA31" s="165">
        <f t="shared" si="21"/>
        <v>4000000</v>
      </c>
      <c r="BB31" s="197">
        <f t="shared" si="22"/>
        <v>13500000</v>
      </c>
      <c r="BC31" s="165">
        <f t="shared" si="23"/>
        <v>13500000</v>
      </c>
      <c r="BD31" s="165">
        <f t="shared" si="24"/>
        <v>0</v>
      </c>
    </row>
    <row r="32" spans="1:56" x14ac:dyDescent="0.2">
      <c r="A32" s="311">
        <v>26</v>
      </c>
      <c r="B32" s="4"/>
      <c r="C32" s="228" t="s">
        <v>500</v>
      </c>
      <c r="D32" s="9" t="s">
        <v>328</v>
      </c>
      <c r="E32" s="11">
        <v>13500000</v>
      </c>
      <c r="F32" s="11"/>
      <c r="G32" s="11"/>
      <c r="H32" s="158">
        <f t="shared" si="46"/>
        <v>13500000</v>
      </c>
      <c r="I32" s="11">
        <v>2000000</v>
      </c>
      <c r="J32" s="323">
        <v>2000000</v>
      </c>
      <c r="K32" s="324">
        <v>2000000</v>
      </c>
      <c r="L32" s="314">
        <f t="shared" si="57"/>
        <v>0</v>
      </c>
      <c r="M32" s="325">
        <v>950000</v>
      </c>
      <c r="N32" s="323">
        <v>950000</v>
      </c>
      <c r="O32" s="314">
        <f t="shared" si="25"/>
        <v>0</v>
      </c>
      <c r="P32" s="325">
        <v>950000</v>
      </c>
      <c r="Q32" s="323"/>
      <c r="R32" s="314">
        <f t="shared" si="72"/>
        <v>950000</v>
      </c>
      <c r="S32" s="325">
        <v>950000</v>
      </c>
      <c r="T32" s="323"/>
      <c r="U32" s="314">
        <f t="shared" si="73"/>
        <v>950000</v>
      </c>
      <c r="V32" s="325">
        <v>950000</v>
      </c>
      <c r="W32" s="323"/>
      <c r="X32" s="314">
        <f t="shared" si="74"/>
        <v>950000</v>
      </c>
      <c r="Y32" s="325">
        <v>950000</v>
      </c>
      <c r="Z32" s="323"/>
      <c r="AA32" s="314">
        <f t="shared" si="75"/>
        <v>950000</v>
      </c>
      <c r="AB32" s="325">
        <v>950000</v>
      </c>
      <c r="AC32" s="323"/>
      <c r="AD32" s="314">
        <f t="shared" si="76"/>
        <v>950000</v>
      </c>
      <c r="AE32" s="325">
        <v>950000</v>
      </c>
      <c r="AF32" s="323"/>
      <c r="AG32" s="314">
        <f t="shared" si="77"/>
        <v>950000</v>
      </c>
      <c r="AH32" s="325">
        <v>950000</v>
      </c>
      <c r="AI32" s="323"/>
      <c r="AJ32" s="314">
        <f t="shared" si="78"/>
        <v>950000</v>
      </c>
      <c r="AK32" s="325">
        <v>950000</v>
      </c>
      <c r="AL32" s="323"/>
      <c r="AM32" s="314">
        <f t="shared" si="79"/>
        <v>950000</v>
      </c>
      <c r="AN32" s="325">
        <v>950000</v>
      </c>
      <c r="AO32" s="323"/>
      <c r="AP32" s="314">
        <f t="shared" si="80"/>
        <v>950000</v>
      </c>
      <c r="AQ32" s="323"/>
      <c r="AR32" s="323"/>
      <c r="AS32" s="326"/>
      <c r="AT32" s="323"/>
      <c r="AU32" s="323"/>
      <c r="AV32" s="327">
        <f t="shared" si="58"/>
        <v>0</v>
      </c>
      <c r="AW32" s="323"/>
      <c r="AX32" s="323"/>
      <c r="AY32" s="327"/>
      <c r="AZ32" s="322">
        <f t="shared" si="20"/>
        <v>11500000</v>
      </c>
      <c r="BA32" s="8">
        <f t="shared" si="21"/>
        <v>2000000</v>
      </c>
      <c r="BB32" s="197">
        <f t="shared" si="22"/>
        <v>13500000</v>
      </c>
      <c r="BC32" s="165">
        <f t="shared" si="23"/>
        <v>13500000</v>
      </c>
      <c r="BD32" s="165">
        <f t="shared" si="24"/>
        <v>0</v>
      </c>
    </row>
    <row r="33" spans="1:56" x14ac:dyDescent="0.2">
      <c r="A33" s="312">
        <v>27</v>
      </c>
      <c r="B33" s="4"/>
      <c r="C33" s="228" t="s">
        <v>501</v>
      </c>
      <c r="D33" s="9" t="s">
        <v>328</v>
      </c>
      <c r="E33" s="11">
        <v>13500000</v>
      </c>
      <c r="F33" s="11"/>
      <c r="G33" s="11"/>
      <c r="H33" s="158">
        <f t="shared" si="46"/>
        <v>13500000</v>
      </c>
      <c r="I33" s="11">
        <v>3000000</v>
      </c>
      <c r="J33" s="323">
        <v>1000000</v>
      </c>
      <c r="K33" s="324">
        <v>850000</v>
      </c>
      <c r="L33" s="314">
        <f t="shared" si="57"/>
        <v>150000</v>
      </c>
      <c r="M33" s="325"/>
      <c r="N33" s="323"/>
      <c r="O33" s="314">
        <f t="shared" si="25"/>
        <v>0</v>
      </c>
      <c r="P33" s="323">
        <v>850000</v>
      </c>
      <c r="Q33" s="323"/>
      <c r="R33" s="314">
        <f t="shared" si="72"/>
        <v>850000</v>
      </c>
      <c r="S33" s="323">
        <v>850000</v>
      </c>
      <c r="T33" s="323"/>
      <c r="U33" s="314">
        <f t="shared" si="73"/>
        <v>850000</v>
      </c>
      <c r="V33" s="323">
        <v>850000</v>
      </c>
      <c r="W33" s="323"/>
      <c r="X33" s="314">
        <f t="shared" si="74"/>
        <v>850000</v>
      </c>
      <c r="Y33" s="323">
        <v>850000</v>
      </c>
      <c r="Z33" s="323"/>
      <c r="AA33" s="314">
        <f t="shared" si="75"/>
        <v>850000</v>
      </c>
      <c r="AB33" s="323">
        <v>850000</v>
      </c>
      <c r="AC33" s="323"/>
      <c r="AD33" s="314">
        <f t="shared" si="76"/>
        <v>850000</v>
      </c>
      <c r="AE33" s="323">
        <v>850000</v>
      </c>
      <c r="AF33" s="323"/>
      <c r="AG33" s="314">
        <f t="shared" si="77"/>
        <v>850000</v>
      </c>
      <c r="AH33" s="323">
        <v>850000</v>
      </c>
      <c r="AI33" s="323"/>
      <c r="AJ33" s="314">
        <f t="shared" si="78"/>
        <v>850000</v>
      </c>
      <c r="AK33" s="323">
        <v>850000</v>
      </c>
      <c r="AL33" s="323"/>
      <c r="AM33" s="314">
        <f t="shared" si="79"/>
        <v>850000</v>
      </c>
      <c r="AN33" s="323">
        <v>850000</v>
      </c>
      <c r="AO33" s="323"/>
      <c r="AP33" s="314">
        <f t="shared" si="80"/>
        <v>850000</v>
      </c>
      <c r="AQ33" s="323">
        <v>850000</v>
      </c>
      <c r="AR33" s="323"/>
      <c r="AS33" s="314">
        <f t="shared" ref="AS33:AS36" si="83">+AQ33-AR33</f>
        <v>850000</v>
      </c>
      <c r="AT33" s="323">
        <v>1000000</v>
      </c>
      <c r="AU33" s="323"/>
      <c r="AV33" s="327">
        <f t="shared" si="58"/>
        <v>1000000</v>
      </c>
      <c r="AW33" s="323"/>
      <c r="AX33" s="323"/>
      <c r="AY33" s="327"/>
      <c r="AZ33" s="322">
        <f t="shared" si="20"/>
        <v>10500000</v>
      </c>
      <c r="BA33" s="8">
        <f t="shared" si="21"/>
        <v>3000000</v>
      </c>
      <c r="BB33" s="197">
        <f t="shared" si="22"/>
        <v>13500000</v>
      </c>
      <c r="BC33" s="165">
        <f t="shared" si="23"/>
        <v>13500000</v>
      </c>
      <c r="BD33" s="165">
        <f t="shared" si="24"/>
        <v>0</v>
      </c>
    </row>
    <row r="34" spans="1:56" x14ac:dyDescent="0.2">
      <c r="A34" s="311">
        <v>28</v>
      </c>
      <c r="B34" s="4"/>
      <c r="C34" s="228" t="s">
        <v>516</v>
      </c>
      <c r="D34" s="9" t="s">
        <v>328</v>
      </c>
      <c r="E34" s="11">
        <v>13500000</v>
      </c>
      <c r="F34" s="11"/>
      <c r="G34" s="11"/>
      <c r="H34" s="158">
        <f t="shared" si="46"/>
        <v>13500000</v>
      </c>
      <c r="I34" s="11">
        <v>4000000</v>
      </c>
      <c r="J34" s="323"/>
      <c r="K34" s="324"/>
      <c r="L34" s="314">
        <f t="shared" si="57"/>
        <v>0</v>
      </c>
      <c r="M34" s="325"/>
      <c r="N34" s="323"/>
      <c r="O34" s="314">
        <f t="shared" si="25"/>
        <v>0</v>
      </c>
      <c r="P34" s="323">
        <v>950000</v>
      </c>
      <c r="Q34" s="323"/>
      <c r="R34" s="314">
        <f t="shared" si="72"/>
        <v>950000</v>
      </c>
      <c r="S34" s="323">
        <v>950000</v>
      </c>
      <c r="T34" s="323"/>
      <c r="U34" s="314">
        <f t="shared" si="73"/>
        <v>950000</v>
      </c>
      <c r="V34" s="323">
        <v>950000</v>
      </c>
      <c r="W34" s="323"/>
      <c r="X34" s="314">
        <f t="shared" si="74"/>
        <v>950000</v>
      </c>
      <c r="Y34" s="323">
        <v>950000</v>
      </c>
      <c r="Z34" s="323"/>
      <c r="AA34" s="314">
        <f t="shared" si="75"/>
        <v>950000</v>
      </c>
      <c r="AB34" s="323">
        <v>950000</v>
      </c>
      <c r="AC34" s="323"/>
      <c r="AD34" s="314">
        <f t="shared" si="76"/>
        <v>950000</v>
      </c>
      <c r="AE34" s="323">
        <v>950000</v>
      </c>
      <c r="AF34" s="323"/>
      <c r="AG34" s="314">
        <f t="shared" si="77"/>
        <v>950000</v>
      </c>
      <c r="AH34" s="323">
        <v>950000</v>
      </c>
      <c r="AI34" s="323"/>
      <c r="AJ34" s="314">
        <f t="shared" si="78"/>
        <v>950000</v>
      </c>
      <c r="AK34" s="323">
        <v>950000</v>
      </c>
      <c r="AL34" s="323"/>
      <c r="AM34" s="314">
        <f t="shared" si="79"/>
        <v>950000</v>
      </c>
      <c r="AN34" s="323">
        <v>950000</v>
      </c>
      <c r="AO34" s="323"/>
      <c r="AP34" s="314">
        <f t="shared" si="80"/>
        <v>950000</v>
      </c>
      <c r="AQ34" s="323">
        <v>950000</v>
      </c>
      <c r="AR34" s="323"/>
      <c r="AS34" s="314">
        <f t="shared" si="83"/>
        <v>950000</v>
      </c>
      <c r="AT34" s="323"/>
      <c r="AU34" s="323"/>
      <c r="AV34" s="327">
        <f t="shared" si="58"/>
        <v>0</v>
      </c>
      <c r="AW34" s="323"/>
      <c r="AX34" s="323"/>
      <c r="AY34" s="327"/>
      <c r="AZ34" s="322">
        <f t="shared" si="20"/>
        <v>9500000</v>
      </c>
      <c r="BA34" s="8">
        <f t="shared" si="21"/>
        <v>4000000</v>
      </c>
      <c r="BB34" s="197">
        <f t="shared" si="22"/>
        <v>13500000</v>
      </c>
      <c r="BC34" s="165">
        <f t="shared" si="23"/>
        <v>13500000</v>
      </c>
      <c r="BD34" s="165">
        <f t="shared" si="24"/>
        <v>0</v>
      </c>
    </row>
    <row r="35" spans="1:56" x14ac:dyDescent="0.2">
      <c r="A35" s="311">
        <v>29</v>
      </c>
      <c r="B35" s="4"/>
      <c r="C35" s="228" t="s">
        <v>517</v>
      </c>
      <c r="D35" s="9" t="s">
        <v>328</v>
      </c>
      <c r="E35" s="11">
        <v>13500000</v>
      </c>
      <c r="F35" s="11"/>
      <c r="G35" s="11"/>
      <c r="H35" s="158">
        <f t="shared" si="46"/>
        <v>13500000</v>
      </c>
      <c r="I35" s="11">
        <v>2000000</v>
      </c>
      <c r="J35" s="323">
        <v>2000000</v>
      </c>
      <c r="K35" s="324">
        <v>1950000</v>
      </c>
      <c r="L35" s="314">
        <f t="shared" si="57"/>
        <v>50000</v>
      </c>
      <c r="M35" s="325"/>
      <c r="N35" s="323"/>
      <c r="O35" s="314">
        <f t="shared" si="25"/>
        <v>0</v>
      </c>
      <c r="P35" s="323">
        <v>850000</v>
      </c>
      <c r="Q35" s="323">
        <v>0</v>
      </c>
      <c r="R35" s="314">
        <f t="shared" si="72"/>
        <v>850000</v>
      </c>
      <c r="S35" s="323">
        <v>850000</v>
      </c>
      <c r="T35" s="323"/>
      <c r="U35" s="314">
        <f t="shared" si="73"/>
        <v>850000</v>
      </c>
      <c r="V35" s="323">
        <v>850000</v>
      </c>
      <c r="W35" s="323"/>
      <c r="X35" s="314">
        <f t="shared" si="74"/>
        <v>850000</v>
      </c>
      <c r="Y35" s="323">
        <v>850000</v>
      </c>
      <c r="Z35" s="323"/>
      <c r="AA35" s="314">
        <f t="shared" si="75"/>
        <v>850000</v>
      </c>
      <c r="AB35" s="323">
        <v>850000</v>
      </c>
      <c r="AC35" s="323"/>
      <c r="AD35" s="314">
        <f t="shared" si="76"/>
        <v>850000</v>
      </c>
      <c r="AE35" s="323">
        <v>850000</v>
      </c>
      <c r="AF35" s="323"/>
      <c r="AG35" s="314">
        <f t="shared" si="77"/>
        <v>850000</v>
      </c>
      <c r="AH35" s="323">
        <v>850000</v>
      </c>
      <c r="AI35" s="323"/>
      <c r="AJ35" s="314">
        <f t="shared" si="78"/>
        <v>850000</v>
      </c>
      <c r="AK35" s="323">
        <v>850000</v>
      </c>
      <c r="AL35" s="323"/>
      <c r="AM35" s="314">
        <f t="shared" si="79"/>
        <v>850000</v>
      </c>
      <c r="AN35" s="323">
        <v>850000</v>
      </c>
      <c r="AO35" s="323"/>
      <c r="AP35" s="314">
        <f t="shared" si="80"/>
        <v>850000</v>
      </c>
      <c r="AQ35" s="323">
        <v>850000</v>
      </c>
      <c r="AR35" s="323"/>
      <c r="AS35" s="314">
        <f t="shared" si="83"/>
        <v>850000</v>
      </c>
      <c r="AT35" s="323">
        <v>1000000</v>
      </c>
      <c r="AU35" s="323"/>
      <c r="AV35" s="327">
        <f t="shared" si="58"/>
        <v>1000000</v>
      </c>
      <c r="AW35" s="323"/>
      <c r="AX35" s="323"/>
      <c r="AY35" s="327"/>
      <c r="AZ35" s="322">
        <f t="shared" si="20"/>
        <v>11500000</v>
      </c>
      <c r="BA35" s="8">
        <f t="shared" si="21"/>
        <v>2000000</v>
      </c>
      <c r="BB35" s="197">
        <f t="shared" si="22"/>
        <v>13500000</v>
      </c>
      <c r="BC35" s="165">
        <f t="shared" si="23"/>
        <v>13500000</v>
      </c>
      <c r="BD35" s="165">
        <f t="shared" si="24"/>
        <v>0</v>
      </c>
    </row>
    <row r="36" spans="1:56" x14ac:dyDescent="0.2">
      <c r="A36" s="312">
        <v>30</v>
      </c>
      <c r="B36" s="4"/>
      <c r="C36" s="229" t="s">
        <v>526</v>
      </c>
      <c r="D36" s="9" t="s">
        <v>328</v>
      </c>
      <c r="E36" s="11">
        <v>13500000</v>
      </c>
      <c r="F36" s="11"/>
      <c r="G36" s="11"/>
      <c r="H36" s="158">
        <f t="shared" si="46"/>
        <v>13500000</v>
      </c>
      <c r="I36" s="11">
        <v>5000000</v>
      </c>
      <c r="J36" s="323"/>
      <c r="K36" s="324"/>
      <c r="L36" s="314">
        <f t="shared" si="57"/>
        <v>0</v>
      </c>
      <c r="M36" s="325"/>
      <c r="N36" s="323"/>
      <c r="O36" s="314">
        <f t="shared" si="25"/>
        <v>0</v>
      </c>
      <c r="P36" s="323">
        <v>850000</v>
      </c>
      <c r="Q36" s="323">
        <v>850000</v>
      </c>
      <c r="R36" s="314">
        <f t="shared" si="72"/>
        <v>0</v>
      </c>
      <c r="S36" s="323">
        <v>850000</v>
      </c>
      <c r="T36" s="323">
        <v>850000</v>
      </c>
      <c r="U36" s="314">
        <f t="shared" si="73"/>
        <v>0</v>
      </c>
      <c r="V36" s="323">
        <v>850000</v>
      </c>
      <c r="W36" s="323"/>
      <c r="X36" s="314">
        <f t="shared" si="74"/>
        <v>850000</v>
      </c>
      <c r="Y36" s="323">
        <v>850000</v>
      </c>
      <c r="Z36" s="323"/>
      <c r="AA36" s="314">
        <f t="shared" si="75"/>
        <v>850000</v>
      </c>
      <c r="AB36" s="323">
        <v>850000</v>
      </c>
      <c r="AC36" s="323"/>
      <c r="AD36" s="314">
        <f t="shared" si="76"/>
        <v>850000</v>
      </c>
      <c r="AE36" s="323">
        <v>850000</v>
      </c>
      <c r="AF36" s="323"/>
      <c r="AG36" s="314">
        <f t="shared" si="77"/>
        <v>850000</v>
      </c>
      <c r="AH36" s="323">
        <v>850000</v>
      </c>
      <c r="AI36" s="323"/>
      <c r="AJ36" s="314">
        <f t="shared" si="78"/>
        <v>850000</v>
      </c>
      <c r="AK36" s="323">
        <v>850000</v>
      </c>
      <c r="AL36" s="323"/>
      <c r="AM36" s="314">
        <f t="shared" si="79"/>
        <v>850000</v>
      </c>
      <c r="AN36" s="323">
        <v>850000</v>
      </c>
      <c r="AO36" s="323"/>
      <c r="AP36" s="314">
        <f t="shared" si="80"/>
        <v>850000</v>
      </c>
      <c r="AQ36" s="323">
        <v>850000</v>
      </c>
      <c r="AR36" s="323"/>
      <c r="AS36" s="314">
        <f t="shared" si="83"/>
        <v>850000</v>
      </c>
      <c r="AT36" s="323"/>
      <c r="AU36" s="323"/>
      <c r="AV36" s="327">
        <f t="shared" si="58"/>
        <v>0</v>
      </c>
      <c r="AW36" s="323"/>
      <c r="AX36" s="323"/>
      <c r="AY36" s="327"/>
      <c r="AZ36" s="322">
        <f t="shared" si="20"/>
        <v>8500000</v>
      </c>
      <c r="BA36" s="8">
        <f t="shared" si="21"/>
        <v>5000000</v>
      </c>
      <c r="BB36" s="197">
        <f t="shared" si="22"/>
        <v>13500000</v>
      </c>
      <c r="BC36" s="165">
        <f t="shared" si="23"/>
        <v>13500000</v>
      </c>
      <c r="BD36" s="165">
        <f t="shared" si="24"/>
        <v>0</v>
      </c>
    </row>
    <row r="37" spans="1:56" x14ac:dyDescent="0.2">
      <c r="A37" s="37"/>
      <c r="B37" s="4"/>
      <c r="C37" s="228"/>
      <c r="D37" s="9"/>
      <c r="E37" s="11"/>
      <c r="F37" s="11"/>
      <c r="G37" s="11"/>
      <c r="H37" s="158">
        <f t="shared" si="46"/>
        <v>0</v>
      </c>
      <c r="I37" s="11"/>
      <c r="J37" s="323"/>
      <c r="K37" s="324"/>
      <c r="M37" s="325"/>
      <c r="N37" s="323"/>
      <c r="O37" s="314">
        <f t="shared" si="25"/>
        <v>0</v>
      </c>
      <c r="P37" s="323"/>
      <c r="Q37" s="323"/>
      <c r="R37" s="314"/>
      <c r="S37" s="323"/>
      <c r="T37" s="323"/>
      <c r="U37" s="335"/>
      <c r="V37" s="323"/>
      <c r="W37" s="323"/>
      <c r="X37" s="335"/>
      <c r="Y37" s="323"/>
      <c r="Z37" s="323"/>
      <c r="AA37" s="335"/>
      <c r="AB37" s="323"/>
      <c r="AC37" s="323"/>
      <c r="AD37" s="335"/>
      <c r="AE37" s="323"/>
      <c r="AF37" s="323"/>
      <c r="AG37" s="335"/>
      <c r="AH37" s="323"/>
      <c r="AI37" s="323"/>
      <c r="AJ37" s="335"/>
      <c r="AK37" s="323"/>
      <c r="AL37" s="323"/>
      <c r="AM37" s="335"/>
      <c r="AN37" s="323"/>
      <c r="AO37" s="323"/>
      <c r="AP37" s="335"/>
      <c r="AQ37" s="323"/>
      <c r="AR37" s="323"/>
      <c r="AS37" s="326"/>
      <c r="AT37" s="323"/>
      <c r="AU37" s="323"/>
      <c r="AV37" s="327">
        <f t="shared" si="58"/>
        <v>0</v>
      </c>
      <c r="AW37" s="323"/>
      <c r="AX37" s="323"/>
      <c r="AY37" s="327"/>
      <c r="AZ37" s="322">
        <f t="shared" si="20"/>
        <v>0</v>
      </c>
      <c r="BC37" s="165">
        <f t="shared" si="23"/>
        <v>0</v>
      </c>
    </row>
    <row r="38" spans="1:56" x14ac:dyDescent="0.2">
      <c r="A38" s="154"/>
      <c r="B38" s="4"/>
      <c r="C38" s="228"/>
      <c r="D38" s="9"/>
      <c r="E38" s="11"/>
      <c r="F38" s="11"/>
      <c r="G38" s="11"/>
      <c r="H38" s="56"/>
      <c r="I38" s="11"/>
      <c r="J38" s="323"/>
      <c r="K38" s="324"/>
      <c r="M38" s="325"/>
      <c r="N38" s="323"/>
      <c r="O38" s="314">
        <f t="shared" si="25"/>
        <v>0</v>
      </c>
      <c r="P38" s="323"/>
      <c r="Q38" s="323"/>
      <c r="R38" s="314"/>
      <c r="S38" s="323"/>
      <c r="T38" s="323"/>
      <c r="U38" s="335"/>
      <c r="V38" s="323"/>
      <c r="W38" s="323"/>
      <c r="X38" s="335"/>
      <c r="Y38" s="323"/>
      <c r="Z38" s="323"/>
      <c r="AA38" s="335"/>
      <c r="AB38" s="323"/>
      <c r="AC38" s="323"/>
      <c r="AD38" s="335"/>
      <c r="AE38" s="323"/>
      <c r="AF38" s="323"/>
      <c r="AG38" s="335"/>
      <c r="AH38" s="323"/>
      <c r="AI38" s="323"/>
      <c r="AJ38" s="335"/>
      <c r="AK38" s="323"/>
      <c r="AL38" s="323"/>
      <c r="AM38" s="335"/>
      <c r="AN38" s="323"/>
      <c r="AO38" s="323"/>
      <c r="AP38" s="335"/>
      <c r="AQ38" s="323"/>
      <c r="AR38" s="323"/>
      <c r="AS38" s="326"/>
      <c r="AT38" s="323"/>
      <c r="AU38" s="323"/>
      <c r="AV38" s="327">
        <f t="shared" si="58"/>
        <v>0</v>
      </c>
      <c r="AW38" s="323"/>
      <c r="AX38" s="323"/>
      <c r="AY38" s="327"/>
      <c r="AZ38" s="322">
        <f t="shared" si="20"/>
        <v>0</v>
      </c>
    </row>
    <row r="39" spans="1:56" x14ac:dyDescent="0.2">
      <c r="A39" s="37"/>
      <c r="B39" s="4"/>
      <c r="C39" s="228"/>
      <c r="D39" s="9"/>
      <c r="E39" s="11"/>
      <c r="F39" s="11"/>
      <c r="G39" s="11"/>
      <c r="H39" s="56"/>
      <c r="I39" s="11"/>
      <c r="J39" s="323"/>
      <c r="K39" s="324"/>
      <c r="M39" s="325"/>
      <c r="N39" s="323"/>
      <c r="O39" s="314">
        <f t="shared" si="25"/>
        <v>0</v>
      </c>
      <c r="P39" s="323"/>
      <c r="Q39" s="323"/>
      <c r="R39" s="314"/>
      <c r="S39" s="323"/>
      <c r="T39" s="323"/>
      <c r="U39" s="335"/>
      <c r="V39" s="323"/>
      <c r="W39" s="323"/>
      <c r="X39" s="335"/>
      <c r="Y39" s="323"/>
      <c r="Z39" s="323"/>
      <c r="AA39" s="335"/>
      <c r="AB39" s="323"/>
      <c r="AC39" s="323"/>
      <c r="AD39" s="335"/>
      <c r="AE39" s="323"/>
      <c r="AF39" s="323"/>
      <c r="AG39" s="335"/>
      <c r="AH39" s="323"/>
      <c r="AI39" s="323"/>
      <c r="AJ39" s="335"/>
      <c r="AK39" s="323"/>
      <c r="AL39" s="323"/>
      <c r="AM39" s="335"/>
      <c r="AN39" s="323"/>
      <c r="AO39" s="323"/>
      <c r="AP39" s="335"/>
      <c r="AQ39" s="323"/>
      <c r="AR39" s="323"/>
      <c r="AS39" s="326"/>
      <c r="AT39" s="323"/>
      <c r="AU39" s="323"/>
      <c r="AV39" s="327"/>
      <c r="AW39" s="323"/>
      <c r="AX39" s="323"/>
      <c r="AY39" s="327"/>
      <c r="AZ39" s="322">
        <f t="shared" si="20"/>
        <v>0</v>
      </c>
    </row>
    <row r="40" spans="1:56" x14ac:dyDescent="0.2">
      <c r="A40" s="154"/>
      <c r="B40" s="4"/>
      <c r="C40" s="228"/>
      <c r="D40" s="9"/>
      <c r="E40" s="11"/>
      <c r="F40" s="11"/>
      <c r="G40" s="11"/>
      <c r="H40" s="56"/>
      <c r="I40" s="11"/>
      <c r="J40" s="323"/>
      <c r="K40" s="324"/>
      <c r="M40" s="325"/>
      <c r="N40" s="323"/>
      <c r="O40" s="314">
        <f t="shared" si="25"/>
        <v>0</v>
      </c>
      <c r="P40" s="323"/>
      <c r="Q40" s="323"/>
      <c r="R40" s="314"/>
      <c r="S40" s="323"/>
      <c r="T40" s="323"/>
      <c r="U40" s="335"/>
      <c r="V40" s="323"/>
      <c r="W40" s="323"/>
      <c r="X40" s="335"/>
      <c r="Y40" s="323"/>
      <c r="Z40" s="323"/>
      <c r="AA40" s="335"/>
      <c r="AB40" s="323"/>
      <c r="AC40" s="323"/>
      <c r="AD40" s="335"/>
      <c r="AE40" s="323"/>
      <c r="AF40" s="323"/>
      <c r="AG40" s="335"/>
      <c r="AH40" s="323"/>
      <c r="AI40" s="323"/>
      <c r="AJ40" s="335"/>
      <c r="AK40" s="323"/>
      <c r="AL40" s="323"/>
      <c r="AM40" s="335"/>
      <c r="AN40" s="323"/>
      <c r="AO40" s="323"/>
      <c r="AP40" s="335"/>
      <c r="AQ40" s="323"/>
      <c r="AR40" s="323"/>
      <c r="AS40" s="326"/>
      <c r="AT40" s="323"/>
      <c r="AU40" s="323"/>
      <c r="AV40" s="327"/>
      <c r="AW40" s="323"/>
      <c r="AX40" s="323"/>
      <c r="AY40" s="327"/>
      <c r="AZ40" s="322">
        <f t="shared" si="20"/>
        <v>0</v>
      </c>
    </row>
    <row r="41" spans="1:56" x14ac:dyDescent="0.2">
      <c r="A41" s="37"/>
      <c r="B41" s="4"/>
      <c r="C41" s="228"/>
      <c r="D41" s="9"/>
      <c r="E41" s="11"/>
      <c r="F41" s="11"/>
      <c r="G41" s="11"/>
      <c r="H41" s="56">
        <f t="shared" ref="H41:H51" si="84">E41-F41-G41</f>
        <v>0</v>
      </c>
      <c r="I41" s="11"/>
      <c r="J41" s="323"/>
      <c r="K41" s="324"/>
      <c r="L41" s="314">
        <f t="shared" ref="L41:L43" si="85">J41-K41</f>
        <v>0</v>
      </c>
      <c r="M41" s="325"/>
      <c r="N41" s="323"/>
      <c r="O41" s="314">
        <f t="shared" si="25"/>
        <v>0</v>
      </c>
      <c r="P41" s="323"/>
      <c r="Q41" s="323"/>
      <c r="R41" s="314">
        <f t="shared" ref="R41:R50" si="86">P41-Q41</f>
        <v>0</v>
      </c>
      <c r="S41" s="323"/>
      <c r="T41" s="323"/>
      <c r="U41" s="335">
        <f t="shared" ref="U41:U51" si="87">S41-T41</f>
        <v>0</v>
      </c>
      <c r="V41" s="323"/>
      <c r="W41" s="323"/>
      <c r="X41" s="335">
        <f t="shared" ref="X41:X47" si="88">V41-W41</f>
        <v>0</v>
      </c>
      <c r="Y41" s="323"/>
      <c r="Z41" s="323"/>
      <c r="AA41" s="335">
        <f t="shared" ref="AA41:AA50" si="89">Y41-Z41</f>
        <v>0</v>
      </c>
      <c r="AB41" s="323"/>
      <c r="AC41" s="323"/>
      <c r="AD41" s="335">
        <f t="shared" ref="AD41:AD50" si="90">AB41-AC41</f>
        <v>0</v>
      </c>
      <c r="AE41" s="323"/>
      <c r="AF41" s="323"/>
      <c r="AG41" s="335">
        <f t="shared" ref="AG41:AG48" si="91">AE41-AF41</f>
        <v>0</v>
      </c>
      <c r="AH41" s="323"/>
      <c r="AI41" s="323"/>
      <c r="AJ41" s="335">
        <f t="shared" ref="AJ41:AJ48" si="92">AH41-AI41</f>
        <v>0</v>
      </c>
      <c r="AK41" s="323"/>
      <c r="AL41" s="323"/>
      <c r="AM41" s="335">
        <f t="shared" ref="AM41:AM48" si="93">AK41-AL41</f>
        <v>0</v>
      </c>
      <c r="AN41" s="323"/>
      <c r="AO41" s="323"/>
      <c r="AP41" s="335">
        <f t="shared" ref="AP41:AP53" si="94">AN41-AO41</f>
        <v>0</v>
      </c>
      <c r="AQ41" s="323"/>
      <c r="AR41" s="323"/>
      <c r="AS41" s="326">
        <f t="shared" ref="AS41:AS71" si="95">AQ41-AR41</f>
        <v>0</v>
      </c>
      <c r="AT41" s="323"/>
      <c r="AU41" s="323"/>
      <c r="AV41" s="327">
        <f t="shared" ref="AV41:AV70" si="96">AT41-AU41</f>
        <v>0</v>
      </c>
      <c r="AW41" s="323"/>
      <c r="AX41" s="323"/>
      <c r="AY41" s="327">
        <f t="shared" ref="AY41:AY70" si="97">AW41-AX41</f>
        <v>0</v>
      </c>
      <c r="AZ41" s="316">
        <f t="shared" ref="AZ41:AZ75" si="98">+J41+M41+P41+S41+V41+Y41+AB41+AE41+AH41+AK41+AN41+AQ41</f>
        <v>0</v>
      </c>
    </row>
    <row r="42" spans="1:56" x14ac:dyDescent="0.2">
      <c r="A42" s="154"/>
      <c r="B42" s="4"/>
      <c r="C42" s="228"/>
      <c r="D42" s="9"/>
      <c r="E42" s="11"/>
      <c r="F42" s="11"/>
      <c r="G42" s="11"/>
      <c r="H42" s="56">
        <f t="shared" si="84"/>
        <v>0</v>
      </c>
      <c r="I42" s="11"/>
      <c r="J42" s="323"/>
      <c r="K42" s="324"/>
      <c r="L42" s="314">
        <f t="shared" si="85"/>
        <v>0</v>
      </c>
      <c r="M42" s="325"/>
      <c r="N42" s="323"/>
      <c r="O42" s="314">
        <f t="shared" si="25"/>
        <v>0</v>
      </c>
      <c r="P42" s="323"/>
      <c r="Q42" s="323"/>
      <c r="R42" s="314">
        <f t="shared" si="86"/>
        <v>0</v>
      </c>
      <c r="S42" s="323"/>
      <c r="T42" s="323"/>
      <c r="U42" s="335">
        <f t="shared" si="87"/>
        <v>0</v>
      </c>
      <c r="V42" s="323"/>
      <c r="W42" s="323"/>
      <c r="X42" s="335">
        <f t="shared" si="88"/>
        <v>0</v>
      </c>
      <c r="Y42" s="323"/>
      <c r="Z42" s="323"/>
      <c r="AA42" s="335">
        <f t="shared" si="89"/>
        <v>0</v>
      </c>
      <c r="AB42" s="323"/>
      <c r="AC42" s="323"/>
      <c r="AD42" s="335">
        <f t="shared" si="90"/>
        <v>0</v>
      </c>
      <c r="AE42" s="323"/>
      <c r="AF42" s="323"/>
      <c r="AG42" s="335">
        <f t="shared" si="91"/>
        <v>0</v>
      </c>
      <c r="AH42" s="323"/>
      <c r="AI42" s="323"/>
      <c r="AJ42" s="335">
        <f t="shared" si="92"/>
        <v>0</v>
      </c>
      <c r="AK42" s="323"/>
      <c r="AL42" s="323"/>
      <c r="AM42" s="335">
        <f t="shared" si="93"/>
        <v>0</v>
      </c>
      <c r="AN42" s="323"/>
      <c r="AO42" s="323"/>
      <c r="AP42" s="335">
        <f t="shared" si="94"/>
        <v>0</v>
      </c>
      <c r="AQ42" s="323"/>
      <c r="AR42" s="323"/>
      <c r="AS42" s="326">
        <f t="shared" si="95"/>
        <v>0</v>
      </c>
      <c r="AT42" s="323"/>
      <c r="AU42" s="323"/>
      <c r="AV42" s="327">
        <f t="shared" si="96"/>
        <v>0</v>
      </c>
      <c r="AW42" s="323"/>
      <c r="AX42" s="323"/>
      <c r="AY42" s="327">
        <f t="shared" si="97"/>
        <v>0</v>
      </c>
      <c r="AZ42" s="316">
        <f t="shared" si="98"/>
        <v>0</v>
      </c>
    </row>
    <row r="43" spans="1:56" ht="11.25" customHeight="1" x14ac:dyDescent="0.2">
      <c r="A43" s="37"/>
      <c r="B43" s="4"/>
      <c r="C43" s="228"/>
      <c r="D43" s="9"/>
      <c r="E43" s="11"/>
      <c r="F43" s="11"/>
      <c r="G43" s="11"/>
      <c r="H43" s="56">
        <f t="shared" si="84"/>
        <v>0</v>
      </c>
      <c r="I43" s="11"/>
      <c r="J43" s="323"/>
      <c r="K43" s="324"/>
      <c r="L43" s="314">
        <f t="shared" si="85"/>
        <v>0</v>
      </c>
      <c r="M43" s="325"/>
      <c r="N43" s="323"/>
      <c r="O43" s="314">
        <f t="shared" si="25"/>
        <v>0</v>
      </c>
      <c r="P43" s="323"/>
      <c r="Q43" s="323"/>
      <c r="R43" s="314">
        <f t="shared" si="86"/>
        <v>0</v>
      </c>
      <c r="S43" s="323"/>
      <c r="T43" s="323"/>
      <c r="U43" s="335">
        <f t="shared" si="87"/>
        <v>0</v>
      </c>
      <c r="V43" s="323"/>
      <c r="W43" s="323"/>
      <c r="X43" s="335">
        <f t="shared" si="88"/>
        <v>0</v>
      </c>
      <c r="Y43" s="323"/>
      <c r="Z43" s="323"/>
      <c r="AA43" s="335">
        <f t="shared" si="89"/>
        <v>0</v>
      </c>
      <c r="AB43" s="323"/>
      <c r="AC43" s="323"/>
      <c r="AD43" s="335">
        <f t="shared" si="90"/>
        <v>0</v>
      </c>
      <c r="AE43" s="323"/>
      <c r="AF43" s="323"/>
      <c r="AG43" s="335">
        <f t="shared" si="91"/>
        <v>0</v>
      </c>
      <c r="AH43" s="323"/>
      <c r="AI43" s="323"/>
      <c r="AJ43" s="335">
        <f t="shared" si="92"/>
        <v>0</v>
      </c>
      <c r="AK43" s="323"/>
      <c r="AL43" s="323"/>
      <c r="AM43" s="335">
        <f t="shared" si="93"/>
        <v>0</v>
      </c>
      <c r="AN43" s="323"/>
      <c r="AO43" s="323"/>
      <c r="AP43" s="335">
        <f t="shared" si="94"/>
        <v>0</v>
      </c>
      <c r="AQ43" s="323"/>
      <c r="AR43" s="323"/>
      <c r="AS43" s="326">
        <f t="shared" si="95"/>
        <v>0</v>
      </c>
      <c r="AT43" s="323"/>
      <c r="AU43" s="323"/>
      <c r="AV43" s="327">
        <f t="shared" si="96"/>
        <v>0</v>
      </c>
      <c r="AW43" s="323"/>
      <c r="AX43" s="323"/>
      <c r="AY43" s="327">
        <f t="shared" si="97"/>
        <v>0</v>
      </c>
      <c r="AZ43" s="316">
        <f t="shared" si="98"/>
        <v>0</v>
      </c>
    </row>
    <row r="44" spans="1:56" x14ac:dyDescent="0.2">
      <c r="A44" s="154"/>
      <c r="B44" s="4"/>
      <c r="C44" s="228"/>
      <c r="D44" s="9"/>
      <c r="E44" s="11"/>
      <c r="F44" s="11"/>
      <c r="G44" s="11"/>
      <c r="H44" s="56">
        <f t="shared" si="84"/>
        <v>0</v>
      </c>
      <c r="I44" s="11"/>
      <c r="J44" s="323"/>
      <c r="K44" s="324"/>
      <c r="M44" s="325"/>
      <c r="N44" s="323"/>
      <c r="O44" s="314">
        <f t="shared" si="25"/>
        <v>0</v>
      </c>
      <c r="P44" s="323"/>
      <c r="Q44" s="323"/>
      <c r="R44" s="314">
        <f t="shared" si="86"/>
        <v>0</v>
      </c>
      <c r="S44" s="323"/>
      <c r="T44" s="323"/>
      <c r="U44" s="335">
        <f t="shared" si="87"/>
        <v>0</v>
      </c>
      <c r="V44" s="323"/>
      <c r="W44" s="323"/>
      <c r="X44" s="335">
        <f t="shared" si="88"/>
        <v>0</v>
      </c>
      <c r="Y44" s="323"/>
      <c r="Z44" s="323"/>
      <c r="AA44" s="335">
        <f t="shared" si="89"/>
        <v>0</v>
      </c>
      <c r="AB44" s="323"/>
      <c r="AC44" s="323"/>
      <c r="AD44" s="335">
        <f t="shared" si="90"/>
        <v>0</v>
      </c>
      <c r="AE44" s="323"/>
      <c r="AF44" s="323"/>
      <c r="AG44" s="335">
        <f t="shared" si="91"/>
        <v>0</v>
      </c>
      <c r="AH44" s="323"/>
      <c r="AI44" s="323"/>
      <c r="AJ44" s="335">
        <f t="shared" si="92"/>
        <v>0</v>
      </c>
      <c r="AK44" s="323"/>
      <c r="AL44" s="323"/>
      <c r="AM44" s="335">
        <f t="shared" si="93"/>
        <v>0</v>
      </c>
      <c r="AN44" s="323"/>
      <c r="AO44" s="323"/>
      <c r="AP44" s="335">
        <f t="shared" si="94"/>
        <v>0</v>
      </c>
      <c r="AQ44" s="323"/>
      <c r="AR44" s="323"/>
      <c r="AS44" s="326">
        <f t="shared" si="95"/>
        <v>0</v>
      </c>
      <c r="AT44" s="323"/>
      <c r="AU44" s="323"/>
      <c r="AV44" s="327">
        <f t="shared" si="96"/>
        <v>0</v>
      </c>
      <c r="AW44" s="323"/>
      <c r="AX44" s="323"/>
      <c r="AY44" s="327">
        <f t="shared" si="97"/>
        <v>0</v>
      </c>
      <c r="AZ44" s="316">
        <f t="shared" si="98"/>
        <v>0</v>
      </c>
    </row>
    <row r="45" spans="1:56" ht="11.25" customHeight="1" x14ac:dyDescent="0.2">
      <c r="A45" s="37"/>
      <c r="B45" s="4"/>
      <c r="C45" s="228"/>
      <c r="D45" s="9"/>
      <c r="E45" s="11"/>
      <c r="F45" s="11"/>
      <c r="G45" s="11"/>
      <c r="H45" s="56">
        <f t="shared" si="84"/>
        <v>0</v>
      </c>
      <c r="I45" s="11"/>
      <c r="J45" s="323"/>
      <c r="K45" s="324"/>
      <c r="M45" s="325"/>
      <c r="N45" s="323"/>
      <c r="O45" s="314">
        <f t="shared" si="25"/>
        <v>0</v>
      </c>
      <c r="P45" s="323"/>
      <c r="Q45" s="323"/>
      <c r="R45" s="314">
        <f t="shared" si="86"/>
        <v>0</v>
      </c>
      <c r="S45" s="323"/>
      <c r="T45" s="323"/>
      <c r="U45" s="335">
        <f t="shared" si="87"/>
        <v>0</v>
      </c>
      <c r="V45" s="323"/>
      <c r="W45" s="323"/>
      <c r="X45" s="335">
        <f t="shared" si="88"/>
        <v>0</v>
      </c>
      <c r="Y45" s="323"/>
      <c r="Z45" s="323"/>
      <c r="AA45" s="335">
        <f t="shared" si="89"/>
        <v>0</v>
      </c>
      <c r="AB45" s="323"/>
      <c r="AC45" s="323"/>
      <c r="AD45" s="335">
        <f t="shared" si="90"/>
        <v>0</v>
      </c>
      <c r="AE45" s="323"/>
      <c r="AF45" s="323"/>
      <c r="AG45" s="335">
        <f t="shared" si="91"/>
        <v>0</v>
      </c>
      <c r="AH45" s="323"/>
      <c r="AI45" s="323"/>
      <c r="AJ45" s="335">
        <f t="shared" si="92"/>
        <v>0</v>
      </c>
      <c r="AK45" s="323"/>
      <c r="AL45" s="323"/>
      <c r="AM45" s="335">
        <f t="shared" si="93"/>
        <v>0</v>
      </c>
      <c r="AN45" s="323"/>
      <c r="AO45" s="323"/>
      <c r="AP45" s="335">
        <f t="shared" si="94"/>
        <v>0</v>
      </c>
      <c r="AQ45" s="323"/>
      <c r="AR45" s="323"/>
      <c r="AS45" s="326">
        <f t="shared" si="95"/>
        <v>0</v>
      </c>
      <c r="AT45" s="323"/>
      <c r="AU45" s="323"/>
      <c r="AV45" s="327">
        <f t="shared" si="96"/>
        <v>0</v>
      </c>
      <c r="AW45" s="323"/>
      <c r="AX45" s="323"/>
      <c r="AY45" s="327">
        <f t="shared" si="97"/>
        <v>0</v>
      </c>
      <c r="AZ45" s="316">
        <f t="shared" si="98"/>
        <v>0</v>
      </c>
    </row>
    <row r="46" spans="1:56" x14ac:dyDescent="0.2">
      <c r="A46" s="154"/>
      <c r="B46" s="4"/>
      <c r="C46" s="228"/>
      <c r="D46" s="9"/>
      <c r="E46" s="11"/>
      <c r="F46" s="11"/>
      <c r="G46" s="11"/>
      <c r="H46" s="56">
        <f t="shared" si="84"/>
        <v>0</v>
      </c>
      <c r="I46" s="11"/>
      <c r="J46" s="323"/>
      <c r="K46" s="324"/>
      <c r="M46" s="325"/>
      <c r="N46" s="323"/>
      <c r="O46" s="314">
        <f t="shared" si="25"/>
        <v>0</v>
      </c>
      <c r="P46" s="323"/>
      <c r="Q46" s="323"/>
      <c r="R46" s="314">
        <f t="shared" si="86"/>
        <v>0</v>
      </c>
      <c r="S46" s="323"/>
      <c r="T46" s="323"/>
      <c r="U46" s="335">
        <f t="shared" si="87"/>
        <v>0</v>
      </c>
      <c r="V46" s="323"/>
      <c r="W46" s="323"/>
      <c r="X46" s="335">
        <f t="shared" si="88"/>
        <v>0</v>
      </c>
      <c r="Y46" s="323"/>
      <c r="Z46" s="323"/>
      <c r="AA46" s="335">
        <f t="shared" si="89"/>
        <v>0</v>
      </c>
      <c r="AB46" s="323"/>
      <c r="AC46" s="323"/>
      <c r="AD46" s="335">
        <f t="shared" si="90"/>
        <v>0</v>
      </c>
      <c r="AE46" s="323"/>
      <c r="AF46" s="323"/>
      <c r="AG46" s="335">
        <f t="shared" si="91"/>
        <v>0</v>
      </c>
      <c r="AH46" s="323"/>
      <c r="AI46" s="323"/>
      <c r="AJ46" s="335">
        <f t="shared" si="92"/>
        <v>0</v>
      </c>
      <c r="AK46" s="323"/>
      <c r="AL46" s="323"/>
      <c r="AM46" s="335">
        <f t="shared" si="93"/>
        <v>0</v>
      </c>
      <c r="AN46" s="323"/>
      <c r="AO46" s="323"/>
      <c r="AP46" s="335">
        <f t="shared" si="94"/>
        <v>0</v>
      </c>
      <c r="AQ46" s="323"/>
      <c r="AR46" s="323"/>
      <c r="AS46" s="326">
        <f t="shared" si="95"/>
        <v>0</v>
      </c>
      <c r="AT46" s="323"/>
      <c r="AU46" s="323"/>
      <c r="AV46" s="327">
        <f t="shared" si="96"/>
        <v>0</v>
      </c>
      <c r="AW46" s="323"/>
      <c r="AX46" s="323"/>
      <c r="AY46" s="327">
        <f t="shared" si="97"/>
        <v>0</v>
      </c>
      <c r="AZ46" s="316">
        <f t="shared" si="98"/>
        <v>0</v>
      </c>
    </row>
    <row r="47" spans="1:56" x14ac:dyDescent="0.2">
      <c r="A47" s="37"/>
      <c r="B47" s="4"/>
      <c r="C47" s="228"/>
      <c r="D47" s="9"/>
      <c r="E47" s="11"/>
      <c r="F47" s="11"/>
      <c r="G47" s="11"/>
      <c r="H47" s="56">
        <f t="shared" si="84"/>
        <v>0</v>
      </c>
      <c r="I47" s="11"/>
      <c r="J47" s="323"/>
      <c r="K47" s="324"/>
      <c r="M47" s="325"/>
      <c r="N47" s="323"/>
      <c r="O47" s="314">
        <f t="shared" si="25"/>
        <v>0</v>
      </c>
      <c r="P47" s="323"/>
      <c r="Q47" s="323"/>
      <c r="R47" s="314">
        <f t="shared" si="86"/>
        <v>0</v>
      </c>
      <c r="S47" s="323"/>
      <c r="T47" s="323"/>
      <c r="U47" s="335">
        <f t="shared" si="87"/>
        <v>0</v>
      </c>
      <c r="V47" s="323"/>
      <c r="W47" s="323"/>
      <c r="X47" s="335">
        <f t="shared" si="88"/>
        <v>0</v>
      </c>
      <c r="Y47" s="323"/>
      <c r="Z47" s="323"/>
      <c r="AA47" s="335">
        <f t="shared" si="89"/>
        <v>0</v>
      </c>
      <c r="AB47" s="323"/>
      <c r="AC47" s="323"/>
      <c r="AD47" s="335">
        <f t="shared" si="90"/>
        <v>0</v>
      </c>
      <c r="AE47" s="323"/>
      <c r="AF47" s="323"/>
      <c r="AG47" s="335">
        <f t="shared" si="91"/>
        <v>0</v>
      </c>
      <c r="AH47" s="323"/>
      <c r="AI47" s="323"/>
      <c r="AJ47" s="335">
        <f t="shared" si="92"/>
        <v>0</v>
      </c>
      <c r="AK47" s="323"/>
      <c r="AL47" s="323"/>
      <c r="AM47" s="335">
        <f t="shared" si="93"/>
        <v>0</v>
      </c>
      <c r="AN47" s="323"/>
      <c r="AO47" s="323"/>
      <c r="AP47" s="335">
        <f t="shared" si="94"/>
        <v>0</v>
      </c>
      <c r="AQ47" s="323"/>
      <c r="AR47" s="323"/>
      <c r="AS47" s="326">
        <f t="shared" si="95"/>
        <v>0</v>
      </c>
      <c r="AT47" s="323"/>
      <c r="AU47" s="323"/>
      <c r="AV47" s="327">
        <f t="shared" si="96"/>
        <v>0</v>
      </c>
      <c r="AW47" s="323"/>
      <c r="AX47" s="323"/>
      <c r="AY47" s="327">
        <f t="shared" si="97"/>
        <v>0</v>
      </c>
      <c r="AZ47" s="316">
        <f t="shared" si="98"/>
        <v>0</v>
      </c>
    </row>
    <row r="48" spans="1:56" x14ac:dyDescent="0.2">
      <c r="A48" s="154"/>
      <c r="B48" s="4"/>
      <c r="C48" s="228"/>
      <c r="D48" s="9"/>
      <c r="E48" s="11"/>
      <c r="F48" s="11"/>
      <c r="G48" s="11"/>
      <c r="H48" s="56">
        <f t="shared" si="84"/>
        <v>0</v>
      </c>
      <c r="I48" s="11"/>
      <c r="J48" s="323"/>
      <c r="K48" s="324"/>
      <c r="M48" s="325"/>
      <c r="N48" s="323"/>
      <c r="O48" s="314">
        <f t="shared" si="25"/>
        <v>0</v>
      </c>
      <c r="P48" s="323"/>
      <c r="Q48" s="323"/>
      <c r="R48" s="314">
        <f t="shared" si="86"/>
        <v>0</v>
      </c>
      <c r="S48" s="323"/>
      <c r="T48" s="323"/>
      <c r="U48" s="335">
        <f t="shared" si="87"/>
        <v>0</v>
      </c>
      <c r="V48" s="323"/>
      <c r="W48" s="323"/>
      <c r="X48" s="335"/>
      <c r="Y48" s="323"/>
      <c r="Z48" s="323"/>
      <c r="AA48" s="335">
        <f t="shared" si="89"/>
        <v>0</v>
      </c>
      <c r="AB48" s="323"/>
      <c r="AC48" s="323"/>
      <c r="AD48" s="335">
        <f t="shared" si="90"/>
        <v>0</v>
      </c>
      <c r="AE48" s="323"/>
      <c r="AF48" s="323"/>
      <c r="AG48" s="335">
        <f t="shared" si="91"/>
        <v>0</v>
      </c>
      <c r="AH48" s="323"/>
      <c r="AI48" s="323"/>
      <c r="AJ48" s="335">
        <f t="shared" si="92"/>
        <v>0</v>
      </c>
      <c r="AK48" s="323"/>
      <c r="AL48" s="323"/>
      <c r="AM48" s="335">
        <f t="shared" si="93"/>
        <v>0</v>
      </c>
      <c r="AN48" s="323"/>
      <c r="AO48" s="323"/>
      <c r="AP48" s="335">
        <f t="shared" si="94"/>
        <v>0</v>
      </c>
      <c r="AQ48" s="323"/>
      <c r="AR48" s="323"/>
      <c r="AS48" s="326">
        <f t="shared" si="95"/>
        <v>0</v>
      </c>
      <c r="AT48" s="323"/>
      <c r="AU48" s="323"/>
      <c r="AV48" s="327">
        <f t="shared" si="96"/>
        <v>0</v>
      </c>
      <c r="AW48" s="323"/>
      <c r="AX48" s="323"/>
      <c r="AY48" s="327">
        <f t="shared" si="97"/>
        <v>0</v>
      </c>
      <c r="AZ48" s="316">
        <f t="shared" si="98"/>
        <v>0</v>
      </c>
    </row>
    <row r="49" spans="1:52" x14ac:dyDescent="0.2">
      <c r="A49" s="37"/>
      <c r="B49" s="4"/>
      <c r="C49" s="228"/>
      <c r="D49" s="9"/>
      <c r="E49" s="11"/>
      <c r="F49" s="11"/>
      <c r="G49" s="11"/>
      <c r="H49" s="56">
        <f t="shared" si="84"/>
        <v>0</v>
      </c>
      <c r="I49" s="11"/>
      <c r="J49" s="323"/>
      <c r="K49" s="324"/>
      <c r="M49" s="325"/>
      <c r="N49" s="323"/>
      <c r="O49" s="314">
        <f t="shared" si="25"/>
        <v>0</v>
      </c>
      <c r="P49" s="323"/>
      <c r="Q49" s="323"/>
      <c r="R49" s="314">
        <f t="shared" si="86"/>
        <v>0</v>
      </c>
      <c r="S49" s="323"/>
      <c r="T49" s="323"/>
      <c r="U49" s="335">
        <f t="shared" si="87"/>
        <v>0</v>
      </c>
      <c r="V49" s="323"/>
      <c r="W49" s="323"/>
      <c r="X49" s="335"/>
      <c r="Y49" s="323"/>
      <c r="Z49" s="323"/>
      <c r="AA49" s="335">
        <f t="shared" si="89"/>
        <v>0</v>
      </c>
      <c r="AB49" s="323"/>
      <c r="AC49" s="323"/>
      <c r="AD49" s="335">
        <f t="shared" si="90"/>
        <v>0</v>
      </c>
      <c r="AE49" s="323"/>
      <c r="AF49" s="323"/>
      <c r="AG49" s="335"/>
      <c r="AH49" s="323"/>
      <c r="AI49" s="323"/>
      <c r="AJ49" s="335"/>
      <c r="AK49" s="323"/>
      <c r="AL49" s="323"/>
      <c r="AM49" s="335"/>
      <c r="AN49" s="323"/>
      <c r="AO49" s="323"/>
      <c r="AP49" s="335">
        <f t="shared" si="94"/>
        <v>0</v>
      </c>
      <c r="AQ49" s="323"/>
      <c r="AR49" s="323"/>
      <c r="AS49" s="326">
        <f t="shared" si="95"/>
        <v>0</v>
      </c>
      <c r="AT49" s="323"/>
      <c r="AU49" s="323"/>
      <c r="AV49" s="327">
        <f t="shared" si="96"/>
        <v>0</v>
      </c>
      <c r="AW49" s="323"/>
      <c r="AX49" s="323"/>
      <c r="AY49" s="327">
        <f t="shared" si="97"/>
        <v>0</v>
      </c>
      <c r="AZ49" s="316">
        <f t="shared" si="98"/>
        <v>0</v>
      </c>
    </row>
    <row r="50" spans="1:52" x14ac:dyDescent="0.2">
      <c r="A50" s="154"/>
      <c r="B50" s="4"/>
      <c r="C50" s="228"/>
      <c r="D50" s="9"/>
      <c r="E50" s="11"/>
      <c r="F50" s="11"/>
      <c r="G50" s="11"/>
      <c r="H50" s="56">
        <f t="shared" si="84"/>
        <v>0</v>
      </c>
      <c r="I50" s="11"/>
      <c r="J50" s="323"/>
      <c r="K50" s="324"/>
      <c r="M50" s="325"/>
      <c r="N50" s="323"/>
      <c r="O50" s="314">
        <f t="shared" si="25"/>
        <v>0</v>
      </c>
      <c r="P50" s="323"/>
      <c r="Q50" s="323"/>
      <c r="R50" s="314">
        <f t="shared" si="86"/>
        <v>0</v>
      </c>
      <c r="S50" s="323"/>
      <c r="T50" s="323"/>
      <c r="U50" s="335">
        <f t="shared" si="87"/>
        <v>0</v>
      </c>
      <c r="V50" s="323"/>
      <c r="W50" s="323"/>
      <c r="X50" s="335"/>
      <c r="Y50" s="323"/>
      <c r="Z50" s="323"/>
      <c r="AA50" s="335">
        <f t="shared" si="89"/>
        <v>0</v>
      </c>
      <c r="AB50" s="323"/>
      <c r="AC50" s="323"/>
      <c r="AD50" s="335">
        <f t="shared" si="90"/>
        <v>0</v>
      </c>
      <c r="AE50" s="323"/>
      <c r="AF50" s="323"/>
      <c r="AG50" s="335"/>
      <c r="AH50" s="323"/>
      <c r="AI50" s="323"/>
      <c r="AJ50" s="335"/>
      <c r="AK50" s="323"/>
      <c r="AL50" s="323"/>
      <c r="AM50" s="335"/>
      <c r="AN50" s="323"/>
      <c r="AO50" s="323"/>
      <c r="AP50" s="335">
        <f t="shared" si="94"/>
        <v>0</v>
      </c>
      <c r="AQ50" s="323"/>
      <c r="AR50" s="323"/>
      <c r="AS50" s="326">
        <f t="shared" si="95"/>
        <v>0</v>
      </c>
      <c r="AT50" s="323"/>
      <c r="AU50" s="323"/>
      <c r="AV50" s="327">
        <f t="shared" si="96"/>
        <v>0</v>
      </c>
      <c r="AW50" s="323"/>
      <c r="AX50" s="323"/>
      <c r="AY50" s="327">
        <f t="shared" si="97"/>
        <v>0</v>
      </c>
      <c r="AZ50" s="316">
        <f t="shared" si="98"/>
        <v>0</v>
      </c>
    </row>
    <row r="51" spans="1:52" x14ac:dyDescent="0.2">
      <c r="A51" s="37"/>
      <c r="B51" s="4"/>
      <c r="C51" s="228"/>
      <c r="D51" s="9"/>
      <c r="E51" s="11"/>
      <c r="F51" s="11"/>
      <c r="G51" s="11"/>
      <c r="H51" s="56">
        <f t="shared" si="84"/>
        <v>0</v>
      </c>
      <c r="I51" s="11"/>
      <c r="J51" s="323"/>
      <c r="K51" s="324"/>
      <c r="M51" s="325"/>
      <c r="N51" s="323"/>
      <c r="O51" s="314">
        <f t="shared" si="25"/>
        <v>0</v>
      </c>
      <c r="P51" s="323"/>
      <c r="Q51" s="323"/>
      <c r="R51" s="335"/>
      <c r="S51" s="323"/>
      <c r="T51" s="323"/>
      <c r="U51" s="335">
        <f t="shared" si="87"/>
        <v>0</v>
      </c>
      <c r="V51" s="323"/>
      <c r="W51" s="323"/>
      <c r="X51" s="335"/>
      <c r="Y51" s="323"/>
      <c r="Z51" s="323"/>
      <c r="AA51" s="335"/>
      <c r="AB51" s="323"/>
      <c r="AC51" s="323"/>
      <c r="AD51" s="335"/>
      <c r="AE51" s="323"/>
      <c r="AF51" s="323"/>
      <c r="AG51" s="335"/>
      <c r="AH51" s="323"/>
      <c r="AI51" s="323"/>
      <c r="AJ51" s="335"/>
      <c r="AK51" s="323"/>
      <c r="AL51" s="323"/>
      <c r="AM51" s="335"/>
      <c r="AN51" s="323"/>
      <c r="AO51" s="323"/>
      <c r="AP51" s="335">
        <f t="shared" si="94"/>
        <v>0</v>
      </c>
      <c r="AQ51" s="323"/>
      <c r="AR51" s="323"/>
      <c r="AS51" s="326">
        <f t="shared" si="95"/>
        <v>0</v>
      </c>
      <c r="AT51" s="323"/>
      <c r="AU51" s="323"/>
      <c r="AV51" s="327">
        <f t="shared" si="96"/>
        <v>0</v>
      </c>
      <c r="AW51" s="323"/>
      <c r="AX51" s="323"/>
      <c r="AY51" s="327">
        <f t="shared" si="97"/>
        <v>0</v>
      </c>
      <c r="AZ51" s="316">
        <f t="shared" si="98"/>
        <v>0</v>
      </c>
    </row>
    <row r="52" spans="1:52" x14ac:dyDescent="0.2">
      <c r="A52" s="154"/>
      <c r="B52" s="4"/>
      <c r="C52" s="228"/>
      <c r="D52" s="9"/>
      <c r="E52" s="11"/>
      <c r="F52" s="11"/>
      <c r="G52" s="11"/>
      <c r="H52" s="56"/>
      <c r="I52" s="11"/>
      <c r="J52" s="323"/>
      <c r="K52" s="324"/>
      <c r="M52" s="325"/>
      <c r="N52" s="323"/>
      <c r="O52" s="314">
        <f t="shared" si="25"/>
        <v>0</v>
      </c>
      <c r="P52" s="323"/>
      <c r="Q52" s="323"/>
      <c r="R52" s="335"/>
      <c r="S52" s="323"/>
      <c r="T52" s="323"/>
      <c r="U52" s="335"/>
      <c r="V52" s="323"/>
      <c r="W52" s="323"/>
      <c r="X52" s="335"/>
      <c r="Y52" s="323"/>
      <c r="Z52" s="323"/>
      <c r="AA52" s="335"/>
      <c r="AB52" s="323"/>
      <c r="AC52" s="323"/>
      <c r="AD52" s="335"/>
      <c r="AE52" s="323"/>
      <c r="AF52" s="323"/>
      <c r="AG52" s="335"/>
      <c r="AH52" s="323"/>
      <c r="AI52" s="323"/>
      <c r="AJ52" s="335"/>
      <c r="AK52" s="323"/>
      <c r="AL52" s="323"/>
      <c r="AM52" s="335"/>
      <c r="AN52" s="323"/>
      <c r="AO52" s="323"/>
      <c r="AP52" s="335">
        <f t="shared" si="94"/>
        <v>0</v>
      </c>
      <c r="AQ52" s="323"/>
      <c r="AR52" s="323"/>
      <c r="AS52" s="326">
        <f t="shared" si="95"/>
        <v>0</v>
      </c>
      <c r="AT52" s="323"/>
      <c r="AU52" s="323"/>
      <c r="AV52" s="327">
        <f t="shared" si="96"/>
        <v>0</v>
      </c>
      <c r="AW52" s="323"/>
      <c r="AX52" s="323"/>
      <c r="AY52" s="327">
        <f t="shared" si="97"/>
        <v>0</v>
      </c>
      <c r="AZ52" s="316">
        <f t="shared" si="98"/>
        <v>0</v>
      </c>
    </row>
    <row r="53" spans="1:52" x14ac:dyDescent="0.2">
      <c r="A53" s="37"/>
      <c r="B53" s="4"/>
      <c r="C53" s="228"/>
      <c r="D53" s="9"/>
      <c r="E53" s="11"/>
      <c r="F53" s="11"/>
      <c r="G53" s="11"/>
      <c r="H53" s="56"/>
      <c r="I53" s="11"/>
      <c r="J53" s="323"/>
      <c r="K53" s="324"/>
      <c r="M53" s="325"/>
      <c r="N53" s="323"/>
      <c r="O53" s="314">
        <f t="shared" si="25"/>
        <v>0</v>
      </c>
      <c r="P53" s="323"/>
      <c r="Q53" s="323"/>
      <c r="R53" s="335"/>
      <c r="S53" s="323"/>
      <c r="T53" s="323"/>
      <c r="U53" s="335"/>
      <c r="V53" s="323"/>
      <c r="W53" s="323"/>
      <c r="X53" s="335"/>
      <c r="Y53" s="323"/>
      <c r="Z53" s="323"/>
      <c r="AA53" s="335"/>
      <c r="AB53" s="323"/>
      <c r="AC53" s="323"/>
      <c r="AD53" s="335"/>
      <c r="AE53" s="323"/>
      <c r="AF53" s="323"/>
      <c r="AG53" s="335"/>
      <c r="AH53" s="323"/>
      <c r="AI53" s="323"/>
      <c r="AJ53" s="335"/>
      <c r="AK53" s="323"/>
      <c r="AL53" s="323"/>
      <c r="AM53" s="335"/>
      <c r="AN53" s="323"/>
      <c r="AO53" s="323"/>
      <c r="AP53" s="335">
        <f t="shared" si="94"/>
        <v>0</v>
      </c>
      <c r="AQ53" s="323"/>
      <c r="AR53" s="323"/>
      <c r="AS53" s="326">
        <f t="shared" si="95"/>
        <v>0</v>
      </c>
      <c r="AT53" s="323"/>
      <c r="AU53" s="323"/>
      <c r="AV53" s="327">
        <f t="shared" si="96"/>
        <v>0</v>
      </c>
      <c r="AW53" s="323"/>
      <c r="AX53" s="323"/>
      <c r="AY53" s="327">
        <f t="shared" si="97"/>
        <v>0</v>
      </c>
      <c r="AZ53" s="316">
        <f t="shared" si="98"/>
        <v>0</v>
      </c>
    </row>
    <row r="54" spans="1:52" x14ac:dyDescent="0.2">
      <c r="A54" s="154"/>
      <c r="B54" s="4"/>
      <c r="C54" s="228"/>
      <c r="D54" s="9"/>
      <c r="E54" s="11"/>
      <c r="F54" s="11"/>
      <c r="G54" s="11"/>
      <c r="H54" s="56"/>
      <c r="I54" s="11"/>
      <c r="J54" s="323"/>
      <c r="K54" s="324"/>
      <c r="M54" s="325"/>
      <c r="N54" s="323"/>
      <c r="O54" s="314">
        <f t="shared" si="25"/>
        <v>0</v>
      </c>
      <c r="P54" s="323"/>
      <c r="Q54" s="323"/>
      <c r="R54" s="335"/>
      <c r="S54" s="323"/>
      <c r="T54" s="323"/>
      <c r="U54" s="335"/>
      <c r="V54" s="323"/>
      <c r="W54" s="323"/>
      <c r="X54" s="335"/>
      <c r="Y54" s="323"/>
      <c r="Z54" s="323"/>
      <c r="AA54" s="335"/>
      <c r="AB54" s="323"/>
      <c r="AC54" s="323"/>
      <c r="AD54" s="335"/>
      <c r="AE54" s="323"/>
      <c r="AF54" s="323"/>
      <c r="AG54" s="335"/>
      <c r="AH54" s="323"/>
      <c r="AI54" s="323"/>
      <c r="AJ54" s="335"/>
      <c r="AK54" s="323"/>
      <c r="AL54" s="323"/>
      <c r="AM54" s="335"/>
      <c r="AN54" s="323"/>
      <c r="AO54" s="323"/>
      <c r="AP54" s="335"/>
      <c r="AQ54" s="323"/>
      <c r="AR54" s="323"/>
      <c r="AS54" s="326">
        <f t="shared" si="95"/>
        <v>0</v>
      </c>
      <c r="AT54" s="323"/>
      <c r="AU54" s="323"/>
      <c r="AV54" s="327">
        <f t="shared" si="96"/>
        <v>0</v>
      </c>
      <c r="AW54" s="323"/>
      <c r="AX54" s="323"/>
      <c r="AY54" s="327">
        <f t="shared" si="97"/>
        <v>0</v>
      </c>
      <c r="AZ54" s="316">
        <f t="shared" si="98"/>
        <v>0</v>
      </c>
    </row>
    <row r="55" spans="1:52" x14ac:dyDescent="0.2">
      <c r="A55" s="37"/>
      <c r="B55" s="4"/>
      <c r="C55" s="228"/>
      <c r="D55" s="9"/>
      <c r="E55" s="11"/>
      <c r="F55" s="11"/>
      <c r="G55" s="11"/>
      <c r="H55" s="56"/>
      <c r="I55" s="11"/>
      <c r="J55" s="323"/>
      <c r="K55" s="324"/>
      <c r="M55" s="325"/>
      <c r="N55" s="323"/>
      <c r="O55" s="314">
        <f t="shared" si="25"/>
        <v>0</v>
      </c>
      <c r="P55" s="323"/>
      <c r="Q55" s="323"/>
      <c r="R55" s="335"/>
      <c r="S55" s="323"/>
      <c r="T55" s="323"/>
      <c r="U55" s="335"/>
      <c r="V55" s="323"/>
      <c r="W55" s="323"/>
      <c r="X55" s="335"/>
      <c r="Y55" s="323"/>
      <c r="Z55" s="323"/>
      <c r="AA55" s="335"/>
      <c r="AB55" s="323"/>
      <c r="AC55" s="323"/>
      <c r="AD55" s="335"/>
      <c r="AE55" s="323"/>
      <c r="AF55" s="323"/>
      <c r="AG55" s="335"/>
      <c r="AH55" s="323"/>
      <c r="AI55" s="323"/>
      <c r="AJ55" s="335"/>
      <c r="AK55" s="323"/>
      <c r="AL55" s="323"/>
      <c r="AM55" s="335"/>
      <c r="AN55" s="323"/>
      <c r="AO55" s="323"/>
      <c r="AP55" s="335"/>
      <c r="AQ55" s="323"/>
      <c r="AR55" s="323"/>
      <c r="AS55" s="326">
        <f t="shared" si="95"/>
        <v>0</v>
      </c>
      <c r="AT55" s="323"/>
      <c r="AU55" s="323"/>
      <c r="AV55" s="327">
        <f t="shared" si="96"/>
        <v>0</v>
      </c>
      <c r="AW55" s="323"/>
      <c r="AX55" s="323"/>
      <c r="AY55" s="327">
        <f t="shared" si="97"/>
        <v>0</v>
      </c>
      <c r="AZ55" s="316">
        <f t="shared" si="98"/>
        <v>0</v>
      </c>
    </row>
    <row r="56" spans="1:52" x14ac:dyDescent="0.2">
      <c r="A56" s="154"/>
      <c r="B56" s="4"/>
      <c r="C56" s="228"/>
      <c r="D56" s="9"/>
      <c r="E56" s="11"/>
      <c r="F56" s="11"/>
      <c r="G56" s="11"/>
      <c r="H56" s="56"/>
      <c r="I56" s="11"/>
      <c r="J56" s="323"/>
      <c r="K56" s="324"/>
      <c r="M56" s="325"/>
      <c r="N56" s="323"/>
      <c r="O56" s="314">
        <f t="shared" si="25"/>
        <v>0</v>
      </c>
      <c r="P56" s="323"/>
      <c r="Q56" s="323"/>
      <c r="R56" s="335"/>
      <c r="S56" s="323"/>
      <c r="T56" s="323"/>
      <c r="U56" s="335"/>
      <c r="V56" s="323"/>
      <c r="W56" s="323"/>
      <c r="X56" s="335"/>
      <c r="Y56" s="323"/>
      <c r="Z56" s="323"/>
      <c r="AA56" s="335"/>
      <c r="AB56" s="323"/>
      <c r="AC56" s="323"/>
      <c r="AD56" s="335"/>
      <c r="AE56" s="323"/>
      <c r="AF56" s="323"/>
      <c r="AG56" s="335"/>
      <c r="AH56" s="323"/>
      <c r="AI56" s="323"/>
      <c r="AJ56" s="335"/>
      <c r="AK56" s="323"/>
      <c r="AL56" s="323"/>
      <c r="AM56" s="335"/>
      <c r="AN56" s="323"/>
      <c r="AO56" s="323"/>
      <c r="AP56" s="335"/>
      <c r="AQ56" s="323"/>
      <c r="AR56" s="323"/>
      <c r="AS56" s="326">
        <f t="shared" si="95"/>
        <v>0</v>
      </c>
      <c r="AT56" s="323"/>
      <c r="AU56" s="323"/>
      <c r="AV56" s="327">
        <f t="shared" si="96"/>
        <v>0</v>
      </c>
      <c r="AW56" s="323"/>
      <c r="AX56" s="323"/>
      <c r="AY56" s="327">
        <f t="shared" si="97"/>
        <v>0</v>
      </c>
      <c r="AZ56" s="316">
        <f t="shared" si="98"/>
        <v>0</v>
      </c>
    </row>
    <row r="57" spans="1:52" x14ac:dyDescent="0.2">
      <c r="A57" s="37"/>
      <c r="B57" s="4"/>
      <c r="C57" s="228"/>
      <c r="D57" s="9"/>
      <c r="E57" s="11"/>
      <c r="F57" s="11"/>
      <c r="G57" s="11"/>
      <c r="H57" s="56"/>
      <c r="I57" s="11"/>
      <c r="J57" s="323"/>
      <c r="K57" s="324"/>
      <c r="M57" s="325"/>
      <c r="N57" s="323"/>
      <c r="O57" s="335"/>
      <c r="P57" s="323"/>
      <c r="Q57" s="323"/>
      <c r="R57" s="335"/>
      <c r="S57" s="323"/>
      <c r="T57" s="323"/>
      <c r="U57" s="335"/>
      <c r="V57" s="323"/>
      <c r="W57" s="323"/>
      <c r="X57" s="335"/>
      <c r="Y57" s="323"/>
      <c r="Z57" s="323"/>
      <c r="AA57" s="335"/>
      <c r="AB57" s="323"/>
      <c r="AC57" s="323"/>
      <c r="AD57" s="335"/>
      <c r="AE57" s="323"/>
      <c r="AF57" s="323"/>
      <c r="AG57" s="335"/>
      <c r="AH57" s="323"/>
      <c r="AI57" s="323"/>
      <c r="AJ57" s="335"/>
      <c r="AK57" s="323"/>
      <c r="AL57" s="323"/>
      <c r="AM57" s="335"/>
      <c r="AN57" s="323"/>
      <c r="AO57" s="323"/>
      <c r="AP57" s="335"/>
      <c r="AQ57" s="323"/>
      <c r="AR57" s="323"/>
      <c r="AS57" s="326">
        <f t="shared" si="95"/>
        <v>0</v>
      </c>
      <c r="AT57" s="323"/>
      <c r="AU57" s="323"/>
      <c r="AV57" s="327">
        <f t="shared" si="96"/>
        <v>0</v>
      </c>
      <c r="AW57" s="323"/>
      <c r="AX57" s="323"/>
      <c r="AY57" s="327">
        <f t="shared" si="97"/>
        <v>0</v>
      </c>
      <c r="AZ57" s="316">
        <f t="shared" si="98"/>
        <v>0</v>
      </c>
    </row>
    <row r="58" spans="1:52" x14ac:dyDescent="0.2">
      <c r="A58" s="154"/>
      <c r="B58" s="4"/>
      <c r="C58" s="228"/>
      <c r="D58" s="9"/>
      <c r="E58" s="11"/>
      <c r="F58" s="11"/>
      <c r="G58" s="11"/>
      <c r="H58" s="56"/>
      <c r="I58" s="11"/>
      <c r="J58" s="323"/>
      <c r="K58" s="324"/>
      <c r="M58" s="325"/>
      <c r="N58" s="323"/>
      <c r="O58" s="335"/>
      <c r="P58" s="323"/>
      <c r="Q58" s="323"/>
      <c r="R58" s="335"/>
      <c r="S58" s="323"/>
      <c r="T58" s="323"/>
      <c r="U58" s="335"/>
      <c r="V58" s="323"/>
      <c r="W58" s="323"/>
      <c r="X58" s="335"/>
      <c r="Y58" s="323"/>
      <c r="Z58" s="323"/>
      <c r="AA58" s="335"/>
      <c r="AB58" s="323"/>
      <c r="AC58" s="323"/>
      <c r="AD58" s="335"/>
      <c r="AE58" s="323"/>
      <c r="AF58" s="323"/>
      <c r="AG58" s="335"/>
      <c r="AH58" s="323"/>
      <c r="AI58" s="323"/>
      <c r="AJ58" s="335"/>
      <c r="AK58" s="323"/>
      <c r="AL58" s="323"/>
      <c r="AM58" s="335"/>
      <c r="AN58" s="323"/>
      <c r="AO58" s="323"/>
      <c r="AP58" s="335"/>
      <c r="AQ58" s="323"/>
      <c r="AR58" s="323"/>
      <c r="AS58" s="326">
        <f t="shared" si="95"/>
        <v>0</v>
      </c>
      <c r="AT58" s="323"/>
      <c r="AU58" s="323"/>
      <c r="AV58" s="327">
        <f t="shared" si="96"/>
        <v>0</v>
      </c>
      <c r="AW58" s="323"/>
      <c r="AX58" s="323"/>
      <c r="AY58" s="327">
        <f t="shared" si="97"/>
        <v>0</v>
      </c>
      <c r="AZ58" s="316">
        <f t="shared" si="98"/>
        <v>0</v>
      </c>
    </row>
    <row r="59" spans="1:52" x14ac:dyDescent="0.2">
      <c r="A59" s="37"/>
      <c r="B59" s="4"/>
      <c r="C59" s="228"/>
      <c r="D59" s="9"/>
      <c r="E59" s="11"/>
      <c r="F59" s="11"/>
      <c r="G59" s="11"/>
      <c r="H59" s="56"/>
      <c r="I59" s="11"/>
      <c r="J59" s="323"/>
      <c r="K59" s="324"/>
      <c r="M59" s="325"/>
      <c r="N59" s="323"/>
      <c r="O59" s="335"/>
      <c r="P59" s="323"/>
      <c r="Q59" s="323"/>
      <c r="R59" s="335"/>
      <c r="S59" s="323"/>
      <c r="T59" s="323"/>
      <c r="U59" s="335"/>
      <c r="V59" s="323"/>
      <c r="W59" s="323"/>
      <c r="X59" s="335"/>
      <c r="Y59" s="323"/>
      <c r="Z59" s="323"/>
      <c r="AA59" s="335"/>
      <c r="AB59" s="323"/>
      <c r="AC59" s="323"/>
      <c r="AD59" s="335"/>
      <c r="AE59" s="323"/>
      <c r="AF59" s="323"/>
      <c r="AG59" s="335"/>
      <c r="AH59" s="323"/>
      <c r="AI59" s="323"/>
      <c r="AJ59" s="335"/>
      <c r="AK59" s="323"/>
      <c r="AL59" s="323"/>
      <c r="AM59" s="335"/>
      <c r="AN59" s="323"/>
      <c r="AO59" s="323"/>
      <c r="AP59" s="335"/>
      <c r="AQ59" s="323"/>
      <c r="AR59" s="323"/>
      <c r="AS59" s="326">
        <f t="shared" si="95"/>
        <v>0</v>
      </c>
      <c r="AT59" s="323"/>
      <c r="AU59" s="323"/>
      <c r="AV59" s="327">
        <f t="shared" si="96"/>
        <v>0</v>
      </c>
      <c r="AW59" s="323"/>
      <c r="AX59" s="323"/>
      <c r="AY59" s="327">
        <f t="shared" si="97"/>
        <v>0</v>
      </c>
      <c r="AZ59" s="316">
        <f t="shared" si="98"/>
        <v>0</v>
      </c>
    </row>
    <row r="60" spans="1:52" x14ac:dyDescent="0.2">
      <c r="A60" s="154"/>
      <c r="B60" s="4"/>
      <c r="C60" s="228"/>
      <c r="D60" s="9"/>
      <c r="E60" s="11"/>
      <c r="F60" s="11"/>
      <c r="G60" s="11"/>
      <c r="H60" s="56"/>
      <c r="I60" s="11"/>
      <c r="J60" s="323"/>
      <c r="K60" s="324"/>
      <c r="M60" s="325"/>
      <c r="N60" s="323"/>
      <c r="O60" s="335"/>
      <c r="P60" s="323"/>
      <c r="Q60" s="323"/>
      <c r="R60" s="335"/>
      <c r="S60" s="323"/>
      <c r="T60" s="323"/>
      <c r="U60" s="335"/>
      <c r="V60" s="323"/>
      <c r="W60" s="323"/>
      <c r="X60" s="335"/>
      <c r="Y60" s="323"/>
      <c r="Z60" s="323"/>
      <c r="AA60" s="335"/>
      <c r="AB60" s="323"/>
      <c r="AC60" s="323"/>
      <c r="AD60" s="335"/>
      <c r="AE60" s="323"/>
      <c r="AF60" s="323"/>
      <c r="AG60" s="335"/>
      <c r="AH60" s="323"/>
      <c r="AI60" s="323"/>
      <c r="AJ60" s="335"/>
      <c r="AK60" s="323"/>
      <c r="AL60" s="323"/>
      <c r="AM60" s="335"/>
      <c r="AN60" s="323"/>
      <c r="AO60" s="323"/>
      <c r="AP60" s="335"/>
      <c r="AQ60" s="323"/>
      <c r="AR60" s="323"/>
      <c r="AS60" s="326">
        <f t="shared" si="95"/>
        <v>0</v>
      </c>
      <c r="AT60" s="323"/>
      <c r="AU60" s="323"/>
      <c r="AV60" s="327">
        <f t="shared" si="96"/>
        <v>0</v>
      </c>
      <c r="AW60" s="323"/>
      <c r="AX60" s="323"/>
      <c r="AY60" s="327">
        <f t="shared" si="97"/>
        <v>0</v>
      </c>
      <c r="AZ60" s="316">
        <f t="shared" si="98"/>
        <v>0</v>
      </c>
    </row>
    <row r="61" spans="1:52" x14ac:dyDescent="0.2">
      <c r="A61" s="37"/>
      <c r="B61" s="4"/>
      <c r="C61" s="228"/>
      <c r="D61" s="9"/>
      <c r="E61" s="11"/>
      <c r="F61" s="11"/>
      <c r="G61" s="11"/>
      <c r="H61" s="56"/>
      <c r="I61" s="11"/>
      <c r="J61" s="323"/>
      <c r="K61" s="324"/>
      <c r="M61" s="325"/>
      <c r="N61" s="323"/>
      <c r="O61" s="335"/>
      <c r="P61" s="323"/>
      <c r="Q61" s="323"/>
      <c r="R61" s="335"/>
      <c r="S61" s="323"/>
      <c r="T61" s="323"/>
      <c r="U61" s="335"/>
      <c r="V61" s="323"/>
      <c r="W61" s="323"/>
      <c r="X61" s="335"/>
      <c r="Y61" s="323"/>
      <c r="Z61" s="323"/>
      <c r="AA61" s="335"/>
      <c r="AB61" s="323"/>
      <c r="AC61" s="323"/>
      <c r="AD61" s="335"/>
      <c r="AE61" s="323"/>
      <c r="AF61" s="323"/>
      <c r="AG61" s="335"/>
      <c r="AH61" s="323"/>
      <c r="AI61" s="323"/>
      <c r="AJ61" s="335"/>
      <c r="AK61" s="323"/>
      <c r="AL61" s="323"/>
      <c r="AM61" s="335"/>
      <c r="AN61" s="323"/>
      <c r="AO61" s="323"/>
      <c r="AP61" s="335"/>
      <c r="AQ61" s="323"/>
      <c r="AR61" s="323"/>
      <c r="AS61" s="326">
        <f t="shared" si="95"/>
        <v>0</v>
      </c>
      <c r="AT61" s="323"/>
      <c r="AU61" s="323"/>
      <c r="AV61" s="327">
        <f t="shared" si="96"/>
        <v>0</v>
      </c>
      <c r="AW61" s="323"/>
      <c r="AX61" s="323"/>
      <c r="AY61" s="327">
        <f t="shared" si="97"/>
        <v>0</v>
      </c>
      <c r="AZ61" s="316">
        <f t="shared" si="98"/>
        <v>0</v>
      </c>
    </row>
    <row r="62" spans="1:52" x14ac:dyDescent="0.2">
      <c r="A62" s="154"/>
      <c r="B62" s="4"/>
      <c r="C62" s="228"/>
      <c r="D62" s="9"/>
      <c r="E62" s="11"/>
      <c r="F62" s="11"/>
      <c r="G62" s="11"/>
      <c r="H62" s="56"/>
      <c r="I62" s="11"/>
      <c r="J62" s="323"/>
      <c r="K62" s="324"/>
      <c r="M62" s="325"/>
      <c r="N62" s="323"/>
      <c r="O62" s="335"/>
      <c r="P62" s="323"/>
      <c r="Q62" s="323"/>
      <c r="R62" s="335"/>
      <c r="S62" s="323"/>
      <c r="T62" s="323"/>
      <c r="U62" s="335"/>
      <c r="V62" s="323"/>
      <c r="W62" s="323"/>
      <c r="X62" s="335"/>
      <c r="Y62" s="323"/>
      <c r="Z62" s="323"/>
      <c r="AA62" s="335"/>
      <c r="AB62" s="323"/>
      <c r="AC62" s="323"/>
      <c r="AD62" s="335"/>
      <c r="AE62" s="323"/>
      <c r="AF62" s="323"/>
      <c r="AG62" s="335"/>
      <c r="AH62" s="323"/>
      <c r="AI62" s="323"/>
      <c r="AJ62" s="335"/>
      <c r="AK62" s="323"/>
      <c r="AL62" s="323"/>
      <c r="AM62" s="335"/>
      <c r="AN62" s="323"/>
      <c r="AO62" s="323"/>
      <c r="AP62" s="335"/>
      <c r="AQ62" s="323"/>
      <c r="AR62" s="323"/>
      <c r="AS62" s="326">
        <f t="shared" si="95"/>
        <v>0</v>
      </c>
      <c r="AT62" s="323"/>
      <c r="AU62" s="323"/>
      <c r="AV62" s="327">
        <f t="shared" si="96"/>
        <v>0</v>
      </c>
      <c r="AW62" s="323"/>
      <c r="AX62" s="323"/>
      <c r="AY62" s="327">
        <f t="shared" si="97"/>
        <v>0</v>
      </c>
      <c r="AZ62" s="316">
        <f t="shared" si="98"/>
        <v>0</v>
      </c>
    </row>
    <row r="63" spans="1:52" x14ac:dyDescent="0.2">
      <c r="A63" s="37"/>
      <c r="B63" s="4"/>
      <c r="C63" s="228"/>
      <c r="D63" s="9"/>
      <c r="E63" s="11"/>
      <c r="F63" s="11"/>
      <c r="G63" s="11"/>
      <c r="H63" s="56"/>
      <c r="I63" s="11"/>
      <c r="J63" s="323"/>
      <c r="K63" s="324"/>
      <c r="M63" s="325"/>
      <c r="N63" s="323"/>
      <c r="O63" s="335"/>
      <c r="P63" s="323"/>
      <c r="Q63" s="323"/>
      <c r="R63" s="335"/>
      <c r="S63" s="323"/>
      <c r="T63" s="323"/>
      <c r="U63" s="335"/>
      <c r="V63" s="323"/>
      <c r="W63" s="323"/>
      <c r="X63" s="335"/>
      <c r="Y63" s="323"/>
      <c r="Z63" s="323"/>
      <c r="AA63" s="335"/>
      <c r="AB63" s="323"/>
      <c r="AC63" s="323"/>
      <c r="AD63" s="335"/>
      <c r="AE63" s="323"/>
      <c r="AF63" s="323"/>
      <c r="AG63" s="335"/>
      <c r="AH63" s="323"/>
      <c r="AI63" s="323"/>
      <c r="AJ63" s="335"/>
      <c r="AK63" s="323"/>
      <c r="AL63" s="323"/>
      <c r="AM63" s="335"/>
      <c r="AN63" s="323"/>
      <c r="AO63" s="323"/>
      <c r="AP63" s="335"/>
      <c r="AQ63" s="323"/>
      <c r="AR63" s="323"/>
      <c r="AS63" s="326">
        <f t="shared" si="95"/>
        <v>0</v>
      </c>
      <c r="AT63" s="323"/>
      <c r="AU63" s="323"/>
      <c r="AV63" s="327">
        <f t="shared" si="96"/>
        <v>0</v>
      </c>
      <c r="AW63" s="323"/>
      <c r="AX63" s="323"/>
      <c r="AY63" s="327">
        <f t="shared" si="97"/>
        <v>0</v>
      </c>
      <c r="AZ63" s="316">
        <f t="shared" si="98"/>
        <v>0</v>
      </c>
    </row>
    <row r="64" spans="1:52" x14ac:dyDescent="0.2">
      <c r="A64" s="154"/>
      <c r="B64" s="4"/>
      <c r="C64" s="228"/>
      <c r="D64" s="9"/>
      <c r="E64" s="11"/>
      <c r="F64" s="11"/>
      <c r="G64" s="11"/>
      <c r="H64" s="56"/>
      <c r="I64" s="11"/>
      <c r="J64" s="323"/>
      <c r="K64" s="324"/>
      <c r="M64" s="325"/>
      <c r="N64" s="323"/>
      <c r="O64" s="335"/>
      <c r="P64" s="323"/>
      <c r="Q64" s="323"/>
      <c r="R64" s="335"/>
      <c r="S64" s="323"/>
      <c r="T64" s="323"/>
      <c r="U64" s="335"/>
      <c r="V64" s="323"/>
      <c r="W64" s="323"/>
      <c r="X64" s="335"/>
      <c r="Y64" s="323"/>
      <c r="Z64" s="323"/>
      <c r="AA64" s="335"/>
      <c r="AB64" s="323"/>
      <c r="AC64" s="323"/>
      <c r="AD64" s="335"/>
      <c r="AE64" s="323"/>
      <c r="AF64" s="323"/>
      <c r="AG64" s="335"/>
      <c r="AH64" s="323"/>
      <c r="AI64" s="323"/>
      <c r="AJ64" s="335"/>
      <c r="AK64" s="323"/>
      <c r="AL64" s="323"/>
      <c r="AM64" s="335"/>
      <c r="AN64" s="323"/>
      <c r="AO64" s="323"/>
      <c r="AP64" s="335"/>
      <c r="AQ64" s="323"/>
      <c r="AR64" s="323"/>
      <c r="AS64" s="326">
        <f t="shared" si="95"/>
        <v>0</v>
      </c>
      <c r="AT64" s="323"/>
      <c r="AU64" s="323"/>
      <c r="AV64" s="327">
        <f t="shared" si="96"/>
        <v>0</v>
      </c>
      <c r="AW64" s="323"/>
      <c r="AX64" s="323"/>
      <c r="AY64" s="327">
        <f t="shared" si="97"/>
        <v>0</v>
      </c>
      <c r="AZ64" s="316">
        <f t="shared" si="98"/>
        <v>0</v>
      </c>
    </row>
    <row r="65" spans="1:52" x14ac:dyDescent="0.2">
      <c r="A65" s="37"/>
      <c r="B65" s="4"/>
      <c r="C65" s="228"/>
      <c r="D65" s="9"/>
      <c r="E65" s="11"/>
      <c r="F65" s="11"/>
      <c r="G65" s="11"/>
      <c r="H65" s="56"/>
      <c r="I65" s="11"/>
      <c r="J65" s="323"/>
      <c r="K65" s="324"/>
      <c r="M65" s="325"/>
      <c r="N65" s="323"/>
      <c r="O65" s="335"/>
      <c r="P65" s="323"/>
      <c r="Q65" s="323"/>
      <c r="R65" s="335"/>
      <c r="S65" s="323"/>
      <c r="T65" s="323"/>
      <c r="U65" s="335"/>
      <c r="V65" s="323"/>
      <c r="W65" s="323"/>
      <c r="X65" s="335"/>
      <c r="Y65" s="323"/>
      <c r="Z65" s="323"/>
      <c r="AA65" s="335"/>
      <c r="AB65" s="323"/>
      <c r="AC65" s="323"/>
      <c r="AD65" s="335"/>
      <c r="AE65" s="323"/>
      <c r="AF65" s="323"/>
      <c r="AG65" s="335"/>
      <c r="AH65" s="323"/>
      <c r="AI65" s="323"/>
      <c r="AJ65" s="335"/>
      <c r="AK65" s="323"/>
      <c r="AL65" s="323"/>
      <c r="AM65" s="335"/>
      <c r="AN65" s="323"/>
      <c r="AO65" s="323"/>
      <c r="AP65" s="335"/>
      <c r="AQ65" s="323"/>
      <c r="AR65" s="323"/>
      <c r="AS65" s="326">
        <f t="shared" si="95"/>
        <v>0</v>
      </c>
      <c r="AT65" s="323"/>
      <c r="AU65" s="323"/>
      <c r="AV65" s="327"/>
      <c r="AW65" s="323"/>
      <c r="AX65" s="323"/>
      <c r="AY65" s="327"/>
    </row>
    <row r="66" spans="1:52" x14ac:dyDescent="0.2">
      <c r="A66" s="154"/>
      <c r="B66" s="4"/>
      <c r="C66" s="228"/>
      <c r="D66" s="9"/>
      <c r="E66" s="11"/>
      <c r="F66" s="11"/>
      <c r="G66" s="11"/>
      <c r="H66" s="56"/>
      <c r="I66" s="11"/>
      <c r="J66" s="323"/>
      <c r="K66" s="324"/>
      <c r="M66" s="325"/>
      <c r="N66" s="323"/>
      <c r="O66" s="335"/>
      <c r="P66" s="323"/>
      <c r="Q66" s="323"/>
      <c r="R66" s="335"/>
      <c r="S66" s="323"/>
      <c r="T66" s="323"/>
      <c r="U66" s="335"/>
      <c r="V66" s="323"/>
      <c r="W66" s="323"/>
      <c r="X66" s="335"/>
      <c r="Y66" s="323"/>
      <c r="Z66" s="323"/>
      <c r="AA66" s="335"/>
      <c r="AB66" s="323"/>
      <c r="AC66" s="323"/>
      <c r="AD66" s="335"/>
      <c r="AE66" s="323"/>
      <c r="AF66" s="323"/>
      <c r="AG66" s="335"/>
      <c r="AH66" s="323"/>
      <c r="AI66" s="323"/>
      <c r="AJ66" s="335"/>
      <c r="AK66" s="323"/>
      <c r="AL66" s="323"/>
      <c r="AM66" s="335"/>
      <c r="AN66" s="323"/>
      <c r="AO66" s="323"/>
      <c r="AP66" s="335"/>
      <c r="AQ66" s="323"/>
      <c r="AR66" s="323"/>
      <c r="AS66" s="326">
        <f t="shared" si="95"/>
        <v>0</v>
      </c>
      <c r="AT66" s="323"/>
      <c r="AU66" s="323"/>
      <c r="AV66" s="327">
        <f t="shared" si="96"/>
        <v>0</v>
      </c>
      <c r="AW66" s="323"/>
      <c r="AX66" s="323"/>
      <c r="AY66" s="327">
        <f t="shared" si="97"/>
        <v>0</v>
      </c>
      <c r="AZ66" s="316">
        <f t="shared" si="98"/>
        <v>0</v>
      </c>
    </row>
    <row r="67" spans="1:52" x14ac:dyDescent="0.2">
      <c r="A67" s="37"/>
      <c r="B67" s="4"/>
      <c r="C67" s="228"/>
      <c r="D67" s="9"/>
      <c r="E67" s="11"/>
      <c r="F67" s="11"/>
      <c r="G67" s="11"/>
      <c r="H67" s="56"/>
      <c r="I67" s="11"/>
      <c r="J67" s="323"/>
      <c r="K67" s="324"/>
      <c r="M67" s="325"/>
      <c r="N67" s="323"/>
      <c r="O67" s="335"/>
      <c r="P67" s="323"/>
      <c r="Q67" s="323"/>
      <c r="R67" s="335"/>
      <c r="S67" s="323"/>
      <c r="T67" s="323"/>
      <c r="U67" s="335"/>
      <c r="V67" s="323"/>
      <c r="W67" s="323"/>
      <c r="X67" s="335"/>
      <c r="Y67" s="323"/>
      <c r="Z67" s="323"/>
      <c r="AA67" s="335"/>
      <c r="AB67" s="323"/>
      <c r="AC67" s="323"/>
      <c r="AD67" s="335"/>
      <c r="AE67" s="323"/>
      <c r="AF67" s="323"/>
      <c r="AG67" s="335"/>
      <c r="AH67" s="323"/>
      <c r="AI67" s="323"/>
      <c r="AJ67" s="335"/>
      <c r="AK67" s="323"/>
      <c r="AL67" s="323"/>
      <c r="AM67" s="335"/>
      <c r="AN67" s="323"/>
      <c r="AO67" s="323"/>
      <c r="AP67" s="335"/>
      <c r="AQ67" s="323"/>
      <c r="AR67" s="323"/>
      <c r="AS67" s="326">
        <f t="shared" si="95"/>
        <v>0</v>
      </c>
      <c r="AT67" s="323"/>
      <c r="AU67" s="323"/>
      <c r="AV67" s="327">
        <f t="shared" si="96"/>
        <v>0</v>
      </c>
      <c r="AW67" s="323"/>
      <c r="AX67" s="323"/>
      <c r="AY67" s="327">
        <f t="shared" si="97"/>
        <v>0</v>
      </c>
      <c r="AZ67" s="316">
        <f t="shared" si="98"/>
        <v>0</v>
      </c>
    </row>
    <row r="68" spans="1:52" x14ac:dyDescent="0.2">
      <c r="A68" s="154"/>
      <c r="B68" s="4"/>
      <c r="C68" s="228"/>
      <c r="D68" s="9"/>
      <c r="E68" s="11"/>
      <c r="F68" s="11"/>
      <c r="G68" s="11"/>
      <c r="H68" s="56"/>
      <c r="I68" s="11"/>
      <c r="J68" s="323"/>
      <c r="K68" s="324"/>
      <c r="M68" s="325"/>
      <c r="N68" s="323"/>
      <c r="O68" s="335"/>
      <c r="P68" s="323"/>
      <c r="Q68" s="323"/>
      <c r="R68" s="335"/>
      <c r="S68" s="323"/>
      <c r="T68" s="323"/>
      <c r="U68" s="335"/>
      <c r="V68" s="323"/>
      <c r="W68" s="323"/>
      <c r="X68" s="335"/>
      <c r="Y68" s="323"/>
      <c r="Z68" s="323"/>
      <c r="AA68" s="335"/>
      <c r="AB68" s="323"/>
      <c r="AC68" s="323"/>
      <c r="AD68" s="335"/>
      <c r="AE68" s="323"/>
      <c r="AF68" s="323"/>
      <c r="AG68" s="335"/>
      <c r="AH68" s="323"/>
      <c r="AI68" s="323"/>
      <c r="AJ68" s="335"/>
      <c r="AK68" s="323"/>
      <c r="AL68" s="323"/>
      <c r="AM68" s="335"/>
      <c r="AN68" s="323"/>
      <c r="AO68" s="323"/>
      <c r="AP68" s="335"/>
      <c r="AQ68" s="323"/>
      <c r="AR68" s="323"/>
      <c r="AS68" s="326">
        <f t="shared" si="95"/>
        <v>0</v>
      </c>
      <c r="AT68" s="323"/>
      <c r="AU68" s="323"/>
      <c r="AV68" s="327">
        <f t="shared" si="96"/>
        <v>0</v>
      </c>
      <c r="AW68" s="323"/>
      <c r="AX68" s="323"/>
      <c r="AY68" s="327">
        <f t="shared" si="97"/>
        <v>0</v>
      </c>
      <c r="AZ68" s="316">
        <f t="shared" si="98"/>
        <v>0</v>
      </c>
    </row>
    <row r="69" spans="1:52" x14ac:dyDescent="0.2">
      <c r="A69" s="37"/>
      <c r="B69" s="4"/>
      <c r="C69" s="228"/>
      <c r="D69" s="9"/>
      <c r="E69" s="11"/>
      <c r="F69" s="11"/>
      <c r="G69" s="11"/>
      <c r="H69" s="56"/>
      <c r="I69" s="11"/>
      <c r="J69" s="323"/>
      <c r="K69" s="324"/>
      <c r="M69" s="325"/>
      <c r="N69" s="323"/>
      <c r="O69" s="335"/>
      <c r="P69" s="323"/>
      <c r="Q69" s="323"/>
      <c r="R69" s="335"/>
      <c r="S69" s="323"/>
      <c r="T69" s="323"/>
      <c r="U69" s="335"/>
      <c r="V69" s="323"/>
      <c r="W69" s="323"/>
      <c r="X69" s="335"/>
      <c r="Y69" s="323"/>
      <c r="Z69" s="323"/>
      <c r="AA69" s="335"/>
      <c r="AB69" s="323"/>
      <c r="AC69" s="323"/>
      <c r="AD69" s="335"/>
      <c r="AE69" s="323"/>
      <c r="AF69" s="323"/>
      <c r="AG69" s="335"/>
      <c r="AH69" s="323"/>
      <c r="AI69" s="323"/>
      <c r="AJ69" s="335"/>
      <c r="AK69" s="323"/>
      <c r="AL69" s="323"/>
      <c r="AM69" s="335"/>
      <c r="AN69" s="323"/>
      <c r="AO69" s="323"/>
      <c r="AP69" s="335"/>
      <c r="AQ69" s="323"/>
      <c r="AR69" s="323"/>
      <c r="AS69" s="326">
        <f t="shared" si="95"/>
        <v>0</v>
      </c>
      <c r="AT69" s="323"/>
      <c r="AU69" s="323"/>
      <c r="AV69" s="327">
        <f t="shared" si="96"/>
        <v>0</v>
      </c>
      <c r="AW69" s="323"/>
      <c r="AX69" s="323"/>
      <c r="AY69" s="327">
        <f t="shared" si="97"/>
        <v>0</v>
      </c>
      <c r="AZ69" s="316">
        <f t="shared" si="98"/>
        <v>0</v>
      </c>
    </row>
    <row r="70" spans="1:52" x14ac:dyDescent="0.2">
      <c r="A70" s="154"/>
      <c r="B70" s="4"/>
      <c r="C70" s="228"/>
      <c r="D70" s="9"/>
      <c r="E70" s="11"/>
      <c r="F70" s="11"/>
      <c r="G70" s="11"/>
      <c r="H70" s="56"/>
      <c r="I70" s="11"/>
      <c r="J70" s="323"/>
      <c r="K70" s="324"/>
      <c r="M70" s="325"/>
      <c r="N70" s="323"/>
      <c r="O70" s="335"/>
      <c r="P70" s="323"/>
      <c r="Q70" s="323"/>
      <c r="R70" s="335"/>
      <c r="S70" s="323"/>
      <c r="T70" s="323"/>
      <c r="U70" s="335"/>
      <c r="V70" s="323"/>
      <c r="W70" s="323"/>
      <c r="X70" s="335"/>
      <c r="Y70" s="323"/>
      <c r="Z70" s="323"/>
      <c r="AA70" s="335"/>
      <c r="AB70" s="323"/>
      <c r="AC70" s="323"/>
      <c r="AD70" s="335"/>
      <c r="AE70" s="323"/>
      <c r="AF70" s="323"/>
      <c r="AG70" s="335"/>
      <c r="AH70" s="323"/>
      <c r="AI70" s="323"/>
      <c r="AJ70" s="335"/>
      <c r="AK70" s="323"/>
      <c r="AL70" s="323"/>
      <c r="AM70" s="335"/>
      <c r="AN70" s="323"/>
      <c r="AO70" s="323"/>
      <c r="AP70" s="335"/>
      <c r="AQ70" s="323"/>
      <c r="AR70" s="323"/>
      <c r="AS70" s="326">
        <f t="shared" si="95"/>
        <v>0</v>
      </c>
      <c r="AT70" s="323"/>
      <c r="AU70" s="323"/>
      <c r="AV70" s="327">
        <f t="shared" si="96"/>
        <v>0</v>
      </c>
      <c r="AW70" s="323"/>
      <c r="AX70" s="323"/>
      <c r="AY70" s="327">
        <f t="shared" si="97"/>
        <v>0</v>
      </c>
      <c r="AZ70" s="316">
        <f t="shared" si="98"/>
        <v>0</v>
      </c>
    </row>
    <row r="71" spans="1:52" x14ac:dyDescent="0.2">
      <c r="A71" s="37"/>
      <c r="B71" s="4"/>
      <c r="C71" s="228"/>
      <c r="D71" s="9"/>
      <c r="E71" s="11"/>
      <c r="F71" s="11"/>
      <c r="G71" s="11"/>
      <c r="H71" s="56"/>
      <c r="I71" s="11"/>
      <c r="J71" s="323"/>
      <c r="K71" s="324"/>
      <c r="M71" s="325"/>
      <c r="N71" s="323"/>
      <c r="O71" s="335"/>
      <c r="P71" s="323"/>
      <c r="Q71" s="323"/>
      <c r="R71" s="335"/>
      <c r="S71" s="323"/>
      <c r="T71" s="323"/>
      <c r="U71" s="335"/>
      <c r="V71" s="323"/>
      <c r="W71" s="323"/>
      <c r="X71" s="335"/>
      <c r="Y71" s="323"/>
      <c r="Z71" s="323"/>
      <c r="AA71" s="335"/>
      <c r="AB71" s="323"/>
      <c r="AC71" s="323"/>
      <c r="AD71" s="335"/>
      <c r="AE71" s="323"/>
      <c r="AF71" s="323"/>
      <c r="AG71" s="335"/>
      <c r="AH71" s="323"/>
      <c r="AI71" s="323"/>
      <c r="AJ71" s="335"/>
      <c r="AK71" s="323"/>
      <c r="AL71" s="323"/>
      <c r="AM71" s="335"/>
      <c r="AN71" s="323"/>
      <c r="AO71" s="323"/>
      <c r="AP71" s="335"/>
      <c r="AQ71" s="323"/>
      <c r="AR71" s="323"/>
      <c r="AS71" s="326">
        <f t="shared" si="95"/>
        <v>0</v>
      </c>
      <c r="AT71" s="323"/>
      <c r="AU71" s="323"/>
      <c r="AV71" s="327">
        <f t="shared" ref="AV71:AV87" si="99">AT71-AU71</f>
        <v>0</v>
      </c>
      <c r="AW71" s="323"/>
      <c r="AX71" s="323"/>
      <c r="AY71" s="327">
        <f t="shared" ref="AY71:AY87" si="100">AW71-AX71</f>
        <v>0</v>
      </c>
      <c r="AZ71" s="316">
        <f t="shared" si="98"/>
        <v>0</v>
      </c>
    </row>
    <row r="72" spans="1:52" x14ac:dyDescent="0.2">
      <c r="A72" s="154"/>
      <c r="B72" s="199"/>
      <c r="C72" s="228"/>
      <c r="D72" s="9"/>
      <c r="E72" s="11"/>
      <c r="F72" s="11"/>
      <c r="G72" s="11"/>
      <c r="H72" s="56"/>
      <c r="I72" s="11"/>
      <c r="J72" s="323"/>
      <c r="K72" s="324"/>
      <c r="M72" s="325"/>
      <c r="N72" s="323"/>
      <c r="O72" s="335"/>
      <c r="P72" s="323"/>
      <c r="Q72" s="323"/>
      <c r="R72" s="335"/>
      <c r="S72" s="323"/>
      <c r="T72" s="323"/>
      <c r="U72" s="335"/>
      <c r="V72" s="323"/>
      <c r="W72" s="323"/>
      <c r="X72" s="335"/>
      <c r="Y72" s="323"/>
      <c r="Z72" s="323"/>
      <c r="AA72" s="335"/>
      <c r="AB72" s="323"/>
      <c r="AC72" s="323"/>
      <c r="AD72" s="335"/>
      <c r="AE72" s="323"/>
      <c r="AF72" s="323"/>
      <c r="AG72" s="335"/>
      <c r="AH72" s="323"/>
      <c r="AI72" s="323"/>
      <c r="AJ72" s="335"/>
      <c r="AK72" s="323"/>
      <c r="AL72" s="323"/>
      <c r="AM72" s="335"/>
      <c r="AN72" s="323"/>
      <c r="AO72" s="323"/>
      <c r="AP72" s="335"/>
      <c r="AQ72" s="323"/>
      <c r="AR72" s="323"/>
      <c r="AS72" s="326">
        <f t="shared" ref="AS72:AS86" si="101">AQ72-AR72</f>
        <v>0</v>
      </c>
      <c r="AT72" s="323"/>
      <c r="AU72" s="323"/>
      <c r="AV72" s="327">
        <f t="shared" si="99"/>
        <v>0</v>
      </c>
      <c r="AW72" s="323"/>
      <c r="AX72" s="323"/>
      <c r="AY72" s="327">
        <f t="shared" si="100"/>
        <v>0</v>
      </c>
      <c r="AZ72" s="316">
        <f t="shared" si="98"/>
        <v>0</v>
      </c>
    </row>
    <row r="73" spans="1:52" x14ac:dyDescent="0.2">
      <c r="A73" s="37"/>
      <c r="B73" s="4"/>
      <c r="C73" s="228"/>
      <c r="D73" s="9"/>
      <c r="E73" s="11"/>
      <c r="F73" s="11"/>
      <c r="G73" s="11"/>
      <c r="H73" s="56"/>
      <c r="I73" s="11"/>
      <c r="J73" s="323"/>
      <c r="K73" s="324"/>
      <c r="M73" s="325"/>
      <c r="N73" s="323"/>
      <c r="O73" s="335"/>
      <c r="P73" s="323"/>
      <c r="Q73" s="323"/>
      <c r="R73" s="335"/>
      <c r="S73" s="323"/>
      <c r="T73" s="323"/>
      <c r="U73" s="335"/>
      <c r="V73" s="323"/>
      <c r="W73" s="323"/>
      <c r="X73" s="335"/>
      <c r="Y73" s="323"/>
      <c r="Z73" s="323"/>
      <c r="AA73" s="335"/>
      <c r="AB73" s="323"/>
      <c r="AC73" s="323"/>
      <c r="AD73" s="335"/>
      <c r="AE73" s="323"/>
      <c r="AF73" s="323"/>
      <c r="AG73" s="335"/>
      <c r="AH73" s="323"/>
      <c r="AI73" s="323"/>
      <c r="AJ73" s="335"/>
      <c r="AK73" s="323"/>
      <c r="AL73" s="323"/>
      <c r="AM73" s="335"/>
      <c r="AN73" s="323"/>
      <c r="AO73" s="323"/>
      <c r="AP73" s="335"/>
      <c r="AQ73" s="323"/>
      <c r="AR73" s="323"/>
      <c r="AS73" s="326">
        <f t="shared" si="101"/>
        <v>0</v>
      </c>
      <c r="AT73" s="323"/>
      <c r="AU73" s="323"/>
      <c r="AV73" s="327">
        <f t="shared" si="99"/>
        <v>0</v>
      </c>
      <c r="AW73" s="323"/>
      <c r="AX73" s="323"/>
      <c r="AY73" s="327">
        <f t="shared" si="100"/>
        <v>0</v>
      </c>
      <c r="AZ73" s="316">
        <f t="shared" si="98"/>
        <v>0</v>
      </c>
    </row>
    <row r="74" spans="1:52" x14ac:dyDescent="0.2">
      <c r="A74" s="154"/>
      <c r="B74" s="4"/>
      <c r="C74" s="228"/>
      <c r="D74" s="9"/>
      <c r="E74" s="11"/>
      <c r="F74" s="11"/>
      <c r="G74" s="11"/>
      <c r="H74" s="56"/>
      <c r="I74" s="11"/>
      <c r="J74" s="323"/>
      <c r="K74" s="324"/>
      <c r="M74" s="325"/>
      <c r="N74" s="323"/>
      <c r="O74" s="335"/>
      <c r="P74" s="323"/>
      <c r="Q74" s="323"/>
      <c r="R74" s="335"/>
      <c r="S74" s="323"/>
      <c r="T74" s="323"/>
      <c r="U74" s="335"/>
      <c r="V74" s="323"/>
      <c r="W74" s="323"/>
      <c r="X74" s="335"/>
      <c r="Y74" s="323"/>
      <c r="Z74" s="323"/>
      <c r="AA74" s="335"/>
      <c r="AB74" s="323"/>
      <c r="AC74" s="323"/>
      <c r="AD74" s="335"/>
      <c r="AE74" s="323"/>
      <c r="AF74" s="323"/>
      <c r="AG74" s="335"/>
      <c r="AH74" s="323"/>
      <c r="AI74" s="323"/>
      <c r="AJ74" s="335"/>
      <c r="AK74" s="323"/>
      <c r="AL74" s="323"/>
      <c r="AM74" s="335"/>
      <c r="AN74" s="323"/>
      <c r="AO74" s="323"/>
      <c r="AP74" s="335"/>
      <c r="AQ74" s="323"/>
      <c r="AR74" s="323"/>
      <c r="AS74" s="326">
        <f t="shared" si="101"/>
        <v>0</v>
      </c>
      <c r="AT74" s="323"/>
      <c r="AU74" s="323"/>
      <c r="AV74" s="327">
        <f t="shared" si="99"/>
        <v>0</v>
      </c>
      <c r="AW74" s="323"/>
      <c r="AX74" s="323"/>
      <c r="AY74" s="327">
        <f t="shared" si="100"/>
        <v>0</v>
      </c>
      <c r="AZ74" s="316">
        <f t="shared" si="98"/>
        <v>0</v>
      </c>
    </row>
    <row r="75" spans="1:52" x14ac:dyDescent="0.2">
      <c r="A75" s="37"/>
      <c r="B75" s="4"/>
      <c r="C75" s="228"/>
      <c r="D75" s="9"/>
      <c r="E75" s="11"/>
      <c r="F75" s="11"/>
      <c r="G75" s="11"/>
      <c r="H75" s="56"/>
      <c r="I75" s="11"/>
      <c r="J75" s="323"/>
      <c r="K75" s="324"/>
      <c r="M75" s="325"/>
      <c r="N75" s="323"/>
      <c r="O75" s="335"/>
      <c r="P75" s="323"/>
      <c r="Q75" s="323"/>
      <c r="R75" s="335"/>
      <c r="S75" s="323"/>
      <c r="T75" s="323"/>
      <c r="U75" s="335"/>
      <c r="V75" s="323"/>
      <c r="W75" s="323"/>
      <c r="X75" s="335"/>
      <c r="Y75" s="323"/>
      <c r="Z75" s="323"/>
      <c r="AA75" s="335"/>
      <c r="AB75" s="323"/>
      <c r="AC75" s="323"/>
      <c r="AD75" s="335"/>
      <c r="AE75" s="323"/>
      <c r="AF75" s="323"/>
      <c r="AG75" s="335"/>
      <c r="AH75" s="323"/>
      <c r="AI75" s="323"/>
      <c r="AJ75" s="335"/>
      <c r="AK75" s="323"/>
      <c r="AL75" s="323"/>
      <c r="AM75" s="335"/>
      <c r="AN75" s="323"/>
      <c r="AO75" s="323"/>
      <c r="AP75" s="335"/>
      <c r="AQ75" s="323"/>
      <c r="AR75" s="323"/>
      <c r="AS75" s="326">
        <f t="shared" si="101"/>
        <v>0</v>
      </c>
      <c r="AT75" s="323"/>
      <c r="AU75" s="323"/>
      <c r="AV75" s="327">
        <f t="shared" si="99"/>
        <v>0</v>
      </c>
      <c r="AW75" s="323"/>
      <c r="AX75" s="323"/>
      <c r="AY75" s="327">
        <f t="shared" si="100"/>
        <v>0</v>
      </c>
      <c r="AZ75" s="316">
        <f t="shared" si="98"/>
        <v>0</v>
      </c>
    </row>
    <row r="76" spans="1:52" x14ac:dyDescent="0.2">
      <c r="A76" s="154"/>
      <c r="B76" s="4"/>
      <c r="C76" s="228"/>
      <c r="D76" s="9"/>
      <c r="E76" s="11"/>
      <c r="F76" s="11"/>
      <c r="G76" s="11"/>
      <c r="H76" s="56"/>
      <c r="I76" s="11"/>
      <c r="J76" s="323"/>
      <c r="K76" s="324"/>
      <c r="M76" s="325"/>
      <c r="N76" s="323"/>
      <c r="O76" s="335"/>
      <c r="P76" s="323"/>
      <c r="Q76" s="323"/>
      <c r="R76" s="335"/>
      <c r="S76" s="323"/>
      <c r="T76" s="323"/>
      <c r="U76" s="335"/>
      <c r="V76" s="323"/>
      <c r="W76" s="323"/>
      <c r="X76" s="335"/>
      <c r="Y76" s="323"/>
      <c r="Z76" s="323"/>
      <c r="AA76" s="335"/>
      <c r="AB76" s="323"/>
      <c r="AC76" s="323"/>
      <c r="AD76" s="335"/>
      <c r="AE76" s="323"/>
      <c r="AF76" s="323"/>
      <c r="AG76" s="335"/>
      <c r="AH76" s="323"/>
      <c r="AI76" s="323"/>
      <c r="AJ76" s="335"/>
      <c r="AK76" s="323"/>
      <c r="AL76" s="323"/>
      <c r="AM76" s="335"/>
      <c r="AN76" s="323"/>
      <c r="AO76" s="323"/>
      <c r="AP76" s="335"/>
      <c r="AQ76" s="323"/>
      <c r="AR76" s="323"/>
      <c r="AS76" s="326">
        <f t="shared" si="101"/>
        <v>0</v>
      </c>
      <c r="AT76" s="323"/>
      <c r="AU76" s="323"/>
      <c r="AV76" s="327">
        <f t="shared" si="99"/>
        <v>0</v>
      </c>
      <c r="AW76" s="323"/>
      <c r="AX76" s="323"/>
      <c r="AY76" s="327">
        <f t="shared" si="100"/>
        <v>0</v>
      </c>
      <c r="AZ76" s="316">
        <f t="shared" ref="AZ76:AZ87" si="102">+J76+M76+P76+S76+V76+Y76+AB76+AE76+AH76+AK76+AN76+AQ76</f>
        <v>0</v>
      </c>
    </row>
    <row r="77" spans="1:52" x14ac:dyDescent="0.2">
      <c r="A77" s="37"/>
      <c r="B77" s="4"/>
      <c r="C77" s="228"/>
      <c r="D77" s="9"/>
      <c r="E77" s="11"/>
      <c r="F77" s="11"/>
      <c r="G77" s="11"/>
      <c r="H77" s="56"/>
      <c r="I77" s="11"/>
      <c r="J77" s="323"/>
      <c r="K77" s="324"/>
      <c r="M77" s="325"/>
      <c r="N77" s="323"/>
      <c r="O77" s="335"/>
      <c r="P77" s="323"/>
      <c r="Q77" s="323"/>
      <c r="R77" s="335"/>
      <c r="S77" s="323"/>
      <c r="T77" s="323"/>
      <c r="U77" s="335"/>
      <c r="V77" s="323"/>
      <c r="W77" s="323"/>
      <c r="X77" s="335"/>
      <c r="Y77" s="323"/>
      <c r="Z77" s="323"/>
      <c r="AA77" s="335"/>
      <c r="AB77" s="323"/>
      <c r="AC77" s="323"/>
      <c r="AD77" s="335"/>
      <c r="AE77" s="323"/>
      <c r="AF77" s="323"/>
      <c r="AG77" s="335"/>
      <c r="AH77" s="323"/>
      <c r="AI77" s="323"/>
      <c r="AJ77" s="335"/>
      <c r="AK77" s="323"/>
      <c r="AL77" s="323"/>
      <c r="AM77" s="335"/>
      <c r="AN77" s="323"/>
      <c r="AO77" s="323"/>
      <c r="AP77" s="335"/>
      <c r="AQ77" s="323"/>
      <c r="AR77" s="323"/>
      <c r="AS77" s="326">
        <f t="shared" si="101"/>
        <v>0</v>
      </c>
      <c r="AT77" s="323"/>
      <c r="AU77" s="323"/>
      <c r="AV77" s="327">
        <f t="shared" si="99"/>
        <v>0</v>
      </c>
      <c r="AW77" s="323"/>
      <c r="AX77" s="323"/>
      <c r="AY77" s="327">
        <f t="shared" si="100"/>
        <v>0</v>
      </c>
      <c r="AZ77" s="316">
        <f t="shared" si="102"/>
        <v>0</v>
      </c>
    </row>
    <row r="78" spans="1:52" x14ac:dyDescent="0.2">
      <c r="A78" s="154"/>
      <c r="B78" s="4"/>
      <c r="C78" s="228"/>
      <c r="D78" s="9"/>
      <c r="E78" s="11"/>
      <c r="F78" s="11"/>
      <c r="G78" s="11"/>
      <c r="H78" s="56"/>
      <c r="I78" s="11"/>
      <c r="J78" s="323"/>
      <c r="K78" s="324"/>
      <c r="M78" s="325"/>
      <c r="N78" s="323"/>
      <c r="O78" s="335"/>
      <c r="P78" s="323"/>
      <c r="Q78" s="323"/>
      <c r="R78" s="335"/>
      <c r="S78" s="323"/>
      <c r="T78" s="323"/>
      <c r="U78" s="335"/>
      <c r="V78" s="323"/>
      <c r="W78" s="323"/>
      <c r="X78" s="335"/>
      <c r="Y78" s="323"/>
      <c r="Z78" s="323"/>
      <c r="AA78" s="335"/>
      <c r="AB78" s="323"/>
      <c r="AC78" s="323"/>
      <c r="AD78" s="335"/>
      <c r="AE78" s="323"/>
      <c r="AF78" s="323"/>
      <c r="AG78" s="335"/>
      <c r="AH78" s="323"/>
      <c r="AI78" s="323"/>
      <c r="AJ78" s="335"/>
      <c r="AK78" s="323"/>
      <c r="AL78" s="323"/>
      <c r="AM78" s="335"/>
      <c r="AN78" s="323"/>
      <c r="AO78" s="323"/>
      <c r="AP78" s="335"/>
      <c r="AQ78" s="323"/>
      <c r="AR78" s="323"/>
      <c r="AS78" s="326">
        <f t="shared" si="101"/>
        <v>0</v>
      </c>
      <c r="AT78" s="323"/>
      <c r="AU78" s="323"/>
      <c r="AV78" s="327">
        <f t="shared" si="99"/>
        <v>0</v>
      </c>
      <c r="AW78" s="323"/>
      <c r="AX78" s="323"/>
      <c r="AY78" s="327">
        <f t="shared" si="100"/>
        <v>0</v>
      </c>
      <c r="AZ78" s="316">
        <f t="shared" si="102"/>
        <v>0</v>
      </c>
    </row>
    <row r="79" spans="1:52" x14ac:dyDescent="0.2">
      <c r="A79" s="37"/>
      <c r="B79" s="4"/>
      <c r="C79" s="228"/>
      <c r="D79" s="9"/>
      <c r="E79" s="11"/>
      <c r="F79" s="11"/>
      <c r="G79" s="11"/>
      <c r="H79" s="56"/>
      <c r="I79" s="11"/>
      <c r="J79" s="323"/>
      <c r="K79" s="324"/>
      <c r="M79" s="325"/>
      <c r="N79" s="323"/>
      <c r="O79" s="335"/>
      <c r="P79" s="323"/>
      <c r="Q79" s="323"/>
      <c r="R79" s="335"/>
      <c r="S79" s="323"/>
      <c r="T79" s="323"/>
      <c r="U79" s="335"/>
      <c r="V79" s="323"/>
      <c r="W79" s="323"/>
      <c r="X79" s="335"/>
      <c r="Y79" s="323"/>
      <c r="Z79" s="323"/>
      <c r="AA79" s="335"/>
      <c r="AB79" s="323"/>
      <c r="AC79" s="323"/>
      <c r="AD79" s="335"/>
      <c r="AE79" s="323"/>
      <c r="AF79" s="323"/>
      <c r="AG79" s="335"/>
      <c r="AH79" s="323"/>
      <c r="AI79" s="323"/>
      <c r="AJ79" s="335"/>
      <c r="AK79" s="323"/>
      <c r="AL79" s="323"/>
      <c r="AM79" s="335"/>
      <c r="AN79" s="323"/>
      <c r="AO79" s="323"/>
      <c r="AP79" s="335"/>
      <c r="AQ79" s="323"/>
      <c r="AR79" s="323"/>
      <c r="AS79" s="326">
        <f t="shared" si="101"/>
        <v>0</v>
      </c>
      <c r="AT79" s="323"/>
      <c r="AU79" s="323"/>
      <c r="AV79" s="327">
        <f t="shared" si="99"/>
        <v>0</v>
      </c>
      <c r="AW79" s="323"/>
      <c r="AX79" s="323"/>
      <c r="AY79" s="327">
        <f t="shared" si="100"/>
        <v>0</v>
      </c>
      <c r="AZ79" s="316">
        <f t="shared" si="102"/>
        <v>0</v>
      </c>
    </row>
    <row r="80" spans="1:52" x14ac:dyDescent="0.2">
      <c r="A80" s="154"/>
      <c r="B80" s="4"/>
      <c r="C80" s="228"/>
      <c r="D80" s="9"/>
      <c r="E80" s="11"/>
      <c r="F80" s="11"/>
      <c r="G80" s="11"/>
      <c r="H80" s="56"/>
      <c r="I80" s="11"/>
      <c r="J80" s="323"/>
      <c r="K80" s="324"/>
      <c r="M80" s="325"/>
      <c r="N80" s="323"/>
      <c r="O80" s="335"/>
      <c r="P80" s="323"/>
      <c r="Q80" s="323"/>
      <c r="R80" s="335"/>
      <c r="S80" s="323"/>
      <c r="T80" s="323"/>
      <c r="U80" s="335"/>
      <c r="V80" s="323"/>
      <c r="W80" s="323"/>
      <c r="X80" s="335"/>
      <c r="Y80" s="323"/>
      <c r="Z80" s="323"/>
      <c r="AA80" s="335"/>
      <c r="AB80" s="323"/>
      <c r="AC80" s="323"/>
      <c r="AD80" s="335"/>
      <c r="AE80" s="323"/>
      <c r="AF80" s="323"/>
      <c r="AG80" s="335"/>
      <c r="AH80" s="323"/>
      <c r="AI80" s="323"/>
      <c r="AJ80" s="335"/>
      <c r="AK80" s="323"/>
      <c r="AL80" s="323"/>
      <c r="AM80" s="335"/>
      <c r="AN80" s="323"/>
      <c r="AO80" s="323"/>
      <c r="AP80" s="335"/>
      <c r="AQ80" s="323"/>
      <c r="AR80" s="323"/>
      <c r="AS80" s="326">
        <f t="shared" si="101"/>
        <v>0</v>
      </c>
      <c r="AT80" s="323"/>
      <c r="AU80" s="323"/>
      <c r="AV80" s="327">
        <f t="shared" si="99"/>
        <v>0</v>
      </c>
      <c r="AW80" s="323"/>
      <c r="AX80" s="323"/>
      <c r="AY80" s="327">
        <f t="shared" si="100"/>
        <v>0</v>
      </c>
      <c r="AZ80" s="316">
        <f t="shared" si="102"/>
        <v>0</v>
      </c>
    </row>
    <row r="81" spans="1:52" x14ac:dyDescent="0.2">
      <c r="A81" s="37"/>
      <c r="B81" s="4"/>
      <c r="C81" s="228"/>
      <c r="D81" s="9"/>
      <c r="E81" s="11"/>
      <c r="F81" s="11"/>
      <c r="G81" s="11"/>
      <c r="H81" s="56"/>
      <c r="I81" s="11"/>
      <c r="J81" s="323"/>
      <c r="K81" s="324"/>
      <c r="M81" s="325"/>
      <c r="N81" s="323"/>
      <c r="O81" s="335"/>
      <c r="P81" s="323"/>
      <c r="Q81" s="323"/>
      <c r="R81" s="335"/>
      <c r="S81" s="323"/>
      <c r="T81" s="323"/>
      <c r="U81" s="335"/>
      <c r="V81" s="323"/>
      <c r="W81" s="323"/>
      <c r="X81" s="335"/>
      <c r="Y81" s="323"/>
      <c r="Z81" s="323"/>
      <c r="AA81" s="335"/>
      <c r="AB81" s="323"/>
      <c r="AC81" s="323"/>
      <c r="AD81" s="335"/>
      <c r="AE81" s="323"/>
      <c r="AF81" s="323"/>
      <c r="AG81" s="335"/>
      <c r="AH81" s="323"/>
      <c r="AI81" s="323"/>
      <c r="AJ81" s="335"/>
      <c r="AK81" s="323"/>
      <c r="AL81" s="323"/>
      <c r="AM81" s="335"/>
      <c r="AN81" s="323"/>
      <c r="AO81" s="323"/>
      <c r="AP81" s="335"/>
      <c r="AQ81" s="323"/>
      <c r="AR81" s="323"/>
      <c r="AS81" s="326">
        <f t="shared" si="101"/>
        <v>0</v>
      </c>
      <c r="AT81" s="323"/>
      <c r="AU81" s="323"/>
      <c r="AV81" s="327">
        <f t="shared" si="99"/>
        <v>0</v>
      </c>
      <c r="AW81" s="323"/>
      <c r="AX81" s="323"/>
      <c r="AY81" s="327">
        <f t="shared" si="100"/>
        <v>0</v>
      </c>
      <c r="AZ81" s="316">
        <f t="shared" si="102"/>
        <v>0</v>
      </c>
    </row>
    <row r="82" spans="1:52" x14ac:dyDescent="0.2">
      <c r="A82" s="154"/>
      <c r="B82" s="12"/>
      <c r="C82" s="230"/>
      <c r="D82" s="9"/>
      <c r="E82" s="53"/>
      <c r="F82" s="53"/>
      <c r="G82" s="53"/>
      <c r="H82" s="56"/>
      <c r="I82" s="11"/>
      <c r="J82" s="337"/>
      <c r="K82" s="324"/>
      <c r="M82" s="325"/>
      <c r="N82" s="337"/>
      <c r="O82" s="335"/>
      <c r="P82" s="337"/>
      <c r="Q82" s="337"/>
      <c r="R82" s="335"/>
      <c r="S82" s="337"/>
      <c r="T82" s="337"/>
      <c r="U82" s="335"/>
      <c r="V82" s="337"/>
      <c r="W82" s="337"/>
      <c r="X82" s="335"/>
      <c r="Y82" s="337"/>
      <c r="Z82" s="337"/>
      <c r="AA82" s="335"/>
      <c r="AB82" s="337"/>
      <c r="AC82" s="337"/>
      <c r="AD82" s="335"/>
      <c r="AE82" s="337"/>
      <c r="AF82" s="337"/>
      <c r="AG82" s="335"/>
      <c r="AH82" s="337"/>
      <c r="AI82" s="337"/>
      <c r="AJ82" s="335"/>
      <c r="AK82" s="337"/>
      <c r="AL82" s="337"/>
      <c r="AM82" s="335"/>
      <c r="AN82" s="337"/>
      <c r="AO82" s="337"/>
      <c r="AP82" s="335"/>
      <c r="AQ82" s="337"/>
      <c r="AR82" s="337"/>
      <c r="AS82" s="326">
        <f t="shared" si="101"/>
        <v>0</v>
      </c>
      <c r="AT82" s="337"/>
      <c r="AU82" s="337"/>
      <c r="AV82" s="327"/>
      <c r="AW82" s="337"/>
      <c r="AX82" s="337"/>
      <c r="AY82" s="327"/>
      <c r="AZ82" s="316">
        <f>+H82</f>
        <v>0</v>
      </c>
    </row>
    <row r="83" spans="1:52" x14ac:dyDescent="0.2">
      <c r="A83" s="37"/>
      <c r="B83" s="4"/>
      <c r="C83" s="228"/>
      <c r="D83" s="9"/>
      <c r="E83" s="11"/>
      <c r="F83" s="11"/>
      <c r="G83" s="11"/>
      <c r="H83" s="56"/>
      <c r="I83" s="11"/>
      <c r="J83" s="323"/>
      <c r="K83" s="324"/>
      <c r="M83" s="325"/>
      <c r="N83" s="323"/>
      <c r="O83" s="335"/>
      <c r="P83" s="323"/>
      <c r="Q83" s="323"/>
      <c r="R83" s="335"/>
      <c r="S83" s="323"/>
      <c r="T83" s="323"/>
      <c r="U83" s="335"/>
      <c r="V83" s="323"/>
      <c r="W83" s="323"/>
      <c r="X83" s="335"/>
      <c r="Y83" s="323"/>
      <c r="Z83" s="323"/>
      <c r="AA83" s="335"/>
      <c r="AB83" s="323"/>
      <c r="AC83" s="323"/>
      <c r="AD83" s="335"/>
      <c r="AE83" s="323"/>
      <c r="AF83" s="323"/>
      <c r="AG83" s="335"/>
      <c r="AH83" s="323"/>
      <c r="AI83" s="323"/>
      <c r="AJ83" s="335"/>
      <c r="AK83" s="323"/>
      <c r="AL83" s="323"/>
      <c r="AM83" s="335"/>
      <c r="AN83" s="323"/>
      <c r="AO83" s="323"/>
      <c r="AP83" s="335"/>
      <c r="AQ83" s="323"/>
      <c r="AR83" s="323"/>
      <c r="AS83" s="326">
        <f t="shared" si="101"/>
        <v>0</v>
      </c>
      <c r="AT83" s="323"/>
      <c r="AU83" s="323"/>
      <c r="AV83" s="327">
        <f t="shared" si="99"/>
        <v>0</v>
      </c>
      <c r="AW83" s="323"/>
      <c r="AX83" s="323"/>
      <c r="AY83" s="327">
        <f t="shared" si="100"/>
        <v>0</v>
      </c>
      <c r="AZ83" s="316">
        <f t="shared" si="102"/>
        <v>0</v>
      </c>
    </row>
    <row r="84" spans="1:52" x14ac:dyDescent="0.2">
      <c r="A84" s="154"/>
      <c r="B84" s="4"/>
      <c r="C84" s="228"/>
      <c r="D84" s="9"/>
      <c r="E84" s="11"/>
      <c r="F84" s="11"/>
      <c r="G84" s="11"/>
      <c r="H84" s="56"/>
      <c r="I84" s="11"/>
      <c r="J84" s="323"/>
      <c r="K84" s="324"/>
      <c r="M84" s="325"/>
      <c r="N84" s="323"/>
      <c r="O84" s="335"/>
      <c r="P84" s="323"/>
      <c r="Q84" s="323"/>
      <c r="R84" s="335"/>
      <c r="S84" s="323"/>
      <c r="T84" s="323"/>
      <c r="U84" s="335"/>
      <c r="V84" s="323"/>
      <c r="W84" s="323"/>
      <c r="X84" s="335"/>
      <c r="Y84" s="323"/>
      <c r="Z84" s="323"/>
      <c r="AA84" s="335"/>
      <c r="AB84" s="323"/>
      <c r="AC84" s="323"/>
      <c r="AD84" s="335"/>
      <c r="AE84" s="323"/>
      <c r="AF84" s="323"/>
      <c r="AG84" s="335"/>
      <c r="AH84" s="323"/>
      <c r="AI84" s="323"/>
      <c r="AJ84" s="335"/>
      <c r="AK84" s="323"/>
      <c r="AL84" s="323"/>
      <c r="AM84" s="335"/>
      <c r="AN84" s="323"/>
      <c r="AO84" s="323"/>
      <c r="AP84" s="335"/>
      <c r="AQ84" s="323"/>
      <c r="AR84" s="323"/>
      <c r="AS84" s="326">
        <f t="shared" si="101"/>
        <v>0</v>
      </c>
      <c r="AT84" s="323"/>
      <c r="AU84" s="323"/>
      <c r="AV84" s="327">
        <f t="shared" si="99"/>
        <v>0</v>
      </c>
      <c r="AW84" s="323"/>
      <c r="AX84" s="323"/>
      <c r="AY84" s="327">
        <f t="shared" si="100"/>
        <v>0</v>
      </c>
      <c r="AZ84" s="316">
        <f t="shared" si="102"/>
        <v>0</v>
      </c>
    </row>
    <row r="85" spans="1:52" x14ac:dyDescent="0.2">
      <c r="A85" s="37"/>
      <c r="B85" s="4"/>
      <c r="C85" s="228"/>
      <c r="D85" s="9"/>
      <c r="E85" s="11"/>
      <c r="F85" s="11"/>
      <c r="G85" s="11"/>
      <c r="H85" s="56"/>
      <c r="I85" s="11"/>
      <c r="J85" s="323"/>
      <c r="K85" s="324"/>
      <c r="M85" s="325"/>
      <c r="N85" s="323"/>
      <c r="O85" s="335"/>
      <c r="P85" s="323"/>
      <c r="Q85" s="323"/>
      <c r="R85" s="335"/>
      <c r="S85" s="323"/>
      <c r="T85" s="323"/>
      <c r="U85" s="335"/>
      <c r="V85" s="323"/>
      <c r="W85" s="323"/>
      <c r="X85" s="335"/>
      <c r="Y85" s="323"/>
      <c r="Z85" s="323"/>
      <c r="AA85" s="335"/>
      <c r="AB85" s="323"/>
      <c r="AC85" s="323"/>
      <c r="AD85" s="335"/>
      <c r="AE85" s="323"/>
      <c r="AF85" s="323"/>
      <c r="AG85" s="335"/>
      <c r="AH85" s="323"/>
      <c r="AI85" s="323"/>
      <c r="AJ85" s="335"/>
      <c r="AK85" s="323"/>
      <c r="AL85" s="323"/>
      <c r="AM85" s="335"/>
      <c r="AN85" s="323"/>
      <c r="AO85" s="323"/>
      <c r="AP85" s="335"/>
      <c r="AQ85" s="323"/>
      <c r="AR85" s="323"/>
      <c r="AS85" s="326">
        <f t="shared" si="101"/>
        <v>0</v>
      </c>
      <c r="AT85" s="323"/>
      <c r="AU85" s="323"/>
      <c r="AV85" s="327">
        <f t="shared" si="99"/>
        <v>0</v>
      </c>
      <c r="AW85" s="323"/>
      <c r="AX85" s="323"/>
      <c r="AY85" s="327">
        <f t="shared" si="100"/>
        <v>0</v>
      </c>
      <c r="AZ85" s="316">
        <f t="shared" si="102"/>
        <v>0</v>
      </c>
    </row>
    <row r="86" spans="1:52" x14ac:dyDescent="0.2">
      <c r="A86" s="154"/>
      <c r="B86" s="4"/>
      <c r="C86" s="228"/>
      <c r="D86" s="9"/>
      <c r="E86" s="11"/>
      <c r="F86" s="11"/>
      <c r="G86" s="11"/>
      <c r="H86" s="56"/>
      <c r="I86" s="11"/>
      <c r="J86" s="323"/>
      <c r="K86" s="324"/>
      <c r="M86" s="325"/>
      <c r="N86" s="323"/>
      <c r="O86" s="335"/>
      <c r="P86" s="323"/>
      <c r="Q86" s="323"/>
      <c r="R86" s="335"/>
      <c r="S86" s="323"/>
      <c r="T86" s="323"/>
      <c r="U86" s="335"/>
      <c r="V86" s="323"/>
      <c r="W86" s="323"/>
      <c r="X86" s="335"/>
      <c r="Y86" s="323"/>
      <c r="Z86" s="323"/>
      <c r="AA86" s="335"/>
      <c r="AB86" s="323"/>
      <c r="AC86" s="323"/>
      <c r="AD86" s="335"/>
      <c r="AE86" s="323"/>
      <c r="AF86" s="323"/>
      <c r="AG86" s="335"/>
      <c r="AH86" s="323"/>
      <c r="AI86" s="323"/>
      <c r="AJ86" s="335"/>
      <c r="AK86" s="323"/>
      <c r="AL86" s="323"/>
      <c r="AM86" s="335"/>
      <c r="AN86" s="323"/>
      <c r="AO86" s="323"/>
      <c r="AP86" s="335"/>
      <c r="AQ86" s="323"/>
      <c r="AR86" s="323"/>
      <c r="AS86" s="326">
        <f t="shared" si="101"/>
        <v>0</v>
      </c>
      <c r="AT86" s="323"/>
      <c r="AU86" s="323"/>
      <c r="AV86" s="327">
        <f t="shared" si="99"/>
        <v>0</v>
      </c>
      <c r="AW86" s="323"/>
      <c r="AX86" s="323"/>
      <c r="AY86" s="327">
        <f t="shared" si="100"/>
        <v>0</v>
      </c>
      <c r="AZ86" s="316">
        <f t="shared" si="102"/>
        <v>0</v>
      </c>
    </row>
    <row r="87" spans="1:52" ht="12" thickBot="1" x14ac:dyDescent="0.25">
      <c r="A87" s="37"/>
      <c r="B87" s="4"/>
      <c r="C87" s="228"/>
      <c r="D87" s="9"/>
      <c r="E87" s="11"/>
      <c r="F87" s="11"/>
      <c r="G87" s="11"/>
      <c r="H87" s="56"/>
      <c r="I87" s="11"/>
      <c r="J87" s="323"/>
      <c r="K87" s="324"/>
      <c r="M87" s="325"/>
      <c r="N87" s="323"/>
      <c r="O87" s="335"/>
      <c r="P87" s="323"/>
      <c r="Q87" s="323"/>
      <c r="R87" s="335"/>
      <c r="S87" s="323"/>
      <c r="T87" s="323"/>
      <c r="U87" s="335"/>
      <c r="V87" s="323"/>
      <c r="W87" s="323"/>
      <c r="X87" s="335"/>
      <c r="Y87" s="323"/>
      <c r="Z87" s="323"/>
      <c r="AA87" s="335"/>
      <c r="AB87" s="323"/>
      <c r="AC87" s="323"/>
      <c r="AD87" s="335"/>
      <c r="AE87" s="323"/>
      <c r="AF87" s="323"/>
      <c r="AG87" s="335"/>
      <c r="AH87" s="323"/>
      <c r="AI87" s="323"/>
      <c r="AJ87" s="335"/>
      <c r="AK87" s="323"/>
      <c r="AL87" s="323"/>
      <c r="AM87" s="335"/>
      <c r="AN87" s="323"/>
      <c r="AO87" s="323"/>
      <c r="AP87" s="335"/>
      <c r="AQ87" s="323"/>
      <c r="AR87" s="323"/>
      <c r="AS87" s="337"/>
      <c r="AT87" s="323"/>
      <c r="AU87" s="323"/>
      <c r="AV87" s="327">
        <f t="shared" si="99"/>
        <v>0</v>
      </c>
      <c r="AW87" s="323"/>
      <c r="AX87" s="323"/>
      <c r="AY87" s="327">
        <f t="shared" si="100"/>
        <v>0</v>
      </c>
      <c r="AZ87" s="316">
        <f t="shared" si="102"/>
        <v>0</v>
      </c>
    </row>
    <row r="88" spans="1:52" s="201" customFormat="1" ht="18" customHeight="1" thickBot="1" x14ac:dyDescent="0.3">
      <c r="A88" s="409" t="s">
        <v>28</v>
      </c>
      <c r="B88" s="410"/>
      <c r="C88" s="410"/>
      <c r="D88" s="411"/>
      <c r="E88" s="200">
        <f>SUM(E7:E87)</f>
        <v>400500000</v>
      </c>
      <c r="F88" s="200">
        <f t="shared" ref="F88:AY88" si="103">SUM(F7:F87)</f>
        <v>6500000</v>
      </c>
      <c r="G88" s="200">
        <f t="shared" si="103"/>
        <v>7800000</v>
      </c>
      <c r="H88" s="200">
        <f>SUM(H7:H87)</f>
        <v>386200000</v>
      </c>
      <c r="I88" s="200">
        <f t="shared" si="103"/>
        <v>155300000</v>
      </c>
      <c r="J88" s="200">
        <f t="shared" si="103"/>
        <v>11700000</v>
      </c>
      <c r="K88" s="200">
        <f t="shared" si="103"/>
        <v>11500000</v>
      </c>
      <c r="L88" s="200">
        <f t="shared" si="103"/>
        <v>200000</v>
      </c>
      <c r="M88" s="200">
        <f t="shared" si="103"/>
        <v>16415000</v>
      </c>
      <c r="N88" s="200">
        <f t="shared" si="103"/>
        <v>16415000</v>
      </c>
      <c r="O88" s="200">
        <f t="shared" si="103"/>
        <v>0</v>
      </c>
      <c r="P88" s="200">
        <f t="shared" si="103"/>
        <v>19915000</v>
      </c>
      <c r="Q88" s="200">
        <f t="shared" si="103"/>
        <v>16315000</v>
      </c>
      <c r="R88" s="200">
        <f t="shared" si="103"/>
        <v>3600000</v>
      </c>
      <c r="S88" s="200">
        <f t="shared" si="103"/>
        <v>19915000</v>
      </c>
      <c r="T88" s="200">
        <f t="shared" si="103"/>
        <v>15865000</v>
      </c>
      <c r="U88" s="200">
        <f t="shared" si="103"/>
        <v>4050000</v>
      </c>
      <c r="V88" s="200">
        <f t="shared" si="103"/>
        <v>19915000</v>
      </c>
      <c r="W88" s="200">
        <f t="shared" si="103"/>
        <v>11465000</v>
      </c>
      <c r="X88" s="200">
        <f t="shared" si="103"/>
        <v>8450000</v>
      </c>
      <c r="Y88" s="200">
        <f t="shared" si="103"/>
        <v>19915000</v>
      </c>
      <c r="Z88" s="200">
        <f t="shared" si="103"/>
        <v>7365000</v>
      </c>
      <c r="AA88" s="200">
        <f t="shared" si="103"/>
        <v>12550000</v>
      </c>
      <c r="AB88" s="200">
        <f t="shared" si="103"/>
        <v>19915000</v>
      </c>
      <c r="AC88" s="200">
        <f t="shared" si="103"/>
        <v>3410000</v>
      </c>
      <c r="AD88" s="200">
        <f t="shared" si="103"/>
        <v>16505000</v>
      </c>
      <c r="AE88" s="200">
        <f t="shared" si="103"/>
        <v>19915000</v>
      </c>
      <c r="AF88" s="200">
        <f t="shared" si="103"/>
        <v>1950000</v>
      </c>
      <c r="AG88" s="200">
        <f t="shared" si="103"/>
        <v>17965000</v>
      </c>
      <c r="AH88" s="200">
        <f t="shared" si="103"/>
        <v>19915000</v>
      </c>
      <c r="AI88" s="200">
        <f t="shared" si="103"/>
        <v>950000</v>
      </c>
      <c r="AJ88" s="200">
        <f t="shared" si="103"/>
        <v>18965000</v>
      </c>
      <c r="AK88" s="200">
        <f t="shared" si="103"/>
        <v>19915000</v>
      </c>
      <c r="AL88" s="200">
        <f t="shared" si="103"/>
        <v>400000</v>
      </c>
      <c r="AM88" s="200">
        <f t="shared" si="103"/>
        <v>19515000</v>
      </c>
      <c r="AN88" s="200">
        <f t="shared" si="103"/>
        <v>19415000</v>
      </c>
      <c r="AO88" s="200">
        <f t="shared" si="103"/>
        <v>0</v>
      </c>
      <c r="AP88" s="200">
        <f t="shared" si="103"/>
        <v>19415000</v>
      </c>
      <c r="AQ88" s="200">
        <f t="shared" si="103"/>
        <v>12965000</v>
      </c>
      <c r="AR88" s="200">
        <f t="shared" si="103"/>
        <v>0</v>
      </c>
      <c r="AS88" s="200">
        <f t="shared" si="103"/>
        <v>12965000</v>
      </c>
      <c r="AT88" s="200">
        <f t="shared" si="103"/>
        <v>11085000</v>
      </c>
      <c r="AU88" s="200">
        <f t="shared" si="103"/>
        <v>0</v>
      </c>
      <c r="AV88" s="200">
        <f t="shared" si="103"/>
        <v>11085000</v>
      </c>
      <c r="AW88" s="200">
        <f t="shared" si="103"/>
        <v>0</v>
      </c>
      <c r="AX88" s="200">
        <f t="shared" si="103"/>
        <v>0</v>
      </c>
      <c r="AY88" s="200">
        <f t="shared" si="103"/>
        <v>0</v>
      </c>
      <c r="AZ88" s="338">
        <f t="shared" ref="AZ88" si="104">SUM(AZ8:AZ87)</f>
        <v>223650000</v>
      </c>
    </row>
    <row r="89" spans="1:52" x14ac:dyDescent="0.2">
      <c r="A89" s="359" t="s">
        <v>308</v>
      </c>
      <c r="B89" s="359"/>
      <c r="C89" s="359"/>
      <c r="D89" s="94" t="str">
        <f>+BA!D44</f>
        <v>MEI</v>
      </c>
      <c r="E89" s="94"/>
    </row>
    <row r="90" spans="1:52" ht="22.5" x14ac:dyDescent="0.2">
      <c r="A90" s="168" t="s">
        <v>293</v>
      </c>
      <c r="B90" s="168" t="s">
        <v>2</v>
      </c>
      <c r="C90" s="231" t="s">
        <v>268</v>
      </c>
      <c r="D90" s="168" t="s">
        <v>278</v>
      </c>
      <c r="E90" s="169" t="s">
        <v>294</v>
      </c>
      <c r="G90" s="8" t="s">
        <v>310</v>
      </c>
      <c r="H90" s="8">
        <v>61</v>
      </c>
    </row>
    <row r="91" spans="1:52" x14ac:dyDescent="0.2">
      <c r="A91" s="345">
        <v>1</v>
      </c>
      <c r="B91" s="168"/>
      <c r="C91" s="231" t="str">
        <f>+C7</f>
        <v>Muhamad Rijal</v>
      </c>
      <c r="D91" s="168"/>
      <c r="E91" s="271">
        <f>L7+O7+R7+U7+X7+AA7+AD7+AG7+AJ7+AM7+AP7+AS7+AV7</f>
        <v>4225000</v>
      </c>
    </row>
    <row r="92" spans="1:52" x14ac:dyDescent="0.2">
      <c r="A92" s="66">
        <v>2</v>
      </c>
      <c r="B92" s="71"/>
      <c r="C92" s="231" t="str">
        <f t="shared" ref="C92:C155" si="105">+C8</f>
        <v>Asep Palahudin</v>
      </c>
      <c r="D92" s="66" t="str">
        <f>D8</f>
        <v>IK</v>
      </c>
      <c r="E92" s="271">
        <f t="shared" ref="E92:E152" si="106">L8+O8+R8+U8+X8+AA8+AD8+AG8+AJ8+AM8+AP8+AS8+AV8</f>
        <v>1750000</v>
      </c>
    </row>
    <row r="93" spans="1:52" x14ac:dyDescent="0.2">
      <c r="A93" s="345">
        <v>3</v>
      </c>
      <c r="B93" s="71"/>
      <c r="C93" s="231" t="str">
        <f t="shared" si="105"/>
        <v>Dede Mamad</v>
      </c>
      <c r="D93" s="66" t="str">
        <f t="shared" ref="D93:D156" si="107">D9</f>
        <v>IK</v>
      </c>
      <c r="E93" s="271">
        <f t="shared" si="106"/>
        <v>0</v>
      </c>
      <c r="G93" s="8">
        <f>REKAP!R20/63</f>
        <v>3824365.0793650793</v>
      </c>
    </row>
    <row r="94" spans="1:52" x14ac:dyDescent="0.2">
      <c r="A94" s="66">
        <v>4</v>
      </c>
      <c r="B94" s="71"/>
      <c r="C94" s="231" t="str">
        <f t="shared" si="105"/>
        <v>Ryan Ramdhani</v>
      </c>
      <c r="D94" s="66" t="str">
        <f t="shared" si="107"/>
        <v>IK</v>
      </c>
      <c r="E94" s="271">
        <f t="shared" si="106"/>
        <v>4240000</v>
      </c>
    </row>
    <row r="95" spans="1:52" x14ac:dyDescent="0.2">
      <c r="A95" s="345">
        <v>5</v>
      </c>
      <c r="B95" s="53"/>
      <c r="C95" s="231" t="str">
        <f t="shared" si="105"/>
        <v>Surya Adi Cahya</v>
      </c>
      <c r="D95" s="66" t="str">
        <f t="shared" si="107"/>
        <v>IK</v>
      </c>
      <c r="E95" s="271">
        <f t="shared" si="106"/>
        <v>0</v>
      </c>
    </row>
    <row r="96" spans="1:52" x14ac:dyDescent="0.2">
      <c r="A96" s="66">
        <v>6</v>
      </c>
      <c r="B96" s="53"/>
      <c r="C96" s="231" t="str">
        <f t="shared" si="105"/>
        <v>Asep Firman R</v>
      </c>
      <c r="D96" s="66" t="str">
        <f t="shared" si="107"/>
        <v>IK</v>
      </c>
      <c r="E96" s="271">
        <f t="shared" si="106"/>
        <v>6300000</v>
      </c>
    </row>
    <row r="97" spans="1:5" x14ac:dyDescent="0.2">
      <c r="A97" s="345">
        <v>7</v>
      </c>
      <c r="B97" s="53"/>
      <c r="C97" s="231" t="str">
        <f t="shared" si="105"/>
        <v>Bima Sagara Erlangga</v>
      </c>
      <c r="D97" s="66" t="str">
        <f t="shared" si="107"/>
        <v>IK</v>
      </c>
      <c r="E97" s="271">
        <f t="shared" si="106"/>
        <v>6300000</v>
      </c>
    </row>
    <row r="98" spans="1:5" x14ac:dyDescent="0.2">
      <c r="A98" s="66">
        <v>8</v>
      </c>
      <c r="B98" s="53"/>
      <c r="C98" s="231" t="str">
        <f t="shared" si="105"/>
        <v>Cecep M Arip</v>
      </c>
      <c r="D98" s="66" t="str">
        <f t="shared" si="107"/>
        <v>IK</v>
      </c>
      <c r="E98" s="271">
        <f t="shared" si="106"/>
        <v>2500000</v>
      </c>
    </row>
    <row r="99" spans="1:5" x14ac:dyDescent="0.2">
      <c r="A99" s="345">
        <v>9</v>
      </c>
      <c r="B99" s="53"/>
      <c r="C99" s="231" t="str">
        <f t="shared" si="105"/>
        <v>Diwan Pratama</v>
      </c>
      <c r="D99" s="66" t="str">
        <f t="shared" si="107"/>
        <v>IK</v>
      </c>
      <c r="E99" s="271">
        <f t="shared" si="106"/>
        <v>6300000</v>
      </c>
    </row>
    <row r="100" spans="1:5" x14ac:dyDescent="0.2">
      <c r="A100" s="66">
        <v>10</v>
      </c>
      <c r="B100" s="53"/>
      <c r="C100" s="231" t="str">
        <f t="shared" si="105"/>
        <v>Ferdiansyah</v>
      </c>
      <c r="D100" s="66" t="str">
        <f t="shared" si="107"/>
        <v>IK</v>
      </c>
      <c r="E100" s="271">
        <f t="shared" si="106"/>
        <v>6400000</v>
      </c>
    </row>
    <row r="101" spans="1:5" x14ac:dyDescent="0.2">
      <c r="A101" s="345">
        <v>11</v>
      </c>
      <c r="B101" s="53"/>
      <c r="C101" s="231" t="str">
        <f t="shared" si="105"/>
        <v>Faizal Ginanjar</v>
      </c>
      <c r="D101" s="66" t="str">
        <f t="shared" si="107"/>
        <v>IK</v>
      </c>
      <c r="E101" s="271">
        <f t="shared" si="106"/>
        <v>4500000</v>
      </c>
    </row>
    <row r="102" spans="1:5" x14ac:dyDescent="0.2">
      <c r="A102" s="66">
        <v>12</v>
      </c>
      <c r="B102" s="53"/>
      <c r="C102" s="231" t="str">
        <f t="shared" si="105"/>
        <v>Gugun Abdul G</v>
      </c>
      <c r="D102" s="66" t="str">
        <f t="shared" si="107"/>
        <v>IK</v>
      </c>
      <c r="E102" s="271">
        <f t="shared" si="106"/>
        <v>6000000</v>
      </c>
    </row>
    <row r="103" spans="1:5" x14ac:dyDescent="0.2">
      <c r="A103" s="345">
        <v>13</v>
      </c>
      <c r="B103" s="53"/>
      <c r="C103" s="231" t="str">
        <f t="shared" si="105"/>
        <v>Hamdan Yuwafi</v>
      </c>
      <c r="D103" s="66" t="str">
        <f t="shared" si="107"/>
        <v>IK</v>
      </c>
      <c r="E103" s="271">
        <f t="shared" si="106"/>
        <v>6050000</v>
      </c>
    </row>
    <row r="104" spans="1:5" x14ac:dyDescent="0.2">
      <c r="A104" s="66">
        <v>14</v>
      </c>
      <c r="B104" s="53"/>
      <c r="C104" s="231" t="str">
        <f t="shared" si="105"/>
        <v>Jazmauddin</v>
      </c>
      <c r="D104" s="66" t="str">
        <f t="shared" si="107"/>
        <v>IK</v>
      </c>
      <c r="E104" s="271">
        <f t="shared" si="106"/>
        <v>7100000</v>
      </c>
    </row>
    <row r="105" spans="1:5" x14ac:dyDescent="0.2">
      <c r="A105" s="345">
        <v>15</v>
      </c>
      <c r="B105" s="53"/>
      <c r="C105" s="231" t="str">
        <f t="shared" si="105"/>
        <v>M Faisal Wajdi</v>
      </c>
      <c r="D105" s="66" t="str">
        <f t="shared" si="107"/>
        <v>IK</v>
      </c>
      <c r="E105" s="271">
        <f t="shared" si="106"/>
        <v>3400000</v>
      </c>
    </row>
    <row r="106" spans="1:5" x14ac:dyDescent="0.2">
      <c r="A106" s="66">
        <v>16</v>
      </c>
      <c r="B106" s="53"/>
      <c r="C106" s="231" t="str">
        <f t="shared" si="105"/>
        <v>Muhamad Ramdhan</v>
      </c>
      <c r="D106" s="66" t="str">
        <f t="shared" si="107"/>
        <v>IK</v>
      </c>
      <c r="E106" s="271">
        <f t="shared" si="106"/>
        <v>4750000</v>
      </c>
    </row>
    <row r="107" spans="1:5" x14ac:dyDescent="0.2">
      <c r="A107" s="345">
        <v>17</v>
      </c>
      <c r="B107" s="53"/>
      <c r="C107" s="231" t="str">
        <f t="shared" si="105"/>
        <v>Muhamad Randy</v>
      </c>
      <c r="D107" s="66" t="str">
        <f t="shared" si="107"/>
        <v>IK</v>
      </c>
      <c r="E107" s="271">
        <f t="shared" si="106"/>
        <v>0</v>
      </c>
    </row>
    <row r="108" spans="1:5" x14ac:dyDescent="0.2">
      <c r="A108" s="66">
        <v>18</v>
      </c>
      <c r="B108" s="53"/>
      <c r="C108" s="231" t="str">
        <f t="shared" si="105"/>
        <v>Nisa Aprianti</v>
      </c>
      <c r="D108" s="66" t="str">
        <f t="shared" si="107"/>
        <v>IK</v>
      </c>
      <c r="E108" s="271">
        <f t="shared" si="106"/>
        <v>6300000</v>
      </c>
    </row>
    <row r="109" spans="1:5" x14ac:dyDescent="0.2">
      <c r="A109" s="345">
        <v>19</v>
      </c>
      <c r="B109" s="53"/>
      <c r="C109" s="231" t="str">
        <f t="shared" si="105"/>
        <v>Rayi Detriawan</v>
      </c>
      <c r="D109" s="66" t="str">
        <f t="shared" si="107"/>
        <v>IK</v>
      </c>
      <c r="E109" s="271">
        <f t="shared" si="106"/>
        <v>0</v>
      </c>
    </row>
    <row r="110" spans="1:5" x14ac:dyDescent="0.2">
      <c r="A110" s="66">
        <v>20</v>
      </c>
      <c r="B110" s="53"/>
      <c r="C110" s="231" t="str">
        <f t="shared" si="105"/>
        <v>Redie Aulia R</v>
      </c>
      <c r="D110" s="66" t="str">
        <f t="shared" si="107"/>
        <v>IK</v>
      </c>
      <c r="E110" s="271">
        <f t="shared" si="106"/>
        <v>0</v>
      </c>
    </row>
    <row r="111" spans="1:5" x14ac:dyDescent="0.2">
      <c r="A111" s="345">
        <v>21</v>
      </c>
      <c r="B111" s="53"/>
      <c r="C111" s="231" t="str">
        <f t="shared" si="105"/>
        <v>Riki Abdul Rojak</v>
      </c>
      <c r="D111" s="66" t="str">
        <f t="shared" si="107"/>
        <v>IK</v>
      </c>
      <c r="E111" s="271">
        <f t="shared" si="106"/>
        <v>5500000</v>
      </c>
    </row>
    <row r="112" spans="1:5" x14ac:dyDescent="0.2">
      <c r="A112" s="66">
        <v>22</v>
      </c>
      <c r="B112" s="53"/>
      <c r="C112" s="231" t="str">
        <f t="shared" si="105"/>
        <v>Robi Pebrian</v>
      </c>
      <c r="D112" s="66" t="str">
        <f t="shared" si="107"/>
        <v>IK</v>
      </c>
      <c r="E112" s="271">
        <f t="shared" si="106"/>
        <v>5500000</v>
      </c>
    </row>
    <row r="113" spans="1:52" x14ac:dyDescent="0.2">
      <c r="A113" s="345">
        <v>23</v>
      </c>
      <c r="B113" s="53"/>
      <c r="C113" s="231" t="str">
        <f t="shared" si="105"/>
        <v>Rohmat Maulana</v>
      </c>
      <c r="D113" s="66" t="str">
        <f t="shared" si="107"/>
        <v>IK</v>
      </c>
      <c r="E113" s="271">
        <f t="shared" si="106"/>
        <v>1500000</v>
      </c>
    </row>
    <row r="114" spans="1:52" x14ac:dyDescent="0.2">
      <c r="A114" s="66">
        <v>24</v>
      </c>
      <c r="B114" s="53"/>
      <c r="C114" s="231" t="str">
        <f t="shared" si="105"/>
        <v>Tomy Fajar Hasan</v>
      </c>
      <c r="D114" s="66" t="str">
        <f t="shared" si="107"/>
        <v>IK</v>
      </c>
      <c r="E114" s="271">
        <f t="shared" si="106"/>
        <v>5500000</v>
      </c>
    </row>
    <row r="115" spans="1:52" x14ac:dyDescent="0.2">
      <c r="A115" s="345">
        <v>25</v>
      </c>
      <c r="B115" s="53"/>
      <c r="C115" s="231" t="str">
        <f t="shared" si="105"/>
        <v>Wahyu Adam Husaini</v>
      </c>
      <c r="D115" s="66" t="str">
        <f t="shared" si="107"/>
        <v>IK</v>
      </c>
      <c r="E115" s="271">
        <f t="shared" si="106"/>
        <v>7100000</v>
      </c>
    </row>
    <row r="116" spans="1:52" x14ac:dyDescent="0.2">
      <c r="A116" s="66">
        <v>26</v>
      </c>
      <c r="B116" s="53"/>
      <c r="C116" s="231" t="str">
        <f t="shared" si="105"/>
        <v>Hamka Rifaldi</v>
      </c>
      <c r="D116" s="66" t="str">
        <f t="shared" si="107"/>
        <v>IK</v>
      </c>
      <c r="E116" s="271">
        <f t="shared" si="106"/>
        <v>8550000</v>
      </c>
    </row>
    <row r="117" spans="1:52" x14ac:dyDescent="0.2">
      <c r="A117" s="345">
        <v>27</v>
      </c>
      <c r="B117" s="53"/>
      <c r="C117" s="231" t="str">
        <f t="shared" si="105"/>
        <v>Fauzi Ismail</v>
      </c>
      <c r="D117" s="66" t="str">
        <f t="shared" si="107"/>
        <v>IK</v>
      </c>
      <c r="E117" s="271">
        <f t="shared" si="106"/>
        <v>9650000</v>
      </c>
    </row>
    <row r="118" spans="1:52" x14ac:dyDescent="0.2">
      <c r="A118" s="66">
        <v>28</v>
      </c>
      <c r="B118" s="53"/>
      <c r="C118" s="231" t="str">
        <f t="shared" si="105"/>
        <v>Imam Amrulloh</v>
      </c>
      <c r="D118" s="66" t="str">
        <f t="shared" si="107"/>
        <v>IK</v>
      </c>
      <c r="E118" s="271">
        <f t="shared" si="106"/>
        <v>9500000</v>
      </c>
    </row>
    <row r="119" spans="1:52" x14ac:dyDescent="0.2">
      <c r="A119" s="345">
        <v>29</v>
      </c>
      <c r="B119" s="53"/>
      <c r="C119" s="231" t="str">
        <f t="shared" si="105"/>
        <v>Tian Septiawan</v>
      </c>
      <c r="D119" s="66" t="str">
        <f t="shared" si="107"/>
        <v>IK</v>
      </c>
      <c r="E119" s="53">
        <f t="shared" si="106"/>
        <v>9550000</v>
      </c>
    </row>
    <row r="120" spans="1:52" x14ac:dyDescent="0.2">
      <c r="A120" s="66">
        <v>30</v>
      </c>
      <c r="B120" s="53"/>
      <c r="C120" s="231" t="str">
        <f t="shared" si="105"/>
        <v>Sardini</v>
      </c>
      <c r="D120" s="66" t="str">
        <f t="shared" si="107"/>
        <v>IK</v>
      </c>
      <c r="E120" s="53">
        <f t="shared" si="106"/>
        <v>6800000</v>
      </c>
    </row>
    <row r="121" spans="1:52" x14ac:dyDescent="0.2">
      <c r="A121" s="345">
        <v>31</v>
      </c>
      <c r="B121" s="53"/>
      <c r="C121" s="231">
        <f t="shared" si="105"/>
        <v>0</v>
      </c>
      <c r="D121" s="66">
        <f t="shared" si="107"/>
        <v>0</v>
      </c>
      <c r="E121" s="53">
        <f t="shared" si="106"/>
        <v>0</v>
      </c>
    </row>
    <row r="122" spans="1:52" x14ac:dyDescent="0.2">
      <c r="A122" s="66">
        <v>32</v>
      </c>
      <c r="B122" s="53"/>
      <c r="C122" s="231">
        <f t="shared" si="105"/>
        <v>0</v>
      </c>
      <c r="D122" s="66">
        <f t="shared" si="107"/>
        <v>0</v>
      </c>
      <c r="E122" s="53">
        <f t="shared" si="106"/>
        <v>0</v>
      </c>
    </row>
    <row r="123" spans="1:52" x14ac:dyDescent="0.2">
      <c r="A123" s="345">
        <v>33</v>
      </c>
      <c r="B123" s="53"/>
      <c r="C123" s="231">
        <f t="shared" si="105"/>
        <v>0</v>
      </c>
      <c r="D123" s="66">
        <f t="shared" si="107"/>
        <v>0</v>
      </c>
      <c r="E123" s="53">
        <f t="shared" si="106"/>
        <v>0</v>
      </c>
    </row>
    <row r="124" spans="1:52" s="57" customFormat="1" x14ac:dyDescent="0.2">
      <c r="A124" s="66">
        <v>34</v>
      </c>
      <c r="B124" s="54"/>
      <c r="C124" s="231">
        <f t="shared" si="105"/>
        <v>0</v>
      </c>
      <c r="D124" s="66">
        <f t="shared" si="107"/>
        <v>0</v>
      </c>
      <c r="E124" s="53">
        <f t="shared" si="106"/>
        <v>0</v>
      </c>
      <c r="J124" s="339"/>
      <c r="K124" s="339"/>
      <c r="L124" s="314"/>
      <c r="M124" s="339"/>
      <c r="N124" s="339"/>
      <c r="O124" s="317"/>
      <c r="P124" s="339"/>
      <c r="Q124" s="339"/>
      <c r="R124" s="317"/>
      <c r="S124" s="339"/>
      <c r="T124" s="339"/>
      <c r="U124" s="317"/>
      <c r="V124" s="339"/>
      <c r="W124" s="339"/>
      <c r="X124" s="317"/>
      <c r="Y124" s="339"/>
      <c r="Z124" s="339"/>
      <c r="AA124" s="317"/>
      <c r="AB124" s="339"/>
      <c r="AC124" s="339"/>
      <c r="AD124" s="317"/>
      <c r="AE124" s="339"/>
      <c r="AF124" s="339"/>
      <c r="AG124" s="317"/>
      <c r="AH124" s="339"/>
      <c r="AI124" s="339"/>
      <c r="AJ124" s="317"/>
      <c r="AK124" s="339"/>
      <c r="AL124" s="339"/>
      <c r="AM124" s="317"/>
      <c r="AN124" s="339"/>
      <c r="AO124" s="339"/>
      <c r="AP124" s="317"/>
      <c r="AQ124" s="339"/>
      <c r="AR124" s="339"/>
      <c r="AS124" s="339"/>
      <c r="AT124" s="339"/>
      <c r="AU124" s="339"/>
      <c r="AV124" s="339"/>
      <c r="AW124" s="339"/>
      <c r="AX124" s="339"/>
      <c r="AY124" s="339"/>
      <c r="AZ124" s="339"/>
    </row>
    <row r="125" spans="1:52" x14ac:dyDescent="0.2">
      <c r="A125" s="345">
        <v>35</v>
      </c>
      <c r="B125" s="53"/>
      <c r="C125" s="231">
        <f t="shared" si="105"/>
        <v>0</v>
      </c>
      <c r="D125" s="66">
        <f t="shared" si="107"/>
        <v>0</v>
      </c>
      <c r="E125" s="53">
        <f t="shared" si="106"/>
        <v>0</v>
      </c>
    </row>
    <row r="126" spans="1:52" x14ac:dyDescent="0.2">
      <c r="A126" s="66">
        <v>36</v>
      </c>
      <c r="B126" s="53"/>
      <c r="C126" s="231">
        <f t="shared" si="105"/>
        <v>0</v>
      </c>
      <c r="D126" s="66">
        <f t="shared" si="107"/>
        <v>0</v>
      </c>
      <c r="E126" s="53">
        <f t="shared" si="106"/>
        <v>0</v>
      </c>
    </row>
    <row r="127" spans="1:52" x14ac:dyDescent="0.2">
      <c r="A127" s="345">
        <v>37</v>
      </c>
      <c r="B127" s="53"/>
      <c r="C127" s="231">
        <f t="shared" si="105"/>
        <v>0</v>
      </c>
      <c r="D127" s="66">
        <f t="shared" si="107"/>
        <v>0</v>
      </c>
      <c r="E127" s="53">
        <f t="shared" si="106"/>
        <v>0</v>
      </c>
    </row>
    <row r="128" spans="1:52" x14ac:dyDescent="0.2">
      <c r="A128" s="66">
        <v>38</v>
      </c>
      <c r="B128" s="53"/>
      <c r="C128" s="231">
        <f t="shared" si="105"/>
        <v>0</v>
      </c>
      <c r="D128" s="66">
        <f t="shared" si="107"/>
        <v>0</v>
      </c>
      <c r="E128" s="53">
        <f t="shared" si="106"/>
        <v>0</v>
      </c>
    </row>
    <row r="129" spans="1:5" x14ac:dyDescent="0.2">
      <c r="A129" s="345">
        <v>39</v>
      </c>
      <c r="B129" s="53"/>
      <c r="C129" s="231">
        <f t="shared" si="105"/>
        <v>0</v>
      </c>
      <c r="D129" s="66">
        <f t="shared" si="107"/>
        <v>0</v>
      </c>
      <c r="E129" s="53">
        <f t="shared" si="106"/>
        <v>0</v>
      </c>
    </row>
    <row r="130" spans="1:5" x14ac:dyDescent="0.2">
      <c r="A130" s="66">
        <v>40</v>
      </c>
      <c r="B130" s="53"/>
      <c r="C130" s="231">
        <f t="shared" si="105"/>
        <v>0</v>
      </c>
      <c r="D130" s="66">
        <f t="shared" si="107"/>
        <v>0</v>
      </c>
      <c r="E130" s="53">
        <f t="shared" si="106"/>
        <v>0</v>
      </c>
    </row>
    <row r="131" spans="1:5" x14ac:dyDescent="0.2">
      <c r="A131" s="345">
        <v>41</v>
      </c>
      <c r="B131" s="53"/>
      <c r="C131" s="231">
        <f t="shared" si="105"/>
        <v>0</v>
      </c>
      <c r="D131" s="66">
        <f t="shared" si="107"/>
        <v>0</v>
      </c>
      <c r="E131" s="53">
        <f t="shared" si="106"/>
        <v>0</v>
      </c>
    </row>
    <row r="132" spans="1:5" x14ac:dyDescent="0.2">
      <c r="A132" s="66">
        <v>42</v>
      </c>
      <c r="B132" s="53"/>
      <c r="C132" s="231">
        <f t="shared" si="105"/>
        <v>0</v>
      </c>
      <c r="D132" s="66">
        <f t="shared" si="107"/>
        <v>0</v>
      </c>
      <c r="E132" s="53">
        <f t="shared" si="106"/>
        <v>0</v>
      </c>
    </row>
    <row r="133" spans="1:5" x14ac:dyDescent="0.2">
      <c r="A133" s="345">
        <v>43</v>
      </c>
      <c r="B133" s="53"/>
      <c r="C133" s="231">
        <f t="shared" si="105"/>
        <v>0</v>
      </c>
      <c r="D133" s="66">
        <f t="shared" si="107"/>
        <v>0</v>
      </c>
      <c r="E133" s="53">
        <f t="shared" si="106"/>
        <v>0</v>
      </c>
    </row>
    <row r="134" spans="1:5" x14ac:dyDescent="0.2">
      <c r="A134" s="66">
        <v>44</v>
      </c>
      <c r="B134" s="53"/>
      <c r="C134" s="231">
        <f t="shared" si="105"/>
        <v>0</v>
      </c>
      <c r="D134" s="66">
        <f t="shared" si="107"/>
        <v>0</v>
      </c>
      <c r="E134" s="53">
        <f t="shared" si="106"/>
        <v>0</v>
      </c>
    </row>
    <row r="135" spans="1:5" x14ac:dyDescent="0.2">
      <c r="A135" s="345">
        <v>45</v>
      </c>
      <c r="B135" s="53"/>
      <c r="C135" s="231">
        <f t="shared" si="105"/>
        <v>0</v>
      </c>
      <c r="D135" s="66">
        <f t="shared" si="107"/>
        <v>0</v>
      </c>
      <c r="E135" s="53">
        <f t="shared" si="106"/>
        <v>0</v>
      </c>
    </row>
    <row r="136" spans="1:5" x14ac:dyDescent="0.2">
      <c r="A136" s="66">
        <v>46</v>
      </c>
      <c r="B136" s="53"/>
      <c r="C136" s="231">
        <f t="shared" si="105"/>
        <v>0</v>
      </c>
      <c r="D136" s="66">
        <f t="shared" si="107"/>
        <v>0</v>
      </c>
      <c r="E136" s="53">
        <f t="shared" si="106"/>
        <v>0</v>
      </c>
    </row>
    <row r="137" spans="1:5" x14ac:dyDescent="0.2">
      <c r="A137" s="345">
        <v>47</v>
      </c>
      <c r="B137" s="53"/>
      <c r="C137" s="231">
        <f t="shared" si="105"/>
        <v>0</v>
      </c>
      <c r="D137" s="66">
        <f t="shared" si="107"/>
        <v>0</v>
      </c>
      <c r="E137" s="53">
        <f t="shared" si="106"/>
        <v>0</v>
      </c>
    </row>
    <row r="138" spans="1:5" x14ac:dyDescent="0.2">
      <c r="A138" s="66">
        <v>48</v>
      </c>
      <c r="B138" s="53"/>
      <c r="C138" s="231">
        <f t="shared" si="105"/>
        <v>0</v>
      </c>
      <c r="D138" s="66">
        <f t="shared" si="107"/>
        <v>0</v>
      </c>
      <c r="E138" s="53">
        <f t="shared" si="106"/>
        <v>0</v>
      </c>
    </row>
    <row r="139" spans="1:5" x14ac:dyDescent="0.2">
      <c r="A139" s="345">
        <v>49</v>
      </c>
      <c r="B139" s="53"/>
      <c r="C139" s="231">
        <f t="shared" si="105"/>
        <v>0</v>
      </c>
      <c r="D139" s="66">
        <f t="shared" si="107"/>
        <v>0</v>
      </c>
      <c r="E139" s="53">
        <f t="shared" si="106"/>
        <v>0</v>
      </c>
    </row>
    <row r="140" spans="1:5" x14ac:dyDescent="0.2">
      <c r="A140" s="66">
        <v>50</v>
      </c>
      <c r="B140" s="53"/>
      <c r="C140" s="231">
        <f t="shared" si="105"/>
        <v>0</v>
      </c>
      <c r="D140" s="66">
        <f t="shared" si="107"/>
        <v>0</v>
      </c>
      <c r="E140" s="53">
        <f t="shared" si="106"/>
        <v>0</v>
      </c>
    </row>
    <row r="141" spans="1:5" x14ac:dyDescent="0.2">
      <c r="A141" s="345">
        <v>51</v>
      </c>
      <c r="B141" s="53"/>
      <c r="C141" s="231">
        <f t="shared" si="105"/>
        <v>0</v>
      </c>
      <c r="D141" s="66">
        <f t="shared" si="107"/>
        <v>0</v>
      </c>
      <c r="E141" s="53">
        <f t="shared" si="106"/>
        <v>0</v>
      </c>
    </row>
    <row r="142" spans="1:5" x14ac:dyDescent="0.2">
      <c r="A142" s="66">
        <v>52</v>
      </c>
      <c r="B142" s="53"/>
      <c r="C142" s="231">
        <f t="shared" si="105"/>
        <v>0</v>
      </c>
      <c r="D142" s="66">
        <f t="shared" si="107"/>
        <v>0</v>
      </c>
      <c r="E142" s="53">
        <f t="shared" si="106"/>
        <v>0</v>
      </c>
    </row>
    <row r="143" spans="1:5" x14ac:dyDescent="0.2">
      <c r="A143" s="345">
        <v>53</v>
      </c>
      <c r="B143" s="53"/>
      <c r="C143" s="231">
        <f t="shared" si="105"/>
        <v>0</v>
      </c>
      <c r="D143" s="66">
        <f t="shared" si="107"/>
        <v>0</v>
      </c>
      <c r="E143" s="53">
        <f t="shared" si="106"/>
        <v>0</v>
      </c>
    </row>
    <row r="144" spans="1:5" x14ac:dyDescent="0.2">
      <c r="A144" s="66">
        <v>54</v>
      </c>
      <c r="B144" s="53"/>
      <c r="C144" s="231">
        <f t="shared" si="105"/>
        <v>0</v>
      </c>
      <c r="D144" s="66">
        <f t="shared" si="107"/>
        <v>0</v>
      </c>
      <c r="E144" s="53">
        <f t="shared" si="106"/>
        <v>0</v>
      </c>
    </row>
    <row r="145" spans="1:52" x14ac:dyDescent="0.2">
      <c r="A145" s="345">
        <v>55</v>
      </c>
      <c r="B145" s="53"/>
      <c r="C145" s="231">
        <f t="shared" si="105"/>
        <v>0</v>
      </c>
      <c r="D145" s="66">
        <f t="shared" si="107"/>
        <v>0</v>
      </c>
      <c r="E145" s="53">
        <f t="shared" si="106"/>
        <v>0</v>
      </c>
    </row>
    <row r="146" spans="1:52" x14ac:dyDescent="0.2">
      <c r="A146" s="66">
        <v>56</v>
      </c>
      <c r="B146" s="53"/>
      <c r="C146" s="231">
        <f t="shared" si="105"/>
        <v>0</v>
      </c>
      <c r="D146" s="66">
        <f t="shared" si="107"/>
        <v>0</v>
      </c>
      <c r="E146" s="53">
        <f t="shared" si="106"/>
        <v>0</v>
      </c>
    </row>
    <row r="147" spans="1:52" x14ac:dyDescent="0.2">
      <c r="A147" s="345">
        <v>57</v>
      </c>
      <c r="B147" s="53"/>
      <c r="C147" s="231">
        <f t="shared" si="105"/>
        <v>0</v>
      </c>
      <c r="D147" s="66">
        <f t="shared" si="107"/>
        <v>0</v>
      </c>
      <c r="E147" s="53">
        <f t="shared" si="106"/>
        <v>0</v>
      </c>
    </row>
    <row r="148" spans="1:52" x14ac:dyDescent="0.2">
      <c r="A148" s="66">
        <v>58</v>
      </c>
      <c r="B148" s="53"/>
      <c r="C148" s="231">
        <f t="shared" si="105"/>
        <v>0</v>
      </c>
      <c r="D148" s="66">
        <f t="shared" si="107"/>
        <v>0</v>
      </c>
      <c r="E148" s="53">
        <f t="shared" si="106"/>
        <v>0</v>
      </c>
    </row>
    <row r="149" spans="1:52" s="57" customFormat="1" x14ac:dyDescent="0.2">
      <c r="A149" s="345">
        <v>59</v>
      </c>
      <c r="B149" s="54"/>
      <c r="C149" s="231">
        <f t="shared" si="105"/>
        <v>0</v>
      </c>
      <c r="D149" s="66">
        <f t="shared" si="107"/>
        <v>0</v>
      </c>
      <c r="E149" s="53">
        <f t="shared" si="106"/>
        <v>0</v>
      </c>
      <c r="J149" s="339"/>
      <c r="K149" s="339"/>
      <c r="L149" s="314"/>
      <c r="M149" s="339"/>
      <c r="N149" s="339"/>
      <c r="O149" s="317"/>
      <c r="P149" s="339"/>
      <c r="Q149" s="339"/>
      <c r="R149" s="317"/>
      <c r="S149" s="339"/>
      <c r="T149" s="339"/>
      <c r="U149" s="317"/>
      <c r="V149" s="339"/>
      <c r="W149" s="339"/>
      <c r="X149" s="317"/>
      <c r="Y149" s="339"/>
      <c r="Z149" s="339"/>
      <c r="AA149" s="317"/>
      <c r="AB149" s="339"/>
      <c r="AC149" s="339"/>
      <c r="AD149" s="317"/>
      <c r="AE149" s="339"/>
      <c r="AF149" s="339"/>
      <c r="AG149" s="317"/>
      <c r="AH149" s="339"/>
      <c r="AI149" s="339"/>
      <c r="AJ149" s="317"/>
      <c r="AK149" s="339"/>
      <c r="AL149" s="339"/>
      <c r="AM149" s="317"/>
      <c r="AN149" s="339"/>
      <c r="AO149" s="339"/>
      <c r="AP149" s="317"/>
      <c r="AQ149" s="339"/>
      <c r="AR149" s="339"/>
      <c r="AS149" s="339"/>
      <c r="AT149" s="339"/>
      <c r="AU149" s="339"/>
      <c r="AV149" s="339"/>
      <c r="AW149" s="339"/>
      <c r="AX149" s="339"/>
      <c r="AY149" s="339"/>
      <c r="AZ149" s="339"/>
    </row>
    <row r="150" spans="1:52" x14ac:dyDescent="0.2">
      <c r="A150" s="66">
        <v>60</v>
      </c>
      <c r="B150" s="53"/>
      <c r="C150" s="231">
        <f t="shared" si="105"/>
        <v>0</v>
      </c>
      <c r="D150" s="66">
        <f t="shared" si="107"/>
        <v>0</v>
      </c>
      <c r="E150" s="53">
        <f t="shared" si="106"/>
        <v>0</v>
      </c>
    </row>
    <row r="151" spans="1:52" x14ac:dyDescent="0.2">
      <c r="A151" s="345">
        <v>61</v>
      </c>
      <c r="B151" s="53"/>
      <c r="C151" s="231">
        <f t="shared" si="105"/>
        <v>0</v>
      </c>
      <c r="D151" s="66">
        <f t="shared" si="107"/>
        <v>0</v>
      </c>
      <c r="E151" s="53">
        <f t="shared" si="106"/>
        <v>0</v>
      </c>
    </row>
    <row r="152" spans="1:52" x14ac:dyDescent="0.2">
      <c r="A152" s="66">
        <v>62</v>
      </c>
      <c r="B152" s="53"/>
      <c r="C152" s="231">
        <f t="shared" si="105"/>
        <v>0</v>
      </c>
      <c r="D152" s="66">
        <f t="shared" si="107"/>
        <v>0</v>
      </c>
      <c r="E152" s="53">
        <f t="shared" si="106"/>
        <v>0</v>
      </c>
    </row>
    <row r="153" spans="1:52" x14ac:dyDescent="0.2">
      <c r="A153" s="345">
        <v>63</v>
      </c>
      <c r="B153" s="53"/>
      <c r="C153" s="231">
        <f t="shared" si="105"/>
        <v>0</v>
      </c>
      <c r="D153" s="66">
        <f t="shared" si="107"/>
        <v>0</v>
      </c>
      <c r="E153" s="53">
        <f t="shared" ref="E153:E156" si="108">L69+O69+R69+U69+X69+AA69+AD69+AG69+AJ69+AM69+AP69+AS69</f>
        <v>0</v>
      </c>
    </row>
    <row r="154" spans="1:52" x14ac:dyDescent="0.2">
      <c r="A154" s="66">
        <v>64</v>
      </c>
      <c r="B154" s="53"/>
      <c r="C154" s="231">
        <f t="shared" si="105"/>
        <v>0</v>
      </c>
      <c r="D154" s="66">
        <f t="shared" si="107"/>
        <v>0</v>
      </c>
      <c r="E154" s="53">
        <f t="shared" si="108"/>
        <v>0</v>
      </c>
    </row>
    <row r="155" spans="1:52" x14ac:dyDescent="0.2">
      <c r="A155" s="345">
        <v>65</v>
      </c>
      <c r="B155" s="53"/>
      <c r="C155" s="231">
        <f t="shared" si="105"/>
        <v>0</v>
      </c>
      <c r="D155" s="66">
        <f t="shared" si="107"/>
        <v>0</v>
      </c>
      <c r="E155" s="53">
        <f t="shared" si="108"/>
        <v>0</v>
      </c>
    </row>
    <row r="156" spans="1:52" x14ac:dyDescent="0.2">
      <c r="A156" s="66">
        <v>66</v>
      </c>
      <c r="B156" s="53"/>
      <c r="C156" s="232">
        <f t="shared" ref="C156" si="109">C72</f>
        <v>0</v>
      </c>
      <c r="D156" s="66">
        <f t="shared" si="107"/>
        <v>0</v>
      </c>
      <c r="E156" s="53">
        <f t="shared" si="108"/>
        <v>0</v>
      </c>
    </row>
    <row r="157" spans="1:52" x14ac:dyDescent="0.2">
      <c r="A157" s="345">
        <v>67</v>
      </c>
      <c r="B157" s="53"/>
      <c r="C157" s="232">
        <f t="shared" ref="C157:C171" si="110">C73</f>
        <v>0</v>
      </c>
      <c r="D157" s="66">
        <f t="shared" ref="D157:D171" si="111">D73</f>
        <v>0</v>
      </c>
      <c r="E157" s="53">
        <f t="shared" ref="E157:E171" si="112">L73+O73+R73+U73+X73+AA73+AD73+AG73+AJ73+AM73+AP73+AS73</f>
        <v>0</v>
      </c>
    </row>
    <row r="158" spans="1:52" x14ac:dyDescent="0.2">
      <c r="A158" s="66">
        <v>68</v>
      </c>
      <c r="B158" s="53"/>
      <c r="C158" s="232">
        <f t="shared" si="110"/>
        <v>0</v>
      </c>
      <c r="D158" s="66">
        <f t="shared" si="111"/>
        <v>0</v>
      </c>
      <c r="E158" s="53">
        <f t="shared" si="112"/>
        <v>0</v>
      </c>
    </row>
    <row r="159" spans="1:52" x14ac:dyDescent="0.2">
      <c r="A159" s="345">
        <v>69</v>
      </c>
      <c r="B159" s="53"/>
      <c r="C159" s="232">
        <f t="shared" si="110"/>
        <v>0</v>
      </c>
      <c r="D159" s="66">
        <f t="shared" si="111"/>
        <v>0</v>
      </c>
      <c r="E159" s="53">
        <f t="shared" si="112"/>
        <v>0</v>
      </c>
    </row>
    <row r="160" spans="1:52" x14ac:dyDescent="0.2">
      <c r="A160" s="66">
        <v>70</v>
      </c>
      <c r="B160" s="53"/>
      <c r="C160" s="232">
        <f t="shared" si="110"/>
        <v>0</v>
      </c>
      <c r="D160" s="66">
        <f t="shared" si="111"/>
        <v>0</v>
      </c>
      <c r="E160" s="53">
        <f t="shared" si="112"/>
        <v>0</v>
      </c>
    </row>
    <row r="161" spans="1:5" x14ac:dyDescent="0.2">
      <c r="A161" s="345">
        <v>71</v>
      </c>
      <c r="B161" s="53"/>
      <c r="C161" s="232">
        <f t="shared" si="110"/>
        <v>0</v>
      </c>
      <c r="D161" s="66">
        <f t="shared" si="111"/>
        <v>0</v>
      </c>
      <c r="E161" s="53">
        <f t="shared" si="112"/>
        <v>0</v>
      </c>
    </row>
    <row r="162" spans="1:5" x14ac:dyDescent="0.2">
      <c r="A162" s="66">
        <v>72</v>
      </c>
      <c r="B162" s="53"/>
      <c r="C162" s="232">
        <f t="shared" si="110"/>
        <v>0</v>
      </c>
      <c r="D162" s="66">
        <f t="shared" si="111"/>
        <v>0</v>
      </c>
      <c r="E162" s="53">
        <f t="shared" si="112"/>
        <v>0</v>
      </c>
    </row>
    <row r="163" spans="1:5" x14ac:dyDescent="0.2">
      <c r="A163" s="345">
        <v>73</v>
      </c>
      <c r="B163" s="53"/>
      <c r="C163" s="232">
        <f t="shared" si="110"/>
        <v>0</v>
      </c>
      <c r="D163" s="66">
        <f t="shared" si="111"/>
        <v>0</v>
      </c>
      <c r="E163" s="53">
        <f t="shared" si="112"/>
        <v>0</v>
      </c>
    </row>
    <row r="164" spans="1:5" x14ac:dyDescent="0.2">
      <c r="A164" s="66">
        <v>74</v>
      </c>
      <c r="B164" s="53"/>
      <c r="C164" s="232">
        <f t="shared" si="110"/>
        <v>0</v>
      </c>
      <c r="D164" s="66">
        <f t="shared" si="111"/>
        <v>0</v>
      </c>
      <c r="E164" s="53">
        <f t="shared" si="112"/>
        <v>0</v>
      </c>
    </row>
    <row r="165" spans="1:5" x14ac:dyDescent="0.2">
      <c r="A165" s="345">
        <v>75</v>
      </c>
      <c r="B165" s="53"/>
      <c r="C165" s="232">
        <f t="shared" si="110"/>
        <v>0</v>
      </c>
      <c r="D165" s="66">
        <f t="shared" si="111"/>
        <v>0</v>
      </c>
      <c r="E165" s="53">
        <f t="shared" si="112"/>
        <v>0</v>
      </c>
    </row>
    <row r="166" spans="1:5" x14ac:dyDescent="0.2">
      <c r="A166" s="66">
        <v>76</v>
      </c>
      <c r="B166" s="53"/>
      <c r="C166" s="232">
        <f t="shared" si="110"/>
        <v>0</v>
      </c>
      <c r="D166" s="66">
        <f t="shared" si="111"/>
        <v>0</v>
      </c>
      <c r="E166" s="53">
        <f t="shared" si="112"/>
        <v>0</v>
      </c>
    </row>
    <row r="167" spans="1:5" x14ac:dyDescent="0.2">
      <c r="A167" s="345">
        <v>77</v>
      </c>
      <c r="B167" s="53"/>
      <c r="C167" s="232">
        <f t="shared" si="110"/>
        <v>0</v>
      </c>
      <c r="D167" s="66">
        <f t="shared" si="111"/>
        <v>0</v>
      </c>
      <c r="E167" s="53">
        <f t="shared" si="112"/>
        <v>0</v>
      </c>
    </row>
    <row r="168" spans="1:5" x14ac:dyDescent="0.2">
      <c r="A168" s="66">
        <v>78</v>
      </c>
      <c r="B168" s="53"/>
      <c r="C168" s="232">
        <f t="shared" si="110"/>
        <v>0</v>
      </c>
      <c r="D168" s="66">
        <f t="shared" si="111"/>
        <v>0</v>
      </c>
      <c r="E168" s="53">
        <f t="shared" si="112"/>
        <v>0</v>
      </c>
    </row>
    <row r="169" spans="1:5" x14ac:dyDescent="0.2">
      <c r="A169" s="345">
        <v>79</v>
      </c>
      <c r="B169" s="53"/>
      <c r="C169" s="232">
        <f t="shared" si="110"/>
        <v>0</v>
      </c>
      <c r="D169" s="66">
        <f t="shared" si="111"/>
        <v>0</v>
      </c>
      <c r="E169" s="53">
        <f t="shared" si="112"/>
        <v>0</v>
      </c>
    </row>
    <row r="170" spans="1:5" x14ac:dyDescent="0.2">
      <c r="A170" s="66">
        <v>80</v>
      </c>
      <c r="B170" s="53"/>
      <c r="C170" s="232">
        <f t="shared" si="110"/>
        <v>0</v>
      </c>
      <c r="D170" s="66">
        <f t="shared" si="111"/>
        <v>0</v>
      </c>
      <c r="E170" s="53">
        <f t="shared" si="112"/>
        <v>0</v>
      </c>
    </row>
    <row r="171" spans="1:5" x14ac:dyDescent="0.2">
      <c r="A171" s="345">
        <v>81</v>
      </c>
      <c r="B171" s="53"/>
      <c r="C171" s="232">
        <f t="shared" si="110"/>
        <v>0</v>
      </c>
      <c r="D171" s="66">
        <f t="shared" si="111"/>
        <v>0</v>
      </c>
      <c r="E171" s="53">
        <f t="shared" si="112"/>
        <v>0</v>
      </c>
    </row>
    <row r="172" spans="1:5" x14ac:dyDescent="0.2">
      <c r="A172" s="8"/>
      <c r="B172" s="8"/>
      <c r="C172" s="232">
        <f t="shared" ref="C172" si="113">C88</f>
        <v>0</v>
      </c>
      <c r="D172" s="8"/>
      <c r="E172" s="53">
        <f>SUM(E91:E171)</f>
        <v>145265000</v>
      </c>
    </row>
    <row r="173" spans="1:5" x14ac:dyDescent="0.2">
      <c r="A173" s="8"/>
      <c r="B173" s="8"/>
      <c r="D173" s="8"/>
    </row>
    <row r="174" spans="1:5" x14ac:dyDescent="0.2">
      <c r="A174" s="8"/>
      <c r="B174" s="8"/>
      <c r="D174" s="8"/>
    </row>
    <row r="175" spans="1:5" x14ac:dyDescent="0.2">
      <c r="A175" s="8"/>
      <c r="B175" s="8"/>
      <c r="D175" s="8"/>
    </row>
    <row r="176" spans="1:5" x14ac:dyDescent="0.2">
      <c r="A176" s="8"/>
      <c r="B176" s="8"/>
      <c r="D176" s="8"/>
    </row>
    <row r="177" spans="1:52" s="57" customFormat="1" x14ac:dyDescent="0.2">
      <c r="C177" s="63"/>
      <c r="J177" s="339"/>
      <c r="K177" s="339"/>
      <c r="L177" s="314"/>
      <c r="M177" s="339"/>
      <c r="N177" s="339"/>
      <c r="O177" s="317"/>
      <c r="P177" s="339"/>
      <c r="Q177" s="339"/>
      <c r="R177" s="317"/>
      <c r="S177" s="339"/>
      <c r="T177" s="339"/>
      <c r="U177" s="317"/>
      <c r="V177" s="339"/>
      <c r="W177" s="339"/>
      <c r="X177" s="317"/>
      <c r="Y177" s="339"/>
      <c r="Z177" s="339"/>
      <c r="AA177" s="317"/>
      <c r="AB177" s="339"/>
      <c r="AC177" s="339"/>
      <c r="AD177" s="317"/>
      <c r="AE177" s="339"/>
      <c r="AF177" s="339"/>
      <c r="AG177" s="317"/>
      <c r="AH177" s="339"/>
      <c r="AI177" s="339"/>
      <c r="AJ177" s="317"/>
      <c r="AK177" s="339"/>
      <c r="AL177" s="339"/>
      <c r="AM177" s="317"/>
      <c r="AN177" s="339"/>
      <c r="AO177" s="339"/>
      <c r="AP177" s="317"/>
      <c r="AQ177" s="339"/>
      <c r="AR177" s="339"/>
      <c r="AS177" s="339"/>
      <c r="AT177" s="339"/>
      <c r="AU177" s="339"/>
      <c r="AV177" s="339"/>
      <c r="AW177" s="339"/>
      <c r="AX177" s="339"/>
      <c r="AY177" s="339"/>
      <c r="AZ177" s="339"/>
    </row>
    <row r="178" spans="1:52" x14ac:dyDescent="0.2">
      <c r="A178" s="8"/>
      <c r="B178" s="8"/>
      <c r="D178" s="8"/>
    </row>
    <row r="179" spans="1:52" x14ac:dyDescent="0.2">
      <c r="A179" s="8"/>
      <c r="B179" s="8"/>
      <c r="D179" s="8"/>
    </row>
    <row r="180" spans="1:52" s="57" customFormat="1" x14ac:dyDescent="0.2">
      <c r="C180" s="63"/>
      <c r="J180" s="339"/>
      <c r="K180" s="339"/>
      <c r="L180" s="314"/>
      <c r="M180" s="339"/>
      <c r="N180" s="339"/>
      <c r="O180" s="317"/>
      <c r="P180" s="339"/>
      <c r="Q180" s="339"/>
      <c r="R180" s="317"/>
      <c r="S180" s="339"/>
      <c r="T180" s="339"/>
      <c r="U180" s="317"/>
      <c r="V180" s="339"/>
      <c r="W180" s="339"/>
      <c r="X180" s="317"/>
      <c r="Y180" s="339"/>
      <c r="Z180" s="339"/>
      <c r="AA180" s="317"/>
      <c r="AB180" s="339"/>
      <c r="AC180" s="339"/>
      <c r="AD180" s="317"/>
      <c r="AE180" s="339"/>
      <c r="AF180" s="339"/>
      <c r="AG180" s="317"/>
      <c r="AH180" s="339"/>
      <c r="AI180" s="339"/>
      <c r="AJ180" s="317"/>
      <c r="AK180" s="339"/>
      <c r="AL180" s="339"/>
      <c r="AM180" s="317"/>
      <c r="AN180" s="339"/>
      <c r="AO180" s="339"/>
      <c r="AP180" s="317"/>
      <c r="AQ180" s="339"/>
      <c r="AR180" s="339"/>
      <c r="AS180" s="339"/>
      <c r="AT180" s="339"/>
      <c r="AU180" s="339"/>
      <c r="AV180" s="339"/>
      <c r="AW180" s="339"/>
      <c r="AX180" s="339"/>
      <c r="AY180" s="339"/>
      <c r="AZ180" s="339"/>
    </row>
    <row r="181" spans="1:52" x14ac:dyDescent="0.2">
      <c r="A181" s="8"/>
      <c r="B181" s="8"/>
      <c r="D181" s="8"/>
    </row>
    <row r="182" spans="1:52" x14ac:dyDescent="0.2">
      <c r="A182" s="8"/>
      <c r="B182" s="8"/>
      <c r="D182" s="8"/>
    </row>
    <row r="183" spans="1:52" x14ac:dyDescent="0.2">
      <c r="A183" s="8"/>
      <c r="B183" s="8"/>
      <c r="D183" s="8"/>
    </row>
    <row r="184" spans="1:52" x14ac:dyDescent="0.2">
      <c r="A184" s="8"/>
      <c r="B184" s="8"/>
      <c r="D184" s="8"/>
    </row>
    <row r="185" spans="1:52" x14ac:dyDescent="0.2">
      <c r="A185" s="8"/>
      <c r="B185" s="8"/>
      <c r="D185" s="8"/>
    </row>
    <row r="186" spans="1:52" x14ac:dyDescent="0.2">
      <c r="A186" s="8"/>
      <c r="B186" s="8"/>
      <c r="D186" s="8"/>
    </row>
    <row r="187" spans="1:52" x14ac:dyDescent="0.2">
      <c r="A187" s="8"/>
      <c r="B187" s="8"/>
      <c r="D187" s="8"/>
    </row>
    <row r="188" spans="1:52" x14ac:dyDescent="0.2">
      <c r="A188" s="8"/>
      <c r="B188" s="8"/>
      <c r="D188" s="8"/>
    </row>
    <row r="189" spans="1:52" x14ac:dyDescent="0.2">
      <c r="A189" s="8"/>
      <c r="B189" s="8"/>
      <c r="D189" s="8"/>
    </row>
    <row r="190" spans="1:52" x14ac:dyDescent="0.2">
      <c r="A190" s="8"/>
      <c r="B190" s="8"/>
      <c r="D190" s="8"/>
    </row>
    <row r="191" spans="1:52" x14ac:dyDescent="0.2">
      <c r="A191" s="8"/>
      <c r="B191" s="8"/>
      <c r="D191" s="8"/>
    </row>
    <row r="192" spans="1:52" x14ac:dyDescent="0.2">
      <c r="A192" s="8"/>
      <c r="B192" s="8"/>
      <c r="D192" s="8"/>
    </row>
    <row r="193" spans="1:4" x14ac:dyDescent="0.2">
      <c r="A193" s="8"/>
      <c r="B193" s="8"/>
      <c r="D193" s="8"/>
    </row>
    <row r="194" spans="1:4" x14ac:dyDescent="0.2">
      <c r="A194" s="8"/>
      <c r="B194" s="8"/>
      <c r="D194" s="8"/>
    </row>
    <row r="195" spans="1:4" x14ac:dyDescent="0.2">
      <c r="A195" s="8"/>
      <c r="B195" s="8"/>
      <c r="D195" s="8"/>
    </row>
    <row r="196" spans="1:4" x14ac:dyDescent="0.2">
      <c r="A196" s="8"/>
      <c r="B196" s="8"/>
      <c r="D196" s="8"/>
    </row>
    <row r="197" spans="1:4" x14ac:dyDescent="0.2">
      <c r="A197" s="8"/>
      <c r="B197" s="8"/>
      <c r="D197" s="8"/>
    </row>
    <row r="198" spans="1:4" x14ac:dyDescent="0.2">
      <c r="A198" s="8"/>
      <c r="B198" s="8"/>
      <c r="D198" s="8"/>
    </row>
    <row r="199" spans="1:4" x14ac:dyDescent="0.2">
      <c r="A199" s="8"/>
      <c r="B199" s="8"/>
      <c r="D199" s="8"/>
    </row>
    <row r="200" spans="1:4" x14ac:dyDescent="0.2">
      <c r="A200" s="8"/>
      <c r="B200" s="8"/>
      <c r="D200" s="8"/>
    </row>
    <row r="201" spans="1:4" x14ac:dyDescent="0.2">
      <c r="A201" s="8"/>
      <c r="B201" s="8"/>
      <c r="D201" s="8"/>
    </row>
    <row r="202" spans="1:4" x14ac:dyDescent="0.2">
      <c r="A202" s="8"/>
      <c r="B202" s="8"/>
      <c r="D202" s="8"/>
    </row>
    <row r="203" spans="1:4" x14ac:dyDescent="0.2">
      <c r="A203" s="8"/>
      <c r="B203" s="8"/>
      <c r="D203" s="8"/>
    </row>
    <row r="204" spans="1:4" x14ac:dyDescent="0.2">
      <c r="A204" s="8"/>
      <c r="B204" s="8"/>
      <c r="D204" s="8"/>
    </row>
    <row r="205" spans="1:4" x14ac:dyDescent="0.2">
      <c r="A205" s="8"/>
      <c r="B205" s="8"/>
      <c r="D205" s="8"/>
    </row>
    <row r="206" spans="1:4" x14ac:dyDescent="0.2">
      <c r="A206" s="8"/>
      <c r="B206" s="8"/>
      <c r="D206" s="8"/>
    </row>
    <row r="207" spans="1:4" x14ac:dyDescent="0.2">
      <c r="A207" s="8"/>
      <c r="B207" s="8"/>
      <c r="D207" s="8"/>
    </row>
    <row r="208" spans="1:4" x14ac:dyDescent="0.2">
      <c r="A208" s="8"/>
      <c r="B208" s="8"/>
      <c r="D208" s="8"/>
    </row>
    <row r="209" spans="1:4" x14ac:dyDescent="0.2">
      <c r="A209" s="8"/>
      <c r="B209" s="8"/>
      <c r="D209" s="8"/>
    </row>
    <row r="210" spans="1:4" x14ac:dyDescent="0.2">
      <c r="A210" s="8"/>
      <c r="B210" s="8"/>
      <c r="D210" s="8"/>
    </row>
    <row r="211" spans="1:4" x14ac:dyDescent="0.2">
      <c r="A211" s="8"/>
      <c r="B211" s="8"/>
      <c r="D211" s="8"/>
    </row>
    <row r="212" spans="1:4" x14ac:dyDescent="0.2">
      <c r="A212" s="8"/>
      <c r="B212" s="8"/>
      <c r="D212" s="8"/>
    </row>
    <row r="213" spans="1:4" x14ac:dyDescent="0.2">
      <c r="A213" s="8"/>
      <c r="B213" s="8"/>
      <c r="D213" s="8"/>
    </row>
    <row r="214" spans="1:4" x14ac:dyDescent="0.2">
      <c r="A214" s="8"/>
      <c r="B214" s="8"/>
      <c r="D214" s="8"/>
    </row>
    <row r="215" spans="1:4" x14ac:dyDescent="0.2">
      <c r="A215" s="8"/>
      <c r="B215" s="8"/>
      <c r="D215" s="8"/>
    </row>
    <row r="216" spans="1:4" x14ac:dyDescent="0.2">
      <c r="A216" s="8"/>
      <c r="B216" s="8"/>
      <c r="D216" s="8"/>
    </row>
    <row r="217" spans="1:4" x14ac:dyDescent="0.2">
      <c r="A217" s="8"/>
      <c r="B217" s="8"/>
      <c r="D217" s="8"/>
    </row>
    <row r="218" spans="1:4" x14ac:dyDescent="0.2">
      <c r="A218" s="8"/>
      <c r="B218" s="8"/>
      <c r="D218" s="8"/>
    </row>
    <row r="219" spans="1:4" x14ac:dyDescent="0.2">
      <c r="A219" s="8"/>
      <c r="B219" s="8"/>
      <c r="D219" s="8"/>
    </row>
    <row r="220" spans="1:4" x14ac:dyDescent="0.2">
      <c r="A220" s="8"/>
      <c r="B220" s="8"/>
      <c r="D220" s="8"/>
    </row>
    <row r="221" spans="1:4" x14ac:dyDescent="0.2">
      <c r="A221" s="8"/>
      <c r="B221" s="8"/>
      <c r="D221" s="8"/>
    </row>
    <row r="222" spans="1:4" x14ac:dyDescent="0.2">
      <c r="A222" s="8"/>
      <c r="B222" s="8"/>
      <c r="D222" s="8"/>
    </row>
    <row r="223" spans="1:4" x14ac:dyDescent="0.2">
      <c r="A223" s="8"/>
      <c r="B223" s="8"/>
      <c r="D223" s="8"/>
    </row>
    <row r="224" spans="1:4" x14ac:dyDescent="0.2">
      <c r="A224" s="8"/>
      <c r="B224" s="8"/>
      <c r="D224" s="8"/>
    </row>
    <row r="225" spans="1:4" x14ac:dyDescent="0.2">
      <c r="A225" s="8"/>
      <c r="B225" s="8"/>
      <c r="D225" s="8"/>
    </row>
    <row r="226" spans="1:4" x14ac:dyDescent="0.2">
      <c r="A226" s="8"/>
      <c r="B226" s="8"/>
      <c r="D226" s="8"/>
    </row>
    <row r="227" spans="1:4" x14ac:dyDescent="0.2">
      <c r="A227" s="8"/>
      <c r="B227" s="8"/>
      <c r="D227" s="8"/>
    </row>
    <row r="228" spans="1:4" x14ac:dyDescent="0.2">
      <c r="A228" s="8"/>
      <c r="B228" s="8"/>
      <c r="D228" s="8"/>
    </row>
    <row r="229" spans="1:4" x14ac:dyDescent="0.2">
      <c r="A229" s="8"/>
      <c r="B229" s="8"/>
      <c r="D229" s="8"/>
    </row>
    <row r="230" spans="1:4" x14ac:dyDescent="0.2">
      <c r="A230" s="8"/>
      <c r="B230" s="8"/>
      <c r="D230" s="8"/>
    </row>
    <row r="231" spans="1:4" x14ac:dyDescent="0.2">
      <c r="A231" s="8"/>
      <c r="B231" s="8"/>
      <c r="D231" s="8"/>
    </row>
    <row r="232" spans="1:4" x14ac:dyDescent="0.2">
      <c r="A232" s="8"/>
      <c r="B232" s="8"/>
      <c r="D232" s="8"/>
    </row>
    <row r="233" spans="1:4" x14ac:dyDescent="0.2">
      <c r="A233" s="8"/>
      <c r="B233" s="8"/>
      <c r="D233" s="8"/>
    </row>
    <row r="234" spans="1:4" x14ac:dyDescent="0.2">
      <c r="A234" s="8"/>
      <c r="B234" s="8"/>
      <c r="D234" s="8"/>
    </row>
    <row r="235" spans="1:4" x14ac:dyDescent="0.2">
      <c r="A235" s="8"/>
      <c r="B235" s="8"/>
      <c r="D235" s="8"/>
    </row>
    <row r="236" spans="1:4" x14ac:dyDescent="0.2">
      <c r="A236" s="8"/>
      <c r="B236" s="8"/>
      <c r="D236" s="8"/>
    </row>
    <row r="237" spans="1:4" x14ac:dyDescent="0.2">
      <c r="A237" s="8"/>
      <c r="B237" s="8"/>
      <c r="D237" s="8"/>
    </row>
    <row r="238" spans="1:4" x14ac:dyDescent="0.2">
      <c r="A238" s="8"/>
      <c r="B238" s="8"/>
      <c r="D238" s="8"/>
    </row>
    <row r="239" spans="1:4" x14ac:dyDescent="0.2">
      <c r="A239" s="8"/>
      <c r="B239" s="8"/>
      <c r="D239" s="8"/>
    </row>
    <row r="240" spans="1:4" x14ac:dyDescent="0.2">
      <c r="A240" s="8"/>
      <c r="B240" s="8"/>
      <c r="D240" s="8"/>
    </row>
    <row r="241" spans="1:4" x14ac:dyDescent="0.2">
      <c r="A241" s="8"/>
      <c r="B241" s="8"/>
      <c r="D241" s="8"/>
    </row>
    <row r="242" spans="1:4" x14ac:dyDescent="0.2">
      <c r="A242" s="8"/>
      <c r="B242" s="8"/>
      <c r="D242" s="8"/>
    </row>
    <row r="243" spans="1:4" x14ac:dyDescent="0.2">
      <c r="A243" s="8"/>
      <c r="B243" s="8"/>
      <c r="D243" s="8"/>
    </row>
    <row r="244" spans="1:4" x14ac:dyDescent="0.2">
      <c r="A244" s="8"/>
      <c r="B244" s="8"/>
      <c r="D244" s="8"/>
    </row>
    <row r="245" spans="1:4" x14ac:dyDescent="0.2">
      <c r="A245" s="8"/>
      <c r="B245" s="8"/>
      <c r="D245" s="8"/>
    </row>
    <row r="246" spans="1:4" x14ac:dyDescent="0.2">
      <c r="A246" s="8"/>
      <c r="B246" s="8"/>
      <c r="D246" s="8"/>
    </row>
    <row r="247" spans="1:4" x14ac:dyDescent="0.2">
      <c r="A247" s="8"/>
      <c r="B247" s="8"/>
      <c r="D247" s="8"/>
    </row>
    <row r="248" spans="1:4" x14ac:dyDescent="0.2">
      <c r="A248" s="8"/>
      <c r="B248" s="8"/>
      <c r="D248" s="8"/>
    </row>
    <row r="249" spans="1:4" x14ac:dyDescent="0.2">
      <c r="A249" s="8"/>
      <c r="B249" s="8"/>
      <c r="D249" s="8"/>
    </row>
    <row r="250" spans="1:4" x14ac:dyDescent="0.2">
      <c r="A250" s="8"/>
      <c r="B250" s="8"/>
      <c r="D250" s="8"/>
    </row>
    <row r="251" spans="1:4" x14ac:dyDescent="0.2">
      <c r="A251" s="8"/>
      <c r="B251" s="8"/>
      <c r="D251" s="8"/>
    </row>
    <row r="252" spans="1:4" x14ac:dyDescent="0.2">
      <c r="A252" s="8"/>
      <c r="B252" s="8"/>
      <c r="D252" s="8"/>
    </row>
    <row r="253" spans="1:4" x14ac:dyDescent="0.2">
      <c r="A253" s="8"/>
      <c r="B253" s="8"/>
      <c r="D253" s="8"/>
    </row>
    <row r="254" spans="1:4" x14ac:dyDescent="0.2">
      <c r="A254" s="8"/>
      <c r="B254" s="8"/>
      <c r="D254" s="8"/>
    </row>
    <row r="255" spans="1:4" x14ac:dyDescent="0.2">
      <c r="A255" s="8"/>
      <c r="B255" s="8"/>
      <c r="D255" s="8"/>
    </row>
    <row r="256" spans="1:4" x14ac:dyDescent="0.2">
      <c r="A256" s="8"/>
      <c r="B256" s="8"/>
      <c r="D256" s="8"/>
    </row>
    <row r="257" spans="1:4" x14ac:dyDescent="0.2">
      <c r="A257" s="8"/>
      <c r="B257" s="8"/>
      <c r="D257" s="8"/>
    </row>
    <row r="258" spans="1:4" x14ac:dyDescent="0.2">
      <c r="A258" s="8"/>
      <c r="B258" s="8"/>
      <c r="D258" s="8"/>
    </row>
    <row r="259" spans="1:4" x14ac:dyDescent="0.2">
      <c r="A259" s="8"/>
      <c r="B259" s="8"/>
      <c r="D259" s="8"/>
    </row>
    <row r="260" spans="1:4" x14ac:dyDescent="0.2">
      <c r="A260" s="8"/>
      <c r="B260" s="8"/>
      <c r="D260" s="8"/>
    </row>
    <row r="261" spans="1:4" x14ac:dyDescent="0.2">
      <c r="A261" s="8"/>
      <c r="B261" s="8"/>
      <c r="D261" s="8"/>
    </row>
    <row r="262" spans="1:4" x14ac:dyDescent="0.2">
      <c r="A262" s="8"/>
      <c r="B262" s="8"/>
      <c r="D262" s="8"/>
    </row>
    <row r="263" spans="1:4" x14ac:dyDescent="0.2">
      <c r="A263" s="8"/>
      <c r="B263" s="8"/>
      <c r="D263" s="8"/>
    </row>
    <row r="264" spans="1:4" x14ac:dyDescent="0.2">
      <c r="A264" s="8"/>
      <c r="B264" s="8"/>
      <c r="D264" s="8"/>
    </row>
    <row r="265" spans="1:4" x14ac:dyDescent="0.2">
      <c r="A265" s="8"/>
      <c r="B265" s="8"/>
      <c r="D265" s="8"/>
    </row>
    <row r="266" spans="1:4" x14ac:dyDescent="0.2">
      <c r="A266" s="8"/>
      <c r="B266" s="8"/>
      <c r="D266" s="8"/>
    </row>
    <row r="267" spans="1:4" x14ac:dyDescent="0.2">
      <c r="A267" s="8"/>
      <c r="B267" s="8"/>
      <c r="D267" s="8"/>
    </row>
    <row r="268" spans="1:4" x14ac:dyDescent="0.2">
      <c r="A268" s="8"/>
      <c r="B268" s="8"/>
      <c r="D268" s="8"/>
    </row>
    <row r="269" spans="1:4" x14ac:dyDescent="0.2">
      <c r="A269" s="8"/>
      <c r="B269" s="8"/>
      <c r="D269" s="8"/>
    </row>
    <row r="270" spans="1:4" x14ac:dyDescent="0.2">
      <c r="A270" s="8"/>
      <c r="B270" s="8"/>
      <c r="D270" s="8"/>
    </row>
    <row r="271" spans="1:4" x14ac:dyDescent="0.2">
      <c r="A271" s="8"/>
      <c r="B271" s="8"/>
      <c r="D271" s="8"/>
    </row>
    <row r="272" spans="1:4" x14ac:dyDescent="0.2">
      <c r="A272" s="8"/>
      <c r="B272" s="8"/>
      <c r="D272" s="8"/>
    </row>
    <row r="273" spans="1:4" x14ac:dyDescent="0.2">
      <c r="A273" s="8"/>
      <c r="B273" s="8"/>
      <c r="D273" s="8"/>
    </row>
    <row r="274" spans="1:4" x14ac:dyDescent="0.2">
      <c r="A274" s="8"/>
      <c r="B274" s="8"/>
      <c r="D274" s="8"/>
    </row>
    <row r="275" spans="1:4" x14ac:dyDescent="0.2">
      <c r="A275" s="8"/>
      <c r="B275" s="8"/>
      <c r="D275" s="8"/>
    </row>
    <row r="276" spans="1:4" x14ac:dyDescent="0.2">
      <c r="A276" s="8"/>
      <c r="B276" s="8"/>
      <c r="D276" s="8"/>
    </row>
    <row r="277" spans="1:4" x14ac:dyDescent="0.2">
      <c r="A277" s="8"/>
      <c r="B277" s="8"/>
      <c r="D277" s="8"/>
    </row>
    <row r="278" spans="1:4" x14ac:dyDescent="0.2">
      <c r="A278" s="8"/>
      <c r="B278" s="8"/>
      <c r="D278" s="8"/>
    </row>
    <row r="279" spans="1:4" x14ac:dyDescent="0.2">
      <c r="A279" s="8"/>
      <c r="B279" s="8"/>
      <c r="D279" s="8"/>
    </row>
    <row r="280" spans="1:4" x14ac:dyDescent="0.2">
      <c r="A280" s="8"/>
      <c r="B280" s="8"/>
      <c r="D280" s="8"/>
    </row>
    <row r="281" spans="1:4" x14ac:dyDescent="0.2">
      <c r="A281" s="8"/>
      <c r="B281" s="8"/>
      <c r="D281" s="8"/>
    </row>
    <row r="282" spans="1:4" x14ac:dyDescent="0.2">
      <c r="A282" s="8"/>
      <c r="B282" s="8"/>
      <c r="D282" s="8"/>
    </row>
    <row r="283" spans="1:4" x14ac:dyDescent="0.2">
      <c r="A283" s="8"/>
      <c r="B283" s="8"/>
      <c r="D283" s="8"/>
    </row>
    <row r="284" spans="1:4" x14ac:dyDescent="0.2">
      <c r="A284" s="8"/>
      <c r="B284" s="8"/>
      <c r="D284" s="8"/>
    </row>
    <row r="285" spans="1:4" x14ac:dyDescent="0.2">
      <c r="A285" s="8"/>
      <c r="B285" s="8"/>
      <c r="D285" s="8"/>
    </row>
    <row r="286" spans="1:4" x14ac:dyDescent="0.2">
      <c r="A286" s="8"/>
      <c r="B286" s="8"/>
      <c r="D286" s="8"/>
    </row>
    <row r="287" spans="1:4" x14ac:dyDescent="0.2">
      <c r="A287" s="8"/>
      <c r="B287" s="8"/>
      <c r="D287" s="8"/>
    </row>
    <row r="288" spans="1:4" x14ac:dyDescent="0.2">
      <c r="A288" s="8"/>
      <c r="B288" s="8"/>
      <c r="D288" s="8"/>
    </row>
    <row r="289" spans="1:4" x14ac:dyDescent="0.2">
      <c r="A289" s="8"/>
      <c r="B289" s="8"/>
      <c r="D289" s="8"/>
    </row>
    <row r="290" spans="1:4" x14ac:dyDescent="0.2">
      <c r="A290" s="8"/>
      <c r="B290" s="8"/>
      <c r="D290" s="8"/>
    </row>
    <row r="291" spans="1:4" x14ac:dyDescent="0.2">
      <c r="A291" s="8"/>
      <c r="B291" s="8"/>
      <c r="D291" s="8"/>
    </row>
    <row r="292" spans="1:4" x14ac:dyDescent="0.2">
      <c r="A292" s="8"/>
      <c r="B292" s="8"/>
      <c r="D292" s="8"/>
    </row>
    <row r="293" spans="1:4" x14ac:dyDescent="0.2">
      <c r="A293" s="8"/>
      <c r="B293" s="8"/>
      <c r="D293" s="8"/>
    </row>
    <row r="294" spans="1:4" x14ac:dyDescent="0.2">
      <c r="A294" s="8"/>
      <c r="B294" s="8"/>
      <c r="D294" s="8"/>
    </row>
    <row r="295" spans="1:4" x14ac:dyDescent="0.2">
      <c r="A295" s="8"/>
      <c r="B295" s="8"/>
      <c r="D295" s="8"/>
    </row>
    <row r="296" spans="1:4" x14ac:dyDescent="0.2">
      <c r="A296" s="8"/>
      <c r="B296" s="8"/>
      <c r="D296" s="8"/>
    </row>
    <row r="297" spans="1:4" x14ac:dyDescent="0.2">
      <c r="A297" s="8"/>
      <c r="B297" s="8"/>
      <c r="D297" s="8"/>
    </row>
    <row r="298" spans="1:4" x14ac:dyDescent="0.2">
      <c r="A298" s="8"/>
      <c r="B298" s="8"/>
      <c r="D298" s="8"/>
    </row>
    <row r="299" spans="1:4" x14ac:dyDescent="0.2">
      <c r="A299" s="8"/>
      <c r="B299" s="8"/>
      <c r="D299" s="8"/>
    </row>
    <row r="300" spans="1:4" x14ac:dyDescent="0.2">
      <c r="A300" s="8"/>
      <c r="B300" s="8"/>
      <c r="D300" s="8"/>
    </row>
    <row r="301" spans="1:4" x14ac:dyDescent="0.2">
      <c r="A301" s="8"/>
      <c r="B301" s="8"/>
      <c r="D301" s="8"/>
    </row>
    <row r="302" spans="1:4" x14ac:dyDescent="0.2">
      <c r="A302" s="8"/>
      <c r="B302" s="8"/>
      <c r="D302" s="8"/>
    </row>
    <row r="303" spans="1:4" x14ac:dyDescent="0.2">
      <c r="A303" s="8"/>
      <c r="B303" s="8"/>
      <c r="D303" s="8"/>
    </row>
    <row r="304" spans="1:4" x14ac:dyDescent="0.2">
      <c r="A304" s="8"/>
      <c r="B304" s="8"/>
      <c r="D304" s="8"/>
    </row>
    <row r="305" spans="1:4" x14ac:dyDescent="0.2">
      <c r="A305" s="8"/>
      <c r="B305" s="8"/>
      <c r="D305" s="8"/>
    </row>
    <row r="306" spans="1:4" x14ac:dyDescent="0.2">
      <c r="A306" s="8"/>
      <c r="B306" s="8"/>
      <c r="D306" s="8"/>
    </row>
    <row r="307" spans="1:4" x14ac:dyDescent="0.2">
      <c r="A307" s="8"/>
      <c r="B307" s="8"/>
      <c r="D307" s="8"/>
    </row>
    <row r="308" spans="1:4" x14ac:dyDescent="0.2">
      <c r="A308" s="8"/>
      <c r="B308" s="8"/>
      <c r="D308" s="8"/>
    </row>
    <row r="309" spans="1:4" x14ac:dyDescent="0.2">
      <c r="A309" s="8"/>
      <c r="B309" s="8"/>
      <c r="D309" s="8"/>
    </row>
    <row r="310" spans="1:4" x14ac:dyDescent="0.2">
      <c r="A310" s="8"/>
      <c r="B310" s="8"/>
      <c r="D310" s="8"/>
    </row>
    <row r="311" spans="1:4" x14ac:dyDescent="0.2">
      <c r="A311" s="8"/>
      <c r="B311" s="8"/>
      <c r="D311" s="8"/>
    </row>
    <row r="312" spans="1:4" x14ac:dyDescent="0.2">
      <c r="A312" s="8"/>
      <c r="B312" s="8"/>
      <c r="D312" s="8"/>
    </row>
    <row r="313" spans="1:4" x14ac:dyDescent="0.2">
      <c r="A313" s="8"/>
      <c r="B313" s="8"/>
      <c r="D313" s="8"/>
    </row>
    <row r="314" spans="1:4" x14ac:dyDescent="0.2">
      <c r="A314" s="8"/>
      <c r="B314" s="8"/>
      <c r="D314" s="8"/>
    </row>
    <row r="315" spans="1:4" x14ac:dyDescent="0.2">
      <c r="A315" s="8"/>
      <c r="B315" s="8"/>
      <c r="D315" s="8"/>
    </row>
    <row r="316" spans="1:4" x14ac:dyDescent="0.2">
      <c r="A316" s="8"/>
      <c r="B316" s="8"/>
      <c r="D316" s="8"/>
    </row>
    <row r="317" spans="1:4" x14ac:dyDescent="0.2">
      <c r="A317" s="8"/>
      <c r="B317" s="8"/>
      <c r="D317" s="8"/>
    </row>
    <row r="318" spans="1:4" x14ac:dyDescent="0.2">
      <c r="A318" s="8"/>
      <c r="B318" s="8"/>
      <c r="D318" s="8"/>
    </row>
    <row r="319" spans="1:4" x14ac:dyDescent="0.2">
      <c r="A319" s="8"/>
      <c r="B319" s="8"/>
      <c r="D319" s="8"/>
    </row>
    <row r="320" spans="1:4" x14ac:dyDescent="0.2">
      <c r="A320" s="8"/>
      <c r="B320" s="8"/>
      <c r="D320" s="8"/>
    </row>
    <row r="321" spans="1:4" x14ac:dyDescent="0.2">
      <c r="A321" s="8"/>
      <c r="B321" s="8"/>
      <c r="D321" s="8"/>
    </row>
    <row r="322" spans="1:4" x14ac:dyDescent="0.2">
      <c r="A322" s="8"/>
      <c r="B322" s="8"/>
      <c r="D322" s="8"/>
    </row>
    <row r="323" spans="1:4" x14ac:dyDescent="0.2">
      <c r="A323" s="8"/>
      <c r="B323" s="8"/>
      <c r="D323" s="8"/>
    </row>
    <row r="324" spans="1:4" x14ac:dyDescent="0.2">
      <c r="A324" s="8"/>
      <c r="B324" s="8"/>
      <c r="D324" s="8"/>
    </row>
    <row r="325" spans="1:4" x14ac:dyDescent="0.2">
      <c r="A325" s="8"/>
      <c r="B325" s="8"/>
      <c r="D325" s="8"/>
    </row>
    <row r="326" spans="1:4" x14ac:dyDescent="0.2">
      <c r="A326" s="8"/>
      <c r="B326" s="8"/>
      <c r="D326" s="8"/>
    </row>
    <row r="327" spans="1:4" x14ac:dyDescent="0.2">
      <c r="A327" s="8"/>
      <c r="B327" s="8"/>
      <c r="D327" s="8"/>
    </row>
    <row r="328" spans="1:4" x14ac:dyDescent="0.2">
      <c r="A328" s="8"/>
      <c r="B328" s="8"/>
      <c r="D328" s="8"/>
    </row>
    <row r="329" spans="1:4" x14ac:dyDescent="0.2">
      <c r="A329" s="8"/>
      <c r="B329" s="8"/>
      <c r="D329" s="8"/>
    </row>
    <row r="330" spans="1:4" x14ac:dyDescent="0.2">
      <c r="A330" s="8"/>
      <c r="B330" s="8"/>
      <c r="D330" s="8"/>
    </row>
    <row r="331" spans="1:4" x14ac:dyDescent="0.2">
      <c r="A331" s="8"/>
      <c r="B331" s="8"/>
      <c r="D331" s="8"/>
    </row>
    <row r="332" spans="1:4" x14ac:dyDescent="0.2">
      <c r="A332" s="8"/>
      <c r="B332" s="8"/>
      <c r="D332" s="8"/>
    </row>
    <row r="333" spans="1:4" x14ac:dyDescent="0.2">
      <c r="A333" s="8"/>
      <c r="B333" s="8"/>
      <c r="D333" s="8"/>
    </row>
    <row r="334" spans="1:4" x14ac:dyDescent="0.2">
      <c r="A334" s="8"/>
      <c r="B334" s="8"/>
      <c r="D334" s="8"/>
    </row>
    <row r="335" spans="1:4" x14ac:dyDescent="0.2">
      <c r="A335" s="8"/>
      <c r="B335" s="8"/>
      <c r="D335" s="8"/>
    </row>
    <row r="336" spans="1:4" x14ac:dyDescent="0.2">
      <c r="A336" s="8"/>
      <c r="B336" s="8"/>
      <c r="D336" s="8"/>
    </row>
    <row r="337" spans="1:4" x14ac:dyDescent="0.2">
      <c r="A337" s="8"/>
      <c r="B337" s="8"/>
      <c r="D337" s="8"/>
    </row>
    <row r="338" spans="1:4" x14ac:dyDescent="0.2">
      <c r="A338" s="8"/>
      <c r="B338" s="8"/>
      <c r="D338" s="8"/>
    </row>
    <row r="339" spans="1:4" x14ac:dyDescent="0.2">
      <c r="A339" s="8"/>
      <c r="B339" s="8"/>
      <c r="D339" s="8"/>
    </row>
    <row r="340" spans="1:4" x14ac:dyDescent="0.2">
      <c r="A340" s="8"/>
      <c r="B340" s="8"/>
      <c r="D340" s="8"/>
    </row>
    <row r="341" spans="1:4" x14ac:dyDescent="0.2">
      <c r="A341" s="8"/>
      <c r="B341" s="8"/>
      <c r="D341" s="8"/>
    </row>
    <row r="342" spans="1:4" x14ac:dyDescent="0.2">
      <c r="A342" s="8"/>
      <c r="B342" s="8"/>
      <c r="D342" s="8"/>
    </row>
    <row r="343" spans="1:4" x14ac:dyDescent="0.2">
      <c r="A343" s="8"/>
      <c r="B343" s="8"/>
      <c r="D343" s="8"/>
    </row>
    <row r="344" spans="1:4" x14ac:dyDescent="0.2">
      <c r="A344" s="8"/>
      <c r="B344" s="8"/>
      <c r="D344" s="8"/>
    </row>
    <row r="345" spans="1:4" x14ac:dyDescent="0.2">
      <c r="A345" s="8"/>
      <c r="B345" s="8"/>
      <c r="D345" s="8"/>
    </row>
    <row r="346" spans="1:4" x14ac:dyDescent="0.2">
      <c r="A346" s="8"/>
      <c r="B346" s="8"/>
      <c r="D346" s="8"/>
    </row>
    <row r="347" spans="1:4" x14ac:dyDescent="0.2">
      <c r="A347" s="8"/>
      <c r="B347" s="8"/>
      <c r="D347" s="8"/>
    </row>
    <row r="348" spans="1:4" x14ac:dyDescent="0.2">
      <c r="A348" s="8"/>
      <c r="B348" s="8"/>
      <c r="D348" s="8"/>
    </row>
    <row r="349" spans="1:4" x14ac:dyDescent="0.2">
      <c r="A349" s="8"/>
      <c r="B349" s="8"/>
      <c r="D349" s="8"/>
    </row>
    <row r="350" spans="1:4" x14ac:dyDescent="0.2">
      <c r="A350" s="8"/>
      <c r="B350" s="8"/>
      <c r="D350" s="8"/>
    </row>
    <row r="351" spans="1:4" x14ac:dyDescent="0.2">
      <c r="A351" s="8"/>
      <c r="B351" s="8"/>
      <c r="D351" s="8"/>
    </row>
    <row r="352" spans="1:4" x14ac:dyDescent="0.2">
      <c r="A352" s="8"/>
      <c r="B352" s="8"/>
      <c r="D352" s="8"/>
    </row>
    <row r="353" spans="1:4" x14ac:dyDescent="0.2">
      <c r="A353" s="8"/>
      <c r="B353" s="8"/>
      <c r="D353" s="8"/>
    </row>
    <row r="354" spans="1:4" x14ac:dyDescent="0.2">
      <c r="A354" s="8"/>
      <c r="B354" s="8"/>
      <c r="D354" s="8"/>
    </row>
    <row r="355" spans="1:4" x14ac:dyDescent="0.2">
      <c r="A355" s="8"/>
      <c r="B355" s="8"/>
      <c r="D355" s="8"/>
    </row>
    <row r="356" spans="1:4" x14ac:dyDescent="0.2">
      <c r="A356" s="8"/>
      <c r="B356" s="8"/>
      <c r="D356" s="8"/>
    </row>
    <row r="357" spans="1:4" x14ac:dyDescent="0.2">
      <c r="A357" s="8"/>
      <c r="B357" s="8"/>
      <c r="D357" s="8"/>
    </row>
    <row r="358" spans="1:4" x14ac:dyDescent="0.2">
      <c r="A358" s="8"/>
      <c r="B358" s="8"/>
      <c r="D358" s="8"/>
    </row>
    <row r="359" spans="1:4" x14ac:dyDescent="0.2">
      <c r="A359" s="8"/>
      <c r="B359" s="8"/>
      <c r="D359" s="8"/>
    </row>
    <row r="360" spans="1:4" x14ac:dyDescent="0.2">
      <c r="A360" s="8"/>
      <c r="B360" s="8"/>
      <c r="D360" s="8"/>
    </row>
    <row r="361" spans="1:4" x14ac:dyDescent="0.2">
      <c r="A361" s="8"/>
      <c r="B361" s="8"/>
      <c r="D361" s="8"/>
    </row>
    <row r="362" spans="1:4" x14ac:dyDescent="0.2">
      <c r="A362" s="8"/>
      <c r="B362" s="8"/>
      <c r="D362" s="8"/>
    </row>
    <row r="363" spans="1:4" x14ac:dyDescent="0.2">
      <c r="A363" s="8"/>
      <c r="B363" s="8"/>
      <c r="D363" s="8"/>
    </row>
    <row r="364" spans="1:4" x14ac:dyDescent="0.2">
      <c r="A364" s="8"/>
      <c r="B364" s="8"/>
      <c r="D364" s="8"/>
    </row>
    <row r="365" spans="1:4" x14ac:dyDescent="0.2">
      <c r="A365" s="8"/>
      <c r="B365" s="8"/>
      <c r="D365" s="8"/>
    </row>
    <row r="366" spans="1:4" x14ac:dyDescent="0.2">
      <c r="A366" s="8"/>
      <c r="B366" s="8"/>
      <c r="D366" s="8"/>
    </row>
    <row r="367" spans="1:4" x14ac:dyDescent="0.2">
      <c r="A367" s="8"/>
      <c r="B367" s="8"/>
      <c r="D367" s="8"/>
    </row>
    <row r="368" spans="1:4" x14ac:dyDescent="0.2">
      <c r="A368" s="8"/>
      <c r="B368" s="8"/>
      <c r="D368" s="8"/>
    </row>
    <row r="369" spans="1:4" x14ac:dyDescent="0.2">
      <c r="A369" s="8"/>
      <c r="B369" s="8"/>
      <c r="D369" s="8"/>
    </row>
    <row r="370" spans="1:4" x14ac:dyDescent="0.2">
      <c r="A370" s="8"/>
      <c r="B370" s="8"/>
      <c r="D370" s="8"/>
    </row>
    <row r="371" spans="1:4" x14ac:dyDescent="0.2">
      <c r="A371" s="8"/>
      <c r="B371" s="8"/>
      <c r="D371" s="8"/>
    </row>
    <row r="372" spans="1:4" x14ac:dyDescent="0.2">
      <c r="A372" s="8"/>
      <c r="B372" s="8"/>
      <c r="D372" s="8"/>
    </row>
    <row r="373" spans="1:4" x14ac:dyDescent="0.2">
      <c r="A373" s="8"/>
      <c r="B373" s="8"/>
      <c r="D373" s="8"/>
    </row>
    <row r="374" spans="1:4" x14ac:dyDescent="0.2">
      <c r="A374" s="8"/>
      <c r="B374" s="8"/>
      <c r="D374" s="8"/>
    </row>
    <row r="375" spans="1:4" x14ac:dyDescent="0.2">
      <c r="A375" s="8"/>
      <c r="B375" s="8"/>
      <c r="D375" s="8"/>
    </row>
    <row r="376" spans="1:4" x14ac:dyDescent="0.2">
      <c r="A376" s="8"/>
      <c r="B376" s="8"/>
      <c r="D376" s="8"/>
    </row>
    <row r="377" spans="1:4" x14ac:dyDescent="0.2">
      <c r="A377" s="8"/>
      <c r="B377" s="8"/>
      <c r="D377" s="8"/>
    </row>
    <row r="378" spans="1:4" x14ac:dyDescent="0.2">
      <c r="A378" s="8"/>
      <c r="B378" s="8"/>
      <c r="D378" s="8"/>
    </row>
    <row r="379" spans="1:4" x14ac:dyDescent="0.2">
      <c r="A379" s="8"/>
      <c r="B379" s="8"/>
      <c r="D379" s="8"/>
    </row>
    <row r="380" spans="1:4" x14ac:dyDescent="0.2">
      <c r="A380" s="8"/>
      <c r="B380" s="8"/>
      <c r="D380" s="8"/>
    </row>
    <row r="381" spans="1:4" x14ac:dyDescent="0.2">
      <c r="A381" s="8"/>
      <c r="B381" s="8"/>
      <c r="D381" s="8"/>
    </row>
    <row r="382" spans="1:4" x14ac:dyDescent="0.2">
      <c r="A382" s="8"/>
      <c r="B382" s="8"/>
      <c r="D382" s="8"/>
    </row>
    <row r="383" spans="1:4" x14ac:dyDescent="0.2">
      <c r="A383" s="8"/>
      <c r="B383" s="8"/>
      <c r="D383" s="8"/>
    </row>
    <row r="384" spans="1:4" x14ac:dyDescent="0.2">
      <c r="A384" s="8"/>
      <c r="B384" s="8"/>
      <c r="D384" s="8"/>
    </row>
    <row r="385" spans="1:4" x14ac:dyDescent="0.2">
      <c r="A385" s="8"/>
      <c r="B385" s="8"/>
      <c r="D385" s="8"/>
    </row>
    <row r="386" spans="1:4" x14ac:dyDescent="0.2">
      <c r="A386" s="8"/>
      <c r="B386" s="8"/>
      <c r="D386" s="8"/>
    </row>
    <row r="387" spans="1:4" x14ac:dyDescent="0.2">
      <c r="A387" s="8"/>
      <c r="B387" s="8"/>
      <c r="D387" s="8"/>
    </row>
    <row r="388" spans="1:4" x14ac:dyDescent="0.2">
      <c r="A388" s="8"/>
      <c r="B388" s="8"/>
      <c r="D388" s="8"/>
    </row>
    <row r="389" spans="1:4" x14ac:dyDescent="0.2">
      <c r="A389" s="8"/>
      <c r="B389" s="8"/>
      <c r="D389" s="8"/>
    </row>
    <row r="390" spans="1:4" x14ac:dyDescent="0.2">
      <c r="A390" s="8"/>
      <c r="B390" s="8"/>
      <c r="D390" s="8"/>
    </row>
    <row r="391" spans="1:4" x14ac:dyDescent="0.2">
      <c r="A391" s="8"/>
      <c r="B391" s="8"/>
      <c r="D391" s="8"/>
    </row>
    <row r="392" spans="1:4" x14ac:dyDescent="0.2">
      <c r="A392" s="8"/>
      <c r="B392" s="8"/>
      <c r="D392" s="8"/>
    </row>
    <row r="393" spans="1:4" x14ac:dyDescent="0.2">
      <c r="A393" s="8"/>
      <c r="B393" s="8"/>
      <c r="D393" s="8"/>
    </row>
    <row r="394" spans="1:4" x14ac:dyDescent="0.2">
      <c r="A394" s="8"/>
      <c r="B394" s="8"/>
      <c r="D394" s="8"/>
    </row>
    <row r="395" spans="1:4" x14ac:dyDescent="0.2">
      <c r="A395" s="8"/>
      <c r="B395" s="8"/>
      <c r="D395" s="8"/>
    </row>
    <row r="396" spans="1:4" x14ac:dyDescent="0.2">
      <c r="A396" s="8"/>
      <c r="B396" s="8"/>
      <c r="D396" s="8"/>
    </row>
    <row r="397" spans="1:4" x14ac:dyDescent="0.2">
      <c r="A397" s="8"/>
      <c r="B397" s="8"/>
      <c r="D397" s="8"/>
    </row>
    <row r="398" spans="1:4" x14ac:dyDescent="0.2">
      <c r="A398" s="8"/>
      <c r="B398" s="8"/>
      <c r="D398" s="8"/>
    </row>
    <row r="399" spans="1:4" x14ac:dyDescent="0.2">
      <c r="A399" s="8"/>
      <c r="B399" s="8"/>
      <c r="D399" s="8"/>
    </row>
    <row r="400" spans="1:4" x14ac:dyDescent="0.2">
      <c r="A400" s="8"/>
      <c r="B400" s="8"/>
      <c r="D400" s="8"/>
    </row>
    <row r="401" spans="1:4" x14ac:dyDescent="0.2">
      <c r="A401" s="8"/>
      <c r="B401" s="8"/>
      <c r="D401" s="8"/>
    </row>
    <row r="402" spans="1:4" x14ac:dyDescent="0.2">
      <c r="A402" s="8"/>
      <c r="B402" s="8"/>
      <c r="D402" s="8"/>
    </row>
    <row r="403" spans="1:4" x14ac:dyDescent="0.2">
      <c r="A403" s="8"/>
      <c r="B403" s="8"/>
      <c r="D403" s="8"/>
    </row>
    <row r="404" spans="1:4" x14ac:dyDescent="0.2">
      <c r="A404" s="8"/>
      <c r="B404" s="8"/>
      <c r="D404" s="8"/>
    </row>
    <row r="405" spans="1:4" x14ac:dyDescent="0.2">
      <c r="A405" s="8"/>
      <c r="B405" s="8"/>
      <c r="D405" s="8"/>
    </row>
    <row r="406" spans="1:4" x14ac:dyDescent="0.2">
      <c r="A406" s="8"/>
      <c r="B406" s="8"/>
      <c r="D406" s="8"/>
    </row>
    <row r="407" spans="1:4" x14ac:dyDescent="0.2">
      <c r="A407" s="8"/>
      <c r="B407" s="8"/>
      <c r="D407" s="8"/>
    </row>
    <row r="408" spans="1:4" x14ac:dyDescent="0.2">
      <c r="A408" s="8"/>
      <c r="B408" s="8"/>
      <c r="D408" s="8"/>
    </row>
    <row r="409" spans="1:4" x14ac:dyDescent="0.2">
      <c r="A409" s="8"/>
      <c r="B409" s="8"/>
      <c r="D409" s="8"/>
    </row>
    <row r="410" spans="1:4" x14ac:dyDescent="0.2">
      <c r="A410" s="8"/>
      <c r="B410" s="8"/>
      <c r="D410" s="8"/>
    </row>
    <row r="411" spans="1:4" x14ac:dyDescent="0.2">
      <c r="A411" s="8"/>
      <c r="B411" s="8"/>
      <c r="D411" s="8"/>
    </row>
    <row r="412" spans="1:4" x14ac:dyDescent="0.2">
      <c r="A412" s="8"/>
      <c r="B412" s="8"/>
      <c r="D412" s="8"/>
    </row>
    <row r="413" spans="1:4" x14ac:dyDescent="0.2">
      <c r="A413" s="8"/>
      <c r="B413" s="8"/>
      <c r="D413" s="8"/>
    </row>
    <row r="414" spans="1:4" x14ac:dyDescent="0.2">
      <c r="A414" s="8"/>
      <c r="B414" s="8"/>
      <c r="D414" s="8"/>
    </row>
    <row r="415" spans="1:4" x14ac:dyDescent="0.2">
      <c r="A415" s="8"/>
      <c r="B415" s="8"/>
      <c r="D415" s="8"/>
    </row>
    <row r="416" spans="1:4" x14ac:dyDescent="0.2">
      <c r="A416" s="8"/>
      <c r="B416" s="8"/>
      <c r="D416" s="8"/>
    </row>
    <row r="417" spans="1:4" x14ac:dyDescent="0.2">
      <c r="A417" s="8"/>
      <c r="B417" s="8"/>
      <c r="D417" s="8"/>
    </row>
    <row r="418" spans="1:4" x14ac:dyDescent="0.2">
      <c r="A418" s="8"/>
      <c r="B418" s="8"/>
      <c r="D418" s="8"/>
    </row>
    <row r="419" spans="1:4" x14ac:dyDescent="0.2">
      <c r="A419" s="8"/>
      <c r="B419" s="8"/>
      <c r="D419" s="8"/>
    </row>
    <row r="420" spans="1:4" x14ac:dyDescent="0.2">
      <c r="A420" s="8"/>
      <c r="B420" s="8"/>
      <c r="D420" s="8"/>
    </row>
    <row r="421" spans="1:4" x14ac:dyDescent="0.2">
      <c r="A421" s="8"/>
      <c r="B421" s="8"/>
      <c r="D421" s="8"/>
    </row>
    <row r="422" spans="1:4" x14ac:dyDescent="0.2">
      <c r="A422" s="8"/>
      <c r="B422" s="8"/>
      <c r="D422" s="8"/>
    </row>
    <row r="423" spans="1:4" x14ac:dyDescent="0.2">
      <c r="A423" s="8"/>
      <c r="B423" s="8"/>
      <c r="D423" s="8"/>
    </row>
    <row r="424" spans="1:4" x14ac:dyDescent="0.2">
      <c r="A424" s="8"/>
      <c r="B424" s="8"/>
      <c r="D424" s="8"/>
    </row>
    <row r="425" spans="1:4" x14ac:dyDescent="0.2">
      <c r="A425" s="8"/>
      <c r="B425" s="8"/>
      <c r="D425" s="8"/>
    </row>
    <row r="426" spans="1:4" x14ac:dyDescent="0.2">
      <c r="A426" s="8"/>
      <c r="B426" s="8"/>
      <c r="D426" s="8"/>
    </row>
    <row r="427" spans="1:4" x14ac:dyDescent="0.2">
      <c r="A427" s="8"/>
      <c r="B427" s="8"/>
      <c r="D427" s="8"/>
    </row>
    <row r="428" spans="1:4" x14ac:dyDescent="0.2">
      <c r="A428" s="8"/>
      <c r="B428" s="8"/>
      <c r="D428" s="8"/>
    </row>
    <row r="429" spans="1:4" x14ac:dyDescent="0.2">
      <c r="A429" s="8"/>
      <c r="B429" s="8"/>
      <c r="D429" s="8"/>
    </row>
    <row r="430" spans="1:4" x14ac:dyDescent="0.2">
      <c r="A430" s="8"/>
      <c r="B430" s="8"/>
      <c r="D430" s="8"/>
    </row>
    <row r="431" spans="1:4" x14ac:dyDescent="0.2">
      <c r="A431" s="8"/>
      <c r="B431" s="8"/>
      <c r="D431" s="8"/>
    </row>
    <row r="432" spans="1:4" x14ac:dyDescent="0.2">
      <c r="A432" s="8"/>
      <c r="B432" s="8"/>
      <c r="D432" s="8"/>
    </row>
    <row r="433" spans="1:4" x14ac:dyDescent="0.2">
      <c r="A433" s="8"/>
      <c r="B433" s="8"/>
      <c r="D433" s="8"/>
    </row>
    <row r="434" spans="1:4" x14ac:dyDescent="0.2">
      <c r="A434" s="8"/>
      <c r="B434" s="8"/>
      <c r="D434" s="8"/>
    </row>
    <row r="435" spans="1:4" x14ac:dyDescent="0.2">
      <c r="A435" s="8"/>
      <c r="B435" s="8"/>
      <c r="D435" s="8"/>
    </row>
    <row r="436" spans="1:4" x14ac:dyDescent="0.2">
      <c r="A436" s="8"/>
      <c r="B436" s="8"/>
      <c r="D436" s="8"/>
    </row>
    <row r="437" spans="1:4" x14ac:dyDescent="0.2">
      <c r="A437" s="8"/>
      <c r="B437" s="8"/>
      <c r="D437" s="8"/>
    </row>
    <row r="438" spans="1:4" x14ac:dyDescent="0.2">
      <c r="A438" s="8"/>
      <c r="B438" s="8"/>
      <c r="D438" s="8"/>
    </row>
    <row r="439" spans="1:4" x14ac:dyDescent="0.2">
      <c r="A439" s="8"/>
      <c r="B439" s="8"/>
      <c r="D439" s="8"/>
    </row>
    <row r="440" spans="1:4" x14ac:dyDescent="0.2">
      <c r="A440" s="8"/>
      <c r="B440" s="8"/>
      <c r="D440" s="8"/>
    </row>
    <row r="441" spans="1:4" x14ac:dyDescent="0.2">
      <c r="A441" s="8"/>
      <c r="B441" s="8"/>
      <c r="D441" s="8"/>
    </row>
    <row r="442" spans="1:4" x14ac:dyDescent="0.2">
      <c r="A442" s="8"/>
      <c r="B442" s="8"/>
      <c r="D442" s="8"/>
    </row>
    <row r="443" spans="1:4" x14ac:dyDescent="0.2">
      <c r="A443" s="8"/>
      <c r="B443" s="8"/>
      <c r="D443" s="8"/>
    </row>
    <row r="444" spans="1:4" x14ac:dyDescent="0.2">
      <c r="A444" s="8"/>
      <c r="B444" s="8"/>
      <c r="D444" s="8"/>
    </row>
    <row r="445" spans="1:4" x14ac:dyDescent="0.2">
      <c r="A445" s="8"/>
      <c r="B445" s="8"/>
      <c r="D445" s="8"/>
    </row>
    <row r="446" spans="1:4" x14ac:dyDescent="0.2">
      <c r="A446" s="8"/>
      <c r="B446" s="8"/>
      <c r="D446" s="8"/>
    </row>
    <row r="447" spans="1:4" x14ac:dyDescent="0.2">
      <c r="A447" s="8"/>
      <c r="B447" s="8"/>
      <c r="D447" s="8"/>
    </row>
    <row r="448" spans="1:4" x14ac:dyDescent="0.2">
      <c r="A448" s="8"/>
      <c r="B448" s="8"/>
      <c r="D448" s="8"/>
    </row>
    <row r="449" spans="1:4" x14ac:dyDescent="0.2">
      <c r="A449" s="8"/>
      <c r="B449" s="8"/>
      <c r="D449" s="8"/>
    </row>
    <row r="450" spans="1:4" x14ac:dyDescent="0.2">
      <c r="A450" s="8"/>
      <c r="B450" s="8"/>
      <c r="D450" s="8"/>
    </row>
    <row r="451" spans="1:4" x14ac:dyDescent="0.2">
      <c r="A451" s="8"/>
      <c r="B451" s="8"/>
      <c r="D451" s="8"/>
    </row>
    <row r="452" spans="1:4" x14ac:dyDescent="0.2">
      <c r="A452" s="8"/>
      <c r="B452" s="8"/>
      <c r="D452" s="8"/>
    </row>
    <row r="453" spans="1:4" x14ac:dyDescent="0.2">
      <c r="A453" s="8"/>
      <c r="B453" s="8"/>
      <c r="D453" s="8"/>
    </row>
  </sheetData>
  <autoFilter ref="A90:E172"/>
  <mergeCells count="25">
    <mergeCell ref="A89:C89"/>
    <mergeCell ref="J5:L5"/>
    <mergeCell ref="M5:O5"/>
    <mergeCell ref="P5:R5"/>
    <mergeCell ref="D5:D6"/>
    <mergeCell ref="E5:E6"/>
    <mergeCell ref="F5:G5"/>
    <mergeCell ref="H5:H6"/>
    <mergeCell ref="I5:I6"/>
    <mergeCell ref="A88:D88"/>
    <mergeCell ref="BB5:BB6"/>
    <mergeCell ref="AN5:AP5"/>
    <mergeCell ref="AQ5:AS5"/>
    <mergeCell ref="AT5:AV5"/>
    <mergeCell ref="AW5:AY5"/>
    <mergeCell ref="AK5:AM5"/>
    <mergeCell ref="S5:U5"/>
    <mergeCell ref="A5:A6"/>
    <mergeCell ref="B5:B6"/>
    <mergeCell ref="C5:C6"/>
    <mergeCell ref="V5:X5"/>
    <mergeCell ref="Y5:AA5"/>
    <mergeCell ref="AB5:AD5"/>
    <mergeCell ref="AE5:AG5"/>
    <mergeCell ref="AH5:AJ5"/>
  </mergeCells>
  <pageMargins left="0.7" right="0.7" top="0.12" bottom="0.12" header="0.3" footer="0.12"/>
  <pageSetup paperSize="9" scale="80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A1:BD535"/>
  <sheetViews>
    <sheetView workbookViewId="0">
      <pane ySplit="6" topLeftCell="A7" activePane="bottomLeft" state="frozen"/>
      <selection pane="bottomLeft" activeCell="D18" sqref="D18"/>
    </sheetView>
  </sheetViews>
  <sheetFormatPr defaultRowHeight="11.25" x14ac:dyDescent="0.2"/>
  <cols>
    <col min="1" max="1" width="6" style="16" customWidth="1"/>
    <col min="2" max="2" width="12.42578125" style="15" customWidth="1"/>
    <col min="3" max="3" width="19.85546875" style="63" customWidth="1"/>
    <col min="4" max="4" width="10.42578125" style="16" customWidth="1"/>
    <col min="5" max="5" width="13.140625" style="8" customWidth="1"/>
    <col min="6" max="7" width="11.28515625" style="8" customWidth="1"/>
    <col min="8" max="8" width="14" style="8" customWidth="1"/>
    <col min="9" max="9" width="14.140625" style="8" customWidth="1"/>
    <col min="10" max="11" width="12.42578125" style="8" customWidth="1"/>
    <col min="12" max="12" width="12.42578125" style="214" customWidth="1"/>
    <col min="13" max="13" width="13.28515625" style="8" customWidth="1"/>
    <col min="14" max="14" width="12.42578125" style="8" customWidth="1"/>
    <col min="15" max="15" width="11.85546875" style="214" customWidth="1"/>
    <col min="16" max="16" width="12.5703125" style="8" customWidth="1"/>
    <col min="17" max="17" width="13.140625" style="8" customWidth="1"/>
    <col min="18" max="18" width="11.7109375" style="214" customWidth="1"/>
    <col min="19" max="20" width="12" style="8" customWidth="1"/>
    <col min="21" max="21" width="11.85546875" style="214" customWidth="1"/>
    <col min="22" max="22" width="12.140625" style="8" customWidth="1"/>
    <col min="23" max="23" width="12.28515625" style="8" customWidth="1"/>
    <col min="24" max="24" width="12.28515625" style="214" customWidth="1"/>
    <col min="25" max="25" width="12.5703125" style="8" customWidth="1"/>
    <col min="26" max="26" width="12.28515625" style="8" customWidth="1"/>
    <col min="27" max="27" width="12.140625" style="214" customWidth="1"/>
    <col min="28" max="28" width="12.5703125" style="8" customWidth="1"/>
    <col min="29" max="29" width="12.140625" style="8" customWidth="1"/>
    <col min="30" max="30" width="12.140625" style="214" customWidth="1"/>
    <col min="31" max="31" width="12.5703125" style="8" customWidth="1"/>
    <col min="32" max="32" width="12.85546875" style="8" customWidth="1"/>
    <col min="33" max="33" width="12.7109375" style="214" customWidth="1"/>
    <col min="34" max="34" width="13.140625" style="8" customWidth="1"/>
    <col min="35" max="35" width="12.85546875" style="8" customWidth="1"/>
    <col min="36" max="36" width="13.42578125" style="214" customWidth="1"/>
    <col min="37" max="37" width="13.28515625" style="8" customWidth="1"/>
    <col min="38" max="38" width="13" style="8" customWidth="1"/>
    <col min="39" max="39" width="12.7109375" style="214" customWidth="1"/>
    <col min="40" max="40" width="14.140625" style="8" customWidth="1"/>
    <col min="41" max="41" width="13" style="8" customWidth="1"/>
    <col min="42" max="42" width="13.140625" style="214" customWidth="1"/>
    <col min="43" max="43" width="13" style="8" customWidth="1"/>
    <col min="44" max="44" width="13.42578125" style="8" customWidth="1"/>
    <col min="45" max="45" width="12.7109375" style="246" customWidth="1"/>
    <col min="46" max="46" width="12.7109375" style="8" customWidth="1"/>
    <col min="47" max="47" width="13.7109375" style="8" customWidth="1"/>
    <col min="48" max="48" width="13" style="8" customWidth="1"/>
    <col min="49" max="49" width="12" style="8" customWidth="1"/>
    <col min="50" max="50" width="12.85546875" style="8" customWidth="1"/>
    <col min="51" max="52" width="13.28515625" style="8" customWidth="1"/>
    <col min="53" max="55" width="9.85546875" style="8" bestFit="1" customWidth="1"/>
    <col min="56" max="56" width="9.5703125" style="8" bestFit="1" customWidth="1"/>
    <col min="57" max="16384" width="9.140625" style="8"/>
  </cols>
  <sheetData>
    <row r="1" spans="1:56" x14ac:dyDescent="0.2">
      <c r="C1" s="62" t="s">
        <v>0</v>
      </c>
      <c r="D1" s="48"/>
      <c r="E1" s="47"/>
      <c r="F1" s="47"/>
    </row>
    <row r="2" spans="1:56" x14ac:dyDescent="0.2">
      <c r="C2" s="47" t="s">
        <v>535</v>
      </c>
      <c r="D2" s="48"/>
      <c r="E2" s="47"/>
      <c r="F2" s="47"/>
    </row>
    <row r="3" spans="1:56" x14ac:dyDescent="0.2">
      <c r="C3" s="63" t="s">
        <v>292</v>
      </c>
    </row>
    <row r="4" spans="1:56" ht="12" thickBot="1" x14ac:dyDescent="0.25"/>
    <row r="5" spans="1:56" s="155" customFormat="1" ht="15.75" customHeight="1" thickTop="1" x14ac:dyDescent="0.25">
      <c r="A5" s="362" t="s">
        <v>1</v>
      </c>
      <c r="B5" s="364" t="s">
        <v>2</v>
      </c>
      <c r="C5" s="415" t="s">
        <v>3</v>
      </c>
      <c r="D5" s="366" t="s">
        <v>4</v>
      </c>
      <c r="E5" s="366" t="s">
        <v>5</v>
      </c>
      <c r="F5" s="374" t="s">
        <v>6</v>
      </c>
      <c r="G5" s="374"/>
      <c r="H5" s="366" t="s">
        <v>10</v>
      </c>
      <c r="I5" s="366" t="s">
        <v>27</v>
      </c>
      <c r="J5" s="376" t="s">
        <v>26</v>
      </c>
      <c r="K5" s="377"/>
      <c r="L5" s="378"/>
      <c r="M5" s="361" t="s">
        <v>9</v>
      </c>
      <c r="N5" s="361"/>
      <c r="O5" s="361"/>
      <c r="P5" s="361" t="s">
        <v>14</v>
      </c>
      <c r="Q5" s="361"/>
      <c r="R5" s="361"/>
      <c r="S5" s="361" t="s">
        <v>15</v>
      </c>
      <c r="T5" s="361"/>
      <c r="U5" s="361"/>
      <c r="V5" s="361" t="s">
        <v>16</v>
      </c>
      <c r="W5" s="361"/>
      <c r="X5" s="361"/>
      <c r="Y5" s="361" t="s">
        <v>295</v>
      </c>
      <c r="Z5" s="361"/>
      <c r="AA5" s="361"/>
      <c r="AB5" s="361" t="s">
        <v>18</v>
      </c>
      <c r="AC5" s="361"/>
      <c r="AD5" s="361"/>
      <c r="AE5" s="361" t="s">
        <v>19</v>
      </c>
      <c r="AF5" s="361"/>
      <c r="AG5" s="361"/>
      <c r="AH5" s="361" t="s">
        <v>20</v>
      </c>
      <c r="AI5" s="361"/>
      <c r="AJ5" s="361"/>
      <c r="AK5" s="361" t="s">
        <v>21</v>
      </c>
      <c r="AL5" s="361"/>
      <c r="AM5" s="361"/>
      <c r="AN5" s="361" t="s">
        <v>22</v>
      </c>
      <c r="AO5" s="361"/>
      <c r="AP5" s="361"/>
      <c r="AQ5" s="361" t="s">
        <v>23</v>
      </c>
      <c r="AR5" s="361"/>
      <c r="AS5" s="361"/>
      <c r="AT5" s="361" t="s">
        <v>24</v>
      </c>
      <c r="AU5" s="361"/>
      <c r="AV5" s="361"/>
      <c r="AW5" s="368" t="s">
        <v>25</v>
      </c>
      <c r="AX5" s="369"/>
      <c r="AY5" s="370"/>
      <c r="AZ5" s="156" t="s">
        <v>285</v>
      </c>
    </row>
    <row r="6" spans="1:56" s="107" customFormat="1" ht="12" thickBot="1" x14ac:dyDescent="0.25">
      <c r="A6" s="363"/>
      <c r="B6" s="365"/>
      <c r="C6" s="416"/>
      <c r="D6" s="367"/>
      <c r="E6" s="367"/>
      <c r="F6" s="104" t="s">
        <v>7</v>
      </c>
      <c r="G6" s="105" t="s">
        <v>8</v>
      </c>
      <c r="H6" s="375"/>
      <c r="I6" s="367"/>
      <c r="J6" s="106" t="s">
        <v>11</v>
      </c>
      <c r="K6" s="106" t="s">
        <v>12</v>
      </c>
      <c r="L6" s="215" t="s">
        <v>13</v>
      </c>
      <c r="M6" s="106" t="s">
        <v>11</v>
      </c>
      <c r="N6" s="106" t="s">
        <v>12</v>
      </c>
      <c r="O6" s="215" t="s">
        <v>13</v>
      </c>
      <c r="P6" s="106" t="s">
        <v>11</v>
      </c>
      <c r="Q6" s="106" t="s">
        <v>12</v>
      </c>
      <c r="R6" s="215" t="s">
        <v>13</v>
      </c>
      <c r="S6" s="106" t="s">
        <v>11</v>
      </c>
      <c r="T6" s="106" t="s">
        <v>12</v>
      </c>
      <c r="U6" s="215" t="s">
        <v>13</v>
      </c>
      <c r="V6" s="106" t="s">
        <v>11</v>
      </c>
      <c r="W6" s="106" t="s">
        <v>12</v>
      </c>
      <c r="X6" s="215" t="s">
        <v>13</v>
      </c>
      <c r="Y6" s="106" t="s">
        <v>11</v>
      </c>
      <c r="Z6" s="106" t="s">
        <v>12</v>
      </c>
      <c r="AA6" s="215" t="s">
        <v>13</v>
      </c>
      <c r="AB6" s="106" t="s">
        <v>11</v>
      </c>
      <c r="AC6" s="106" t="s">
        <v>12</v>
      </c>
      <c r="AD6" s="215" t="s">
        <v>13</v>
      </c>
      <c r="AE6" s="106" t="s">
        <v>11</v>
      </c>
      <c r="AF6" s="106" t="s">
        <v>12</v>
      </c>
      <c r="AG6" s="215" t="s">
        <v>13</v>
      </c>
      <c r="AH6" s="106" t="s">
        <v>11</v>
      </c>
      <c r="AI6" s="106" t="s">
        <v>12</v>
      </c>
      <c r="AJ6" s="215" t="s">
        <v>13</v>
      </c>
      <c r="AK6" s="106" t="s">
        <v>11</v>
      </c>
      <c r="AL6" s="106" t="s">
        <v>12</v>
      </c>
      <c r="AM6" s="215" t="s">
        <v>13</v>
      </c>
      <c r="AN6" s="106" t="s">
        <v>11</v>
      </c>
      <c r="AO6" s="106" t="s">
        <v>12</v>
      </c>
      <c r="AP6" s="215" t="s">
        <v>13</v>
      </c>
      <c r="AQ6" s="106" t="s">
        <v>11</v>
      </c>
      <c r="AR6" s="106" t="s">
        <v>12</v>
      </c>
      <c r="AS6" s="247" t="s">
        <v>13</v>
      </c>
      <c r="AT6" s="106" t="s">
        <v>11</v>
      </c>
      <c r="AU6" s="106" t="s">
        <v>12</v>
      </c>
      <c r="AV6" s="106" t="s">
        <v>13</v>
      </c>
      <c r="AW6" s="106" t="s">
        <v>11</v>
      </c>
      <c r="AX6" s="106" t="s">
        <v>12</v>
      </c>
      <c r="AY6" s="106" t="s">
        <v>13</v>
      </c>
      <c r="AZ6" s="106" t="s">
        <v>297</v>
      </c>
    </row>
    <row r="7" spans="1:56" ht="12.75" customHeight="1" thickTop="1" x14ac:dyDescent="0.2">
      <c r="A7" s="108">
        <v>1</v>
      </c>
      <c r="B7" s="202"/>
      <c r="C7" s="203" t="s">
        <v>333</v>
      </c>
      <c r="D7" s="279" t="s">
        <v>505</v>
      </c>
      <c r="E7" s="11">
        <v>13000000</v>
      </c>
      <c r="F7" s="11"/>
      <c r="G7" s="11">
        <v>500000</v>
      </c>
      <c r="H7" s="11">
        <f>E7-G7</f>
        <v>12500000</v>
      </c>
      <c r="I7" s="11">
        <v>4000000</v>
      </c>
      <c r="J7" s="11"/>
      <c r="K7" s="11"/>
      <c r="L7" s="227"/>
      <c r="M7" s="11">
        <v>850000</v>
      </c>
      <c r="N7" s="11">
        <v>850000</v>
      </c>
      <c r="O7" s="227">
        <f>M7-N7</f>
        <v>0</v>
      </c>
      <c r="P7" s="11">
        <v>850000</v>
      </c>
      <c r="Q7" s="11">
        <v>850000</v>
      </c>
      <c r="R7" s="227">
        <f t="shared" ref="R7" si="0">P7-Q7</f>
        <v>0</v>
      </c>
      <c r="S7" s="11">
        <v>850000</v>
      </c>
      <c r="T7" s="11">
        <v>850000</v>
      </c>
      <c r="U7" s="227">
        <f t="shared" ref="U7" si="1">S7-T7</f>
        <v>0</v>
      </c>
      <c r="V7" s="11">
        <v>850000</v>
      </c>
      <c r="W7" s="11">
        <v>850000</v>
      </c>
      <c r="X7" s="227">
        <f t="shared" ref="X7" si="2">V7-W7</f>
        <v>0</v>
      </c>
      <c r="Y7" s="11">
        <v>850000</v>
      </c>
      <c r="Z7" s="11">
        <v>850000</v>
      </c>
      <c r="AA7" s="227">
        <f t="shared" ref="AA7" si="3">Y7-Z7</f>
        <v>0</v>
      </c>
      <c r="AB7" s="11">
        <v>850000</v>
      </c>
      <c r="AC7" s="11">
        <v>750000</v>
      </c>
      <c r="AD7" s="227">
        <f t="shared" ref="AD7" si="4">AB7-AC7</f>
        <v>100000</v>
      </c>
      <c r="AE7" s="11">
        <v>850000</v>
      </c>
      <c r="AF7" s="11"/>
      <c r="AG7" s="227">
        <f t="shared" ref="AG7" si="5">AE7-AF7</f>
        <v>850000</v>
      </c>
      <c r="AH7" s="11">
        <v>850000</v>
      </c>
      <c r="AI7" s="11"/>
      <c r="AJ7" s="227">
        <f t="shared" ref="AJ7" si="6">AH7-AI7</f>
        <v>850000</v>
      </c>
      <c r="AK7" s="11">
        <v>850000</v>
      </c>
      <c r="AL7" s="11"/>
      <c r="AM7" s="227">
        <f t="shared" ref="AM7" si="7">AK7-AL7</f>
        <v>850000</v>
      </c>
      <c r="AN7" s="11">
        <v>850000</v>
      </c>
      <c r="AO7" s="11"/>
      <c r="AP7" s="227">
        <f t="shared" ref="AP7" si="8">AN7-AO7</f>
        <v>850000</v>
      </c>
      <c r="AQ7" s="11"/>
      <c r="AR7" s="11"/>
      <c r="AS7" s="248"/>
      <c r="AT7" s="11"/>
      <c r="AU7" s="11"/>
      <c r="AV7" s="11"/>
      <c r="AW7" s="11"/>
      <c r="AX7" s="11"/>
      <c r="AY7" s="11"/>
      <c r="AZ7" s="33">
        <f>J7+M7+P7+S7+V7+Y7+AB7+AE7+AH7+AK7+AN7+AQ7+AT7+AW7</f>
        <v>8500000</v>
      </c>
      <c r="BA7" s="8">
        <f>+I7</f>
        <v>4000000</v>
      </c>
      <c r="BB7" s="8">
        <f>+AZ7+BA7</f>
        <v>12500000</v>
      </c>
      <c r="BC7" s="8">
        <f>+H7</f>
        <v>12500000</v>
      </c>
      <c r="BD7" s="8">
        <f>+BB7-BC7</f>
        <v>0</v>
      </c>
    </row>
    <row r="8" spans="1:56" x14ac:dyDescent="0.2">
      <c r="A8" s="108">
        <v>2</v>
      </c>
      <c r="B8" s="202"/>
      <c r="C8" s="203" t="s">
        <v>394</v>
      </c>
      <c r="D8" s="9" t="s">
        <v>506</v>
      </c>
      <c r="E8" s="11">
        <v>13500000</v>
      </c>
      <c r="F8" s="11"/>
      <c r="G8" s="11"/>
      <c r="H8" s="11">
        <f>+E8-F8-G8</f>
        <v>13500000</v>
      </c>
      <c r="I8" s="11">
        <v>2500000</v>
      </c>
      <c r="J8" s="11">
        <v>1500000</v>
      </c>
      <c r="K8" s="11">
        <v>1500000</v>
      </c>
      <c r="L8" s="227">
        <f>+J8-K8</f>
        <v>0</v>
      </c>
      <c r="M8" s="11">
        <v>950000</v>
      </c>
      <c r="N8" s="11">
        <v>950000</v>
      </c>
      <c r="O8" s="227">
        <f>+M8-N8</f>
        <v>0</v>
      </c>
      <c r="P8" s="11">
        <v>950000</v>
      </c>
      <c r="Q8" s="11">
        <v>950000</v>
      </c>
      <c r="R8" s="227">
        <f t="shared" ref="R8:R17" si="9">+P8-Q8</f>
        <v>0</v>
      </c>
      <c r="S8" s="11">
        <v>950000</v>
      </c>
      <c r="T8" s="11">
        <v>950000</v>
      </c>
      <c r="U8" s="227">
        <f t="shared" ref="U8:U17" si="10">+S8-T8</f>
        <v>0</v>
      </c>
      <c r="V8" s="11">
        <v>950000</v>
      </c>
      <c r="W8" s="11">
        <v>950000</v>
      </c>
      <c r="X8" s="227">
        <f t="shared" ref="X8:X17" si="11">+V8-W8</f>
        <v>0</v>
      </c>
      <c r="Y8" s="11">
        <v>950000</v>
      </c>
      <c r="Z8" s="11"/>
      <c r="AA8" s="227">
        <f t="shared" ref="AA8:AA17" si="12">+Y8-Z8</f>
        <v>950000</v>
      </c>
      <c r="AB8" s="11">
        <v>950000</v>
      </c>
      <c r="AC8" s="11"/>
      <c r="AD8" s="227">
        <f t="shared" ref="AD8:AD17" si="13">+AB8-AC8</f>
        <v>950000</v>
      </c>
      <c r="AE8" s="11">
        <v>950000</v>
      </c>
      <c r="AF8" s="11"/>
      <c r="AG8" s="227">
        <f t="shared" ref="AG8:AG17" si="14">+AE8-AF8</f>
        <v>950000</v>
      </c>
      <c r="AH8" s="11">
        <v>950000</v>
      </c>
      <c r="AI8" s="11"/>
      <c r="AJ8" s="227">
        <f t="shared" ref="AJ8:AJ17" si="15">+AH8-AI8</f>
        <v>950000</v>
      </c>
      <c r="AK8" s="11">
        <v>950000</v>
      </c>
      <c r="AL8" s="11"/>
      <c r="AM8" s="227">
        <f t="shared" ref="AM8:AM17" si="16">+AK8-AL8</f>
        <v>950000</v>
      </c>
      <c r="AN8" s="11">
        <v>950000</v>
      </c>
      <c r="AO8" s="11"/>
      <c r="AP8" s="227">
        <f t="shared" ref="AP8:AP17" si="17">+AN8-AO8</f>
        <v>950000</v>
      </c>
      <c r="AQ8" s="11"/>
      <c r="AR8" s="11"/>
      <c r="AS8" s="248"/>
      <c r="AT8" s="11"/>
      <c r="AU8" s="11"/>
      <c r="AV8" s="11"/>
      <c r="AW8" s="11"/>
      <c r="AX8" s="11"/>
      <c r="AY8" s="11"/>
      <c r="AZ8" s="33">
        <f t="shared" ref="AZ8:AZ42" si="18">J8+M8+P8+S8+V8+Y8+AB8+AE8+AH8+AK8+AN8+AQ8+AT8+AW8</f>
        <v>11000000</v>
      </c>
      <c r="BA8" s="8">
        <f t="shared" ref="BA8:BA43" si="19">+I8</f>
        <v>2500000</v>
      </c>
      <c r="BB8" s="8">
        <f t="shared" ref="BB8:BB42" si="20">+AZ8+BA8</f>
        <v>13500000</v>
      </c>
      <c r="BC8" s="8">
        <f t="shared" ref="BC8:BC44" si="21">+H8</f>
        <v>13500000</v>
      </c>
      <c r="BD8" s="8">
        <f t="shared" ref="BD8:BD44" si="22">+BB8-BC8</f>
        <v>0</v>
      </c>
    </row>
    <row r="9" spans="1:56" x14ac:dyDescent="0.2">
      <c r="A9" s="108">
        <v>3</v>
      </c>
      <c r="B9" s="12"/>
      <c r="C9" s="251" t="s">
        <v>395</v>
      </c>
      <c r="D9" s="279" t="s">
        <v>505</v>
      </c>
      <c r="E9" s="11">
        <v>13500000</v>
      </c>
      <c r="F9" s="53"/>
      <c r="G9" s="53"/>
      <c r="H9" s="11">
        <f t="shared" ref="H9:H32" si="23">+E9-F9-G9</f>
        <v>13500000</v>
      </c>
      <c r="I9" s="53">
        <v>3000000</v>
      </c>
      <c r="J9" s="53"/>
      <c r="K9" s="53"/>
      <c r="L9" s="227">
        <f t="shared" ref="L9:L39" si="24">+J9-K9</f>
        <v>0</v>
      </c>
      <c r="M9" s="53">
        <v>875000</v>
      </c>
      <c r="N9" s="53">
        <v>875000</v>
      </c>
      <c r="O9" s="227">
        <f t="shared" ref="O9:O35" si="25">+M9-N9</f>
        <v>0</v>
      </c>
      <c r="P9" s="53">
        <v>875000</v>
      </c>
      <c r="Q9" s="53">
        <v>875000</v>
      </c>
      <c r="R9" s="227">
        <f t="shared" si="9"/>
        <v>0</v>
      </c>
      <c r="S9" s="53">
        <v>875000</v>
      </c>
      <c r="T9" s="53">
        <v>875000</v>
      </c>
      <c r="U9" s="227">
        <f t="shared" si="10"/>
        <v>0</v>
      </c>
      <c r="V9" s="53">
        <v>875000</v>
      </c>
      <c r="W9" s="53"/>
      <c r="X9" s="227">
        <f t="shared" si="11"/>
        <v>875000</v>
      </c>
      <c r="Y9" s="53">
        <v>875000</v>
      </c>
      <c r="Z9" s="53"/>
      <c r="AA9" s="227">
        <f t="shared" si="12"/>
        <v>875000</v>
      </c>
      <c r="AB9" s="53">
        <v>875000</v>
      </c>
      <c r="AC9" s="53"/>
      <c r="AD9" s="227">
        <f t="shared" si="13"/>
        <v>875000</v>
      </c>
      <c r="AE9" s="53">
        <v>875000</v>
      </c>
      <c r="AF9" s="53"/>
      <c r="AG9" s="227">
        <f t="shared" si="14"/>
        <v>875000</v>
      </c>
      <c r="AH9" s="53">
        <v>875000</v>
      </c>
      <c r="AI9" s="53"/>
      <c r="AJ9" s="227">
        <f t="shared" si="15"/>
        <v>875000</v>
      </c>
      <c r="AK9" s="53">
        <v>875000</v>
      </c>
      <c r="AL9" s="53"/>
      <c r="AM9" s="227">
        <f t="shared" si="16"/>
        <v>875000</v>
      </c>
      <c r="AN9" s="53">
        <v>875000</v>
      </c>
      <c r="AO9" s="53"/>
      <c r="AP9" s="227">
        <f t="shared" si="17"/>
        <v>875000</v>
      </c>
      <c r="AQ9" s="53">
        <v>875000</v>
      </c>
      <c r="AR9" s="53"/>
      <c r="AS9" s="227">
        <f t="shared" ref="AS9" si="26">+AQ9-AR9</f>
        <v>875000</v>
      </c>
      <c r="AT9" s="53">
        <v>875000</v>
      </c>
      <c r="AU9" s="53"/>
      <c r="AV9" s="227">
        <f t="shared" ref="AV9" si="27">+AT9-AU9</f>
        <v>875000</v>
      </c>
      <c r="AW9" s="53"/>
      <c r="AX9" s="53"/>
      <c r="AY9" s="53"/>
      <c r="AZ9" s="33">
        <f t="shared" si="18"/>
        <v>10500000</v>
      </c>
      <c r="BA9" s="8">
        <f t="shared" si="19"/>
        <v>3000000</v>
      </c>
      <c r="BB9" s="8">
        <f t="shared" si="20"/>
        <v>13500000</v>
      </c>
      <c r="BC9" s="8">
        <f t="shared" si="21"/>
        <v>13500000</v>
      </c>
      <c r="BD9" s="8">
        <f t="shared" si="22"/>
        <v>0</v>
      </c>
    </row>
    <row r="10" spans="1:56" x14ac:dyDescent="0.2">
      <c r="A10" s="108">
        <v>4</v>
      </c>
      <c r="B10" s="202"/>
      <c r="C10" s="203" t="s">
        <v>396</v>
      </c>
      <c r="D10" s="279" t="s">
        <v>505</v>
      </c>
      <c r="E10" s="11">
        <v>13500000</v>
      </c>
      <c r="F10" s="11"/>
      <c r="G10" s="11"/>
      <c r="H10" s="11">
        <f t="shared" si="23"/>
        <v>13500000</v>
      </c>
      <c r="I10" s="11">
        <v>5000000</v>
      </c>
      <c r="J10" s="11"/>
      <c r="K10" s="11"/>
      <c r="L10" s="227">
        <f t="shared" si="24"/>
        <v>0</v>
      </c>
      <c r="M10" s="11">
        <v>850000</v>
      </c>
      <c r="N10" s="11">
        <v>850000</v>
      </c>
      <c r="O10" s="227">
        <f t="shared" si="25"/>
        <v>0</v>
      </c>
      <c r="P10" s="11">
        <v>850000</v>
      </c>
      <c r="Q10" s="11">
        <v>850000</v>
      </c>
      <c r="R10" s="227">
        <f t="shared" si="9"/>
        <v>0</v>
      </c>
      <c r="S10" s="11">
        <v>850000</v>
      </c>
      <c r="T10" s="11">
        <v>850000</v>
      </c>
      <c r="U10" s="227">
        <f t="shared" si="10"/>
        <v>0</v>
      </c>
      <c r="V10" s="11">
        <v>850000</v>
      </c>
      <c r="W10" s="11">
        <v>850000</v>
      </c>
      <c r="X10" s="227">
        <f t="shared" si="11"/>
        <v>0</v>
      </c>
      <c r="Y10" s="11">
        <v>850000</v>
      </c>
      <c r="Z10" s="11"/>
      <c r="AA10" s="227">
        <f t="shared" si="12"/>
        <v>850000</v>
      </c>
      <c r="AB10" s="11">
        <v>850000</v>
      </c>
      <c r="AC10" s="11"/>
      <c r="AD10" s="227">
        <f t="shared" si="13"/>
        <v>850000</v>
      </c>
      <c r="AE10" s="11">
        <v>850000</v>
      </c>
      <c r="AF10" s="11"/>
      <c r="AG10" s="227">
        <f t="shared" si="14"/>
        <v>850000</v>
      </c>
      <c r="AH10" s="11">
        <v>850000</v>
      </c>
      <c r="AI10" s="11"/>
      <c r="AJ10" s="227">
        <f t="shared" si="15"/>
        <v>850000</v>
      </c>
      <c r="AK10" s="11">
        <v>850000</v>
      </c>
      <c r="AL10" s="11"/>
      <c r="AM10" s="227">
        <f t="shared" si="16"/>
        <v>850000</v>
      </c>
      <c r="AN10" s="11">
        <v>850000</v>
      </c>
      <c r="AO10" s="11"/>
      <c r="AP10" s="227">
        <f t="shared" si="17"/>
        <v>850000</v>
      </c>
      <c r="AQ10" s="11"/>
      <c r="AR10" s="11"/>
      <c r="AS10" s="248"/>
      <c r="AT10" s="11"/>
      <c r="AU10" s="11"/>
      <c r="AV10" s="11"/>
      <c r="AW10" s="11"/>
      <c r="AX10" s="11"/>
      <c r="AY10" s="11"/>
      <c r="AZ10" s="33">
        <f t="shared" si="18"/>
        <v>8500000</v>
      </c>
      <c r="BA10" s="8">
        <f t="shared" si="19"/>
        <v>5000000</v>
      </c>
      <c r="BB10" s="8">
        <f t="shared" si="20"/>
        <v>13500000</v>
      </c>
      <c r="BC10" s="8">
        <f t="shared" si="21"/>
        <v>13500000</v>
      </c>
      <c r="BD10" s="8">
        <f t="shared" si="22"/>
        <v>0</v>
      </c>
    </row>
    <row r="11" spans="1:56" x14ac:dyDescent="0.2">
      <c r="A11" s="108">
        <v>5</v>
      </c>
      <c r="B11" s="202"/>
      <c r="C11" s="203" t="s">
        <v>397</v>
      </c>
      <c r="D11" s="279" t="s">
        <v>505</v>
      </c>
      <c r="E11" s="11">
        <v>13500000</v>
      </c>
      <c r="F11" s="11">
        <v>1350000</v>
      </c>
      <c r="G11" s="11"/>
      <c r="H11" s="11">
        <f t="shared" si="23"/>
        <v>12150000</v>
      </c>
      <c r="I11" s="11">
        <f>+H11</f>
        <v>12150000</v>
      </c>
      <c r="J11" s="11"/>
      <c r="K11" s="11"/>
      <c r="L11" s="227">
        <f t="shared" si="24"/>
        <v>0</v>
      </c>
      <c r="M11" s="11"/>
      <c r="N11" s="11"/>
      <c r="O11" s="227"/>
      <c r="P11" s="11"/>
      <c r="Q11" s="11"/>
      <c r="R11" s="227"/>
      <c r="S11" s="11"/>
      <c r="T11" s="11"/>
      <c r="U11" s="227"/>
      <c r="V11" s="11"/>
      <c r="W11" s="11"/>
      <c r="X11" s="227"/>
      <c r="Y11" s="11"/>
      <c r="Z11" s="11"/>
      <c r="AA11" s="227"/>
      <c r="AB11" s="11"/>
      <c r="AC11" s="11"/>
      <c r="AD11" s="227"/>
      <c r="AE11" s="11"/>
      <c r="AF11" s="11"/>
      <c r="AG11" s="227"/>
      <c r="AH11" s="11"/>
      <c r="AI11" s="11"/>
      <c r="AJ11" s="227"/>
      <c r="AK11" s="11"/>
      <c r="AL11" s="11"/>
      <c r="AM11" s="227"/>
      <c r="AN11" s="11"/>
      <c r="AO11" s="11"/>
      <c r="AP11" s="227"/>
      <c r="AQ11" s="11"/>
      <c r="AR11" s="11"/>
      <c r="AS11" s="248"/>
      <c r="AT11" s="11"/>
      <c r="AU11" s="11"/>
      <c r="AV11" s="11"/>
      <c r="AW11" s="11"/>
      <c r="AX11" s="11"/>
      <c r="AY11" s="11"/>
      <c r="AZ11" s="33"/>
    </row>
    <row r="12" spans="1:56" x14ac:dyDescent="0.2">
      <c r="A12" s="108">
        <v>6</v>
      </c>
      <c r="B12" s="202"/>
      <c r="C12" s="203" t="s">
        <v>398</v>
      </c>
      <c r="D12" s="9" t="s">
        <v>506</v>
      </c>
      <c r="E12" s="11">
        <v>13500000</v>
      </c>
      <c r="F12" s="11"/>
      <c r="G12" s="11"/>
      <c r="H12" s="11">
        <f t="shared" si="23"/>
        <v>13500000</v>
      </c>
      <c r="I12" s="11">
        <v>4000000</v>
      </c>
      <c r="J12" s="11"/>
      <c r="K12" s="11"/>
      <c r="L12" s="227">
        <f t="shared" si="24"/>
        <v>0</v>
      </c>
      <c r="M12" s="11">
        <v>800000</v>
      </c>
      <c r="N12" s="11">
        <v>800000</v>
      </c>
      <c r="O12" s="227">
        <f t="shared" si="25"/>
        <v>0</v>
      </c>
      <c r="P12" s="11">
        <v>800000</v>
      </c>
      <c r="Q12" s="11">
        <v>800000</v>
      </c>
      <c r="R12" s="227">
        <f t="shared" si="9"/>
        <v>0</v>
      </c>
      <c r="S12" s="11">
        <v>800000</v>
      </c>
      <c r="T12" s="11">
        <v>800000</v>
      </c>
      <c r="U12" s="227">
        <f t="shared" si="10"/>
        <v>0</v>
      </c>
      <c r="V12" s="11">
        <v>800000</v>
      </c>
      <c r="W12" s="11">
        <v>800000</v>
      </c>
      <c r="X12" s="227">
        <f t="shared" si="11"/>
        <v>0</v>
      </c>
      <c r="Y12" s="11">
        <v>800000</v>
      </c>
      <c r="Z12" s="11">
        <v>800000</v>
      </c>
      <c r="AA12" s="227">
        <f t="shared" si="12"/>
        <v>0</v>
      </c>
      <c r="AB12" s="11">
        <v>800000</v>
      </c>
      <c r="AC12" s="11"/>
      <c r="AD12" s="227">
        <f t="shared" si="13"/>
        <v>800000</v>
      </c>
      <c r="AE12" s="11">
        <v>800000</v>
      </c>
      <c r="AF12" s="11"/>
      <c r="AG12" s="227">
        <f t="shared" si="14"/>
        <v>800000</v>
      </c>
      <c r="AH12" s="11">
        <v>800000</v>
      </c>
      <c r="AI12" s="11"/>
      <c r="AJ12" s="227">
        <f t="shared" si="15"/>
        <v>800000</v>
      </c>
      <c r="AK12" s="11">
        <v>800000</v>
      </c>
      <c r="AL12" s="11"/>
      <c r="AM12" s="227">
        <f t="shared" si="16"/>
        <v>800000</v>
      </c>
      <c r="AN12" s="11">
        <v>800000</v>
      </c>
      <c r="AO12" s="11"/>
      <c r="AP12" s="227">
        <f t="shared" si="17"/>
        <v>800000</v>
      </c>
      <c r="AQ12" s="11">
        <v>800000</v>
      </c>
      <c r="AR12" s="11"/>
      <c r="AS12" s="227">
        <f t="shared" ref="AS12" si="28">+AQ12-AR12</f>
        <v>800000</v>
      </c>
      <c r="AT12" s="11">
        <v>700000</v>
      </c>
      <c r="AU12" s="11"/>
      <c r="AV12" s="11">
        <f>+AT12-AU12</f>
        <v>700000</v>
      </c>
      <c r="AW12" s="11"/>
      <c r="AX12" s="11"/>
      <c r="AY12" s="11"/>
      <c r="AZ12" s="33">
        <f t="shared" si="18"/>
        <v>9500000</v>
      </c>
      <c r="BA12" s="8">
        <f t="shared" si="19"/>
        <v>4000000</v>
      </c>
      <c r="BB12" s="8">
        <f t="shared" si="20"/>
        <v>13500000</v>
      </c>
      <c r="BC12" s="8">
        <f t="shared" si="21"/>
        <v>13500000</v>
      </c>
      <c r="BD12" s="8">
        <f t="shared" si="22"/>
        <v>0</v>
      </c>
    </row>
    <row r="13" spans="1:56" x14ac:dyDescent="0.2">
      <c r="A13" s="108">
        <v>7</v>
      </c>
      <c r="B13" s="202"/>
      <c r="C13" s="110" t="s">
        <v>399</v>
      </c>
      <c r="D13" s="9" t="s">
        <v>506</v>
      </c>
      <c r="E13" s="11">
        <v>13500000</v>
      </c>
      <c r="F13" s="111"/>
      <c r="G13" s="111"/>
      <c r="H13" s="11">
        <f t="shared" si="23"/>
        <v>13500000</v>
      </c>
      <c r="I13" s="11">
        <v>4000000</v>
      </c>
      <c r="J13" s="111"/>
      <c r="K13" s="111"/>
      <c r="L13" s="227">
        <f t="shared" si="24"/>
        <v>0</v>
      </c>
      <c r="M13" s="11">
        <v>950000</v>
      </c>
      <c r="N13" s="11">
        <v>950000</v>
      </c>
      <c r="O13" s="227">
        <f t="shared" si="25"/>
        <v>0</v>
      </c>
      <c r="P13" s="11">
        <v>950000</v>
      </c>
      <c r="Q13" s="11">
        <v>950000</v>
      </c>
      <c r="R13" s="227">
        <f t="shared" si="9"/>
        <v>0</v>
      </c>
      <c r="S13" s="11">
        <v>950000</v>
      </c>
      <c r="T13" s="11">
        <v>950000</v>
      </c>
      <c r="U13" s="227">
        <f t="shared" si="10"/>
        <v>0</v>
      </c>
      <c r="V13" s="11">
        <v>950000</v>
      </c>
      <c r="W13" s="11"/>
      <c r="X13" s="227">
        <f t="shared" si="11"/>
        <v>950000</v>
      </c>
      <c r="Y13" s="11">
        <v>950000</v>
      </c>
      <c r="Z13" s="11"/>
      <c r="AA13" s="227">
        <f t="shared" si="12"/>
        <v>950000</v>
      </c>
      <c r="AB13" s="11">
        <v>950000</v>
      </c>
      <c r="AC13" s="11"/>
      <c r="AD13" s="227">
        <f t="shared" si="13"/>
        <v>950000</v>
      </c>
      <c r="AE13" s="11">
        <v>950000</v>
      </c>
      <c r="AF13" s="11"/>
      <c r="AG13" s="227">
        <f t="shared" si="14"/>
        <v>950000</v>
      </c>
      <c r="AH13" s="11">
        <v>950000</v>
      </c>
      <c r="AI13" s="11"/>
      <c r="AJ13" s="227">
        <f t="shared" si="15"/>
        <v>950000</v>
      </c>
      <c r="AK13" s="11">
        <v>950000</v>
      </c>
      <c r="AL13" s="11"/>
      <c r="AM13" s="227">
        <f t="shared" si="16"/>
        <v>950000</v>
      </c>
      <c r="AN13" s="11">
        <v>950000</v>
      </c>
      <c r="AO13" s="11"/>
      <c r="AP13" s="227">
        <f t="shared" si="17"/>
        <v>950000</v>
      </c>
      <c r="AQ13" s="111"/>
      <c r="AR13" s="111"/>
      <c r="AS13" s="248"/>
      <c r="AT13" s="111"/>
      <c r="AU13" s="111"/>
      <c r="AV13" s="11">
        <f t="shared" ref="AV13:AV42" si="29">+AT13-AU13</f>
        <v>0</v>
      </c>
      <c r="AW13" s="111"/>
      <c r="AX13" s="111"/>
      <c r="AY13" s="11"/>
      <c r="AZ13" s="33">
        <f t="shared" si="18"/>
        <v>9500000</v>
      </c>
      <c r="BA13" s="8">
        <f t="shared" si="19"/>
        <v>4000000</v>
      </c>
      <c r="BB13" s="8">
        <f t="shared" si="20"/>
        <v>13500000</v>
      </c>
      <c r="BC13" s="8">
        <f t="shared" si="21"/>
        <v>13500000</v>
      </c>
      <c r="BD13" s="8">
        <f t="shared" si="22"/>
        <v>0</v>
      </c>
    </row>
    <row r="14" spans="1:56" x14ac:dyDescent="0.2">
      <c r="A14" s="108">
        <v>8</v>
      </c>
      <c r="B14" s="202"/>
      <c r="C14" s="203" t="s">
        <v>400</v>
      </c>
      <c r="D14" s="279" t="s">
        <v>505</v>
      </c>
      <c r="E14" s="11">
        <v>13500000</v>
      </c>
      <c r="F14" s="11"/>
      <c r="G14" s="11"/>
      <c r="H14" s="11">
        <f t="shared" si="23"/>
        <v>13500000</v>
      </c>
      <c r="I14" s="11">
        <v>2000000</v>
      </c>
      <c r="J14" s="11">
        <v>2000000</v>
      </c>
      <c r="K14" s="11">
        <v>2000000</v>
      </c>
      <c r="L14" s="227">
        <f t="shared" si="24"/>
        <v>0</v>
      </c>
      <c r="M14" s="11">
        <v>800000</v>
      </c>
      <c r="N14" s="11">
        <v>800000</v>
      </c>
      <c r="O14" s="227">
        <f t="shared" si="25"/>
        <v>0</v>
      </c>
      <c r="P14" s="11">
        <v>800000</v>
      </c>
      <c r="Q14" s="11">
        <v>200000</v>
      </c>
      <c r="R14" s="227">
        <f t="shared" si="9"/>
        <v>600000</v>
      </c>
      <c r="S14" s="11">
        <v>800000</v>
      </c>
      <c r="T14" s="11"/>
      <c r="U14" s="227">
        <f t="shared" si="10"/>
        <v>800000</v>
      </c>
      <c r="V14" s="11">
        <v>800000</v>
      </c>
      <c r="W14" s="11"/>
      <c r="X14" s="227">
        <f t="shared" si="11"/>
        <v>800000</v>
      </c>
      <c r="Y14" s="11">
        <v>800000</v>
      </c>
      <c r="Z14" s="11"/>
      <c r="AA14" s="227">
        <f t="shared" si="12"/>
        <v>800000</v>
      </c>
      <c r="AB14" s="11">
        <v>800000</v>
      </c>
      <c r="AC14" s="11"/>
      <c r="AD14" s="227">
        <f t="shared" si="13"/>
        <v>800000</v>
      </c>
      <c r="AE14" s="11">
        <v>800000</v>
      </c>
      <c r="AF14" s="11"/>
      <c r="AG14" s="227">
        <f t="shared" si="14"/>
        <v>800000</v>
      </c>
      <c r="AH14" s="11">
        <v>800000</v>
      </c>
      <c r="AI14" s="11"/>
      <c r="AJ14" s="227">
        <f t="shared" si="15"/>
        <v>800000</v>
      </c>
      <c r="AK14" s="11">
        <v>800000</v>
      </c>
      <c r="AL14" s="11"/>
      <c r="AM14" s="227">
        <f t="shared" si="16"/>
        <v>800000</v>
      </c>
      <c r="AN14" s="11">
        <v>800000</v>
      </c>
      <c r="AO14" s="11"/>
      <c r="AP14" s="227">
        <f t="shared" si="17"/>
        <v>800000</v>
      </c>
      <c r="AQ14" s="11">
        <v>800000</v>
      </c>
      <c r="AR14" s="11"/>
      <c r="AS14" s="227">
        <f t="shared" ref="AS14:AS15" si="30">+AQ14-AR14</f>
        <v>800000</v>
      </c>
      <c r="AT14" s="11">
        <v>700000</v>
      </c>
      <c r="AU14" s="11"/>
      <c r="AV14" s="11">
        <f t="shared" si="29"/>
        <v>700000</v>
      </c>
      <c r="AW14" s="11"/>
      <c r="AX14" s="11"/>
      <c r="AY14" s="11"/>
      <c r="AZ14" s="33">
        <f t="shared" si="18"/>
        <v>11500000</v>
      </c>
      <c r="BA14" s="8">
        <f t="shared" si="19"/>
        <v>2000000</v>
      </c>
      <c r="BB14" s="8">
        <f t="shared" si="20"/>
        <v>13500000</v>
      </c>
      <c r="BC14" s="8">
        <f t="shared" si="21"/>
        <v>13500000</v>
      </c>
      <c r="BD14" s="8">
        <f t="shared" si="22"/>
        <v>0</v>
      </c>
    </row>
    <row r="15" spans="1:56" x14ac:dyDescent="0.2">
      <c r="A15" s="108">
        <v>9</v>
      </c>
      <c r="B15" s="202"/>
      <c r="C15" s="203" t="s">
        <v>401</v>
      </c>
      <c r="D15" s="9" t="s">
        <v>506</v>
      </c>
      <c r="E15" s="11">
        <v>13500000</v>
      </c>
      <c r="F15" s="11"/>
      <c r="G15" s="11"/>
      <c r="H15" s="11">
        <f t="shared" si="23"/>
        <v>13500000</v>
      </c>
      <c r="I15" s="11">
        <v>4000000</v>
      </c>
      <c r="J15" s="11"/>
      <c r="K15" s="11"/>
      <c r="L15" s="227">
        <f t="shared" si="24"/>
        <v>0</v>
      </c>
      <c r="M15" s="11">
        <v>800000</v>
      </c>
      <c r="N15" s="11">
        <v>800000</v>
      </c>
      <c r="O15" s="227">
        <f t="shared" si="25"/>
        <v>0</v>
      </c>
      <c r="P15" s="11">
        <v>800000</v>
      </c>
      <c r="Q15" s="11">
        <v>800000</v>
      </c>
      <c r="R15" s="227">
        <f t="shared" si="9"/>
        <v>0</v>
      </c>
      <c r="S15" s="11">
        <v>800000</v>
      </c>
      <c r="T15" s="11">
        <v>800000</v>
      </c>
      <c r="U15" s="227">
        <f t="shared" si="10"/>
        <v>0</v>
      </c>
      <c r="V15" s="11">
        <v>800000</v>
      </c>
      <c r="W15" s="11">
        <v>800000</v>
      </c>
      <c r="X15" s="227">
        <f t="shared" si="11"/>
        <v>0</v>
      </c>
      <c r="Y15" s="11">
        <v>800000</v>
      </c>
      <c r="Z15" s="11"/>
      <c r="AA15" s="227">
        <f t="shared" si="12"/>
        <v>800000</v>
      </c>
      <c r="AB15" s="11">
        <v>800000</v>
      </c>
      <c r="AC15" s="11"/>
      <c r="AD15" s="227">
        <f t="shared" si="13"/>
        <v>800000</v>
      </c>
      <c r="AE15" s="11">
        <v>800000</v>
      </c>
      <c r="AF15" s="11"/>
      <c r="AG15" s="227">
        <f t="shared" si="14"/>
        <v>800000</v>
      </c>
      <c r="AH15" s="11">
        <v>800000</v>
      </c>
      <c r="AI15" s="11"/>
      <c r="AJ15" s="227">
        <f t="shared" si="15"/>
        <v>800000</v>
      </c>
      <c r="AK15" s="11">
        <v>800000</v>
      </c>
      <c r="AL15" s="11"/>
      <c r="AM15" s="227">
        <f t="shared" si="16"/>
        <v>800000</v>
      </c>
      <c r="AN15" s="11">
        <v>800000</v>
      </c>
      <c r="AO15" s="11"/>
      <c r="AP15" s="227">
        <f t="shared" si="17"/>
        <v>800000</v>
      </c>
      <c r="AQ15" s="11">
        <v>800000</v>
      </c>
      <c r="AR15" s="11"/>
      <c r="AS15" s="227">
        <f t="shared" si="30"/>
        <v>800000</v>
      </c>
      <c r="AT15" s="11">
        <v>700000</v>
      </c>
      <c r="AU15" s="11"/>
      <c r="AV15" s="11">
        <f t="shared" si="29"/>
        <v>700000</v>
      </c>
      <c r="AW15" s="11"/>
      <c r="AX15" s="11"/>
      <c r="AY15" s="11"/>
      <c r="AZ15" s="33">
        <f t="shared" si="18"/>
        <v>9500000</v>
      </c>
      <c r="BA15" s="8">
        <f t="shared" si="19"/>
        <v>4000000</v>
      </c>
      <c r="BB15" s="8">
        <f t="shared" si="20"/>
        <v>13500000</v>
      </c>
      <c r="BC15" s="8">
        <f t="shared" si="21"/>
        <v>13500000</v>
      </c>
      <c r="BD15" s="8">
        <f t="shared" si="22"/>
        <v>0</v>
      </c>
    </row>
    <row r="16" spans="1:56" x14ac:dyDescent="0.2">
      <c r="A16" s="108">
        <v>10</v>
      </c>
      <c r="B16" s="202"/>
      <c r="C16" s="203" t="s">
        <v>402</v>
      </c>
      <c r="D16" s="9" t="s">
        <v>506</v>
      </c>
      <c r="E16" s="11">
        <v>13500000</v>
      </c>
      <c r="F16" s="11"/>
      <c r="G16" s="11"/>
      <c r="H16" s="11">
        <f t="shared" si="23"/>
        <v>13500000</v>
      </c>
      <c r="I16" s="11">
        <v>4000000</v>
      </c>
      <c r="J16" s="11"/>
      <c r="K16" s="11"/>
      <c r="L16" s="227">
        <f t="shared" si="24"/>
        <v>0</v>
      </c>
      <c r="M16" s="11">
        <v>950000</v>
      </c>
      <c r="N16" s="11">
        <v>950000</v>
      </c>
      <c r="O16" s="227">
        <f t="shared" si="25"/>
        <v>0</v>
      </c>
      <c r="P16" s="11">
        <v>950000</v>
      </c>
      <c r="Q16" s="11">
        <v>950000</v>
      </c>
      <c r="R16" s="227">
        <f t="shared" si="9"/>
        <v>0</v>
      </c>
      <c r="S16" s="11">
        <v>950000</v>
      </c>
      <c r="T16" s="11">
        <v>950000</v>
      </c>
      <c r="U16" s="227">
        <f t="shared" si="10"/>
        <v>0</v>
      </c>
      <c r="V16" s="11">
        <v>950000</v>
      </c>
      <c r="W16" s="11">
        <v>950000</v>
      </c>
      <c r="X16" s="227">
        <f t="shared" si="11"/>
        <v>0</v>
      </c>
      <c r="Y16" s="11">
        <v>950000</v>
      </c>
      <c r="Z16" s="11">
        <v>950000</v>
      </c>
      <c r="AA16" s="227">
        <f t="shared" si="12"/>
        <v>0</v>
      </c>
      <c r="AB16" s="11">
        <v>950000</v>
      </c>
      <c r="AC16" s="11">
        <v>950000</v>
      </c>
      <c r="AD16" s="227">
        <f t="shared" si="13"/>
        <v>0</v>
      </c>
      <c r="AE16" s="11">
        <v>950000</v>
      </c>
      <c r="AF16" s="11">
        <v>950000</v>
      </c>
      <c r="AG16" s="227">
        <f t="shared" si="14"/>
        <v>0</v>
      </c>
      <c r="AH16" s="11">
        <v>950000</v>
      </c>
      <c r="AI16" s="11">
        <v>950000</v>
      </c>
      <c r="AJ16" s="227">
        <f t="shared" si="15"/>
        <v>0</v>
      </c>
      <c r="AK16" s="11">
        <v>950000</v>
      </c>
      <c r="AL16" s="11">
        <v>400000</v>
      </c>
      <c r="AM16" s="227">
        <f t="shared" si="16"/>
        <v>550000</v>
      </c>
      <c r="AN16" s="11">
        <v>950000</v>
      </c>
      <c r="AO16" s="11"/>
      <c r="AP16" s="227">
        <f t="shared" si="17"/>
        <v>950000</v>
      </c>
      <c r="AQ16" s="11"/>
      <c r="AR16" s="11"/>
      <c r="AS16" s="248"/>
      <c r="AT16" s="11"/>
      <c r="AU16" s="11"/>
      <c r="AV16" s="11">
        <f t="shared" si="29"/>
        <v>0</v>
      </c>
      <c r="AW16" s="11"/>
      <c r="AX16" s="11"/>
      <c r="AY16" s="11"/>
      <c r="AZ16" s="33">
        <f t="shared" si="18"/>
        <v>9500000</v>
      </c>
      <c r="BA16" s="8">
        <f t="shared" si="19"/>
        <v>4000000</v>
      </c>
      <c r="BB16" s="8">
        <f t="shared" si="20"/>
        <v>13500000</v>
      </c>
      <c r="BC16" s="8">
        <f t="shared" si="21"/>
        <v>13500000</v>
      </c>
      <c r="BD16" s="8">
        <f t="shared" si="22"/>
        <v>0</v>
      </c>
    </row>
    <row r="17" spans="1:56" x14ac:dyDescent="0.2">
      <c r="A17" s="108">
        <v>11</v>
      </c>
      <c r="B17" s="202"/>
      <c r="C17" s="203" t="s">
        <v>403</v>
      </c>
      <c r="D17" s="279" t="s">
        <v>505</v>
      </c>
      <c r="E17" s="11">
        <v>13500000</v>
      </c>
      <c r="F17" s="11"/>
      <c r="G17" s="11"/>
      <c r="H17" s="11">
        <f t="shared" si="23"/>
        <v>13500000</v>
      </c>
      <c r="I17" s="11">
        <v>4000000</v>
      </c>
      <c r="J17" s="11"/>
      <c r="K17" s="11"/>
      <c r="L17" s="227">
        <f t="shared" si="24"/>
        <v>0</v>
      </c>
      <c r="M17" s="11">
        <v>791000</v>
      </c>
      <c r="N17" s="11">
        <v>791000</v>
      </c>
      <c r="O17" s="227">
        <f t="shared" si="25"/>
        <v>0</v>
      </c>
      <c r="P17" s="11">
        <v>791000</v>
      </c>
      <c r="Q17" s="11">
        <v>791000</v>
      </c>
      <c r="R17" s="227">
        <f t="shared" si="9"/>
        <v>0</v>
      </c>
      <c r="S17" s="11">
        <v>791000</v>
      </c>
      <c r="T17" s="11">
        <v>791000</v>
      </c>
      <c r="U17" s="227">
        <f t="shared" si="10"/>
        <v>0</v>
      </c>
      <c r="V17" s="11">
        <v>791000</v>
      </c>
      <c r="W17" s="11">
        <v>27000</v>
      </c>
      <c r="X17" s="227">
        <f t="shared" si="11"/>
        <v>764000</v>
      </c>
      <c r="Y17" s="11">
        <v>791000</v>
      </c>
      <c r="Z17" s="11"/>
      <c r="AA17" s="227">
        <f t="shared" si="12"/>
        <v>791000</v>
      </c>
      <c r="AB17" s="11">
        <v>791000</v>
      </c>
      <c r="AC17" s="11"/>
      <c r="AD17" s="227">
        <f t="shared" si="13"/>
        <v>791000</v>
      </c>
      <c r="AE17" s="11">
        <v>791000</v>
      </c>
      <c r="AF17" s="11"/>
      <c r="AG17" s="227">
        <f t="shared" si="14"/>
        <v>791000</v>
      </c>
      <c r="AH17" s="11">
        <v>791000</v>
      </c>
      <c r="AI17" s="11"/>
      <c r="AJ17" s="227">
        <f t="shared" si="15"/>
        <v>791000</v>
      </c>
      <c r="AK17" s="11">
        <v>791000</v>
      </c>
      <c r="AL17" s="11"/>
      <c r="AM17" s="227">
        <f t="shared" si="16"/>
        <v>791000</v>
      </c>
      <c r="AN17" s="11">
        <v>791000</v>
      </c>
      <c r="AO17" s="11"/>
      <c r="AP17" s="227">
        <f t="shared" si="17"/>
        <v>791000</v>
      </c>
      <c r="AQ17" s="11">
        <v>791000</v>
      </c>
      <c r="AR17" s="11"/>
      <c r="AS17" s="227">
        <f t="shared" ref="AS17" si="31">+AQ17-AR17</f>
        <v>791000</v>
      </c>
      <c r="AT17" s="11">
        <v>799000</v>
      </c>
      <c r="AU17" s="11"/>
      <c r="AV17" s="11">
        <f t="shared" si="29"/>
        <v>799000</v>
      </c>
      <c r="AW17" s="11"/>
      <c r="AX17" s="11"/>
      <c r="AY17" s="11"/>
      <c r="AZ17" s="33">
        <f t="shared" si="18"/>
        <v>9500000</v>
      </c>
      <c r="BA17" s="8">
        <f t="shared" si="19"/>
        <v>4000000</v>
      </c>
      <c r="BB17" s="8">
        <f t="shared" si="20"/>
        <v>13500000</v>
      </c>
      <c r="BC17" s="8">
        <f t="shared" si="21"/>
        <v>13500000</v>
      </c>
      <c r="BD17" s="8">
        <f t="shared" si="22"/>
        <v>0</v>
      </c>
    </row>
    <row r="18" spans="1:56" s="284" customFormat="1" x14ac:dyDescent="0.2">
      <c r="A18" s="108">
        <v>12</v>
      </c>
      <c r="B18" s="290" t="s">
        <v>404</v>
      </c>
      <c r="C18" s="291" t="s">
        <v>405</v>
      </c>
      <c r="D18" s="279" t="s">
        <v>505</v>
      </c>
      <c r="E18" s="272">
        <v>13500000</v>
      </c>
      <c r="F18" s="272"/>
      <c r="G18" s="272">
        <v>6750000</v>
      </c>
      <c r="H18" s="272">
        <f t="shared" si="23"/>
        <v>6750000</v>
      </c>
      <c r="I18" s="272">
        <v>6750000</v>
      </c>
      <c r="J18" s="272"/>
      <c r="K18" s="272"/>
      <c r="L18" s="292">
        <f t="shared" si="24"/>
        <v>0</v>
      </c>
      <c r="M18" s="272"/>
      <c r="N18" s="272"/>
      <c r="O18" s="292">
        <f t="shared" si="25"/>
        <v>0</v>
      </c>
      <c r="P18" s="272"/>
      <c r="Q18" s="272"/>
      <c r="R18" s="292"/>
      <c r="S18" s="272"/>
      <c r="T18" s="272"/>
      <c r="U18" s="292"/>
      <c r="V18" s="272"/>
      <c r="W18" s="272"/>
      <c r="X18" s="292"/>
      <c r="Y18" s="272"/>
      <c r="Z18" s="272"/>
      <c r="AA18" s="292"/>
      <c r="AB18" s="272"/>
      <c r="AC18" s="272"/>
      <c r="AD18" s="292"/>
      <c r="AE18" s="272"/>
      <c r="AF18" s="272"/>
      <c r="AG18" s="292"/>
      <c r="AH18" s="272"/>
      <c r="AI18" s="272"/>
      <c r="AJ18" s="292"/>
      <c r="AK18" s="272"/>
      <c r="AL18" s="272"/>
      <c r="AM18" s="292"/>
      <c r="AN18" s="272"/>
      <c r="AO18" s="272"/>
      <c r="AP18" s="292"/>
      <c r="AQ18" s="272"/>
      <c r="AR18" s="272"/>
      <c r="AS18" s="293"/>
      <c r="AT18" s="272"/>
      <c r="AU18" s="272"/>
      <c r="AV18" s="272">
        <f t="shared" si="29"/>
        <v>0</v>
      </c>
      <c r="AW18" s="272"/>
      <c r="AX18" s="272"/>
      <c r="AY18" s="272"/>
      <c r="AZ18" s="283">
        <f t="shared" si="18"/>
        <v>0</v>
      </c>
      <c r="BA18" s="8">
        <f t="shared" si="19"/>
        <v>6750000</v>
      </c>
      <c r="BB18" s="8">
        <f t="shared" si="20"/>
        <v>6750000</v>
      </c>
      <c r="BC18" s="8">
        <f t="shared" si="21"/>
        <v>6750000</v>
      </c>
      <c r="BD18" s="8">
        <f t="shared" si="22"/>
        <v>0</v>
      </c>
    </row>
    <row r="19" spans="1:56" s="284" customFormat="1" x14ac:dyDescent="0.2">
      <c r="A19" s="108">
        <v>13</v>
      </c>
      <c r="B19" s="290"/>
      <c r="C19" s="291" t="s">
        <v>406</v>
      </c>
      <c r="D19" s="279" t="s">
        <v>506</v>
      </c>
      <c r="E19" s="272">
        <v>13500000</v>
      </c>
      <c r="F19" s="272">
        <v>1350000</v>
      </c>
      <c r="G19" s="272"/>
      <c r="H19" s="272">
        <f t="shared" si="23"/>
        <v>12150000</v>
      </c>
      <c r="I19" s="272">
        <v>12150000</v>
      </c>
      <c r="J19" s="272"/>
      <c r="K19" s="272"/>
      <c r="L19" s="292">
        <f t="shared" si="24"/>
        <v>0</v>
      </c>
      <c r="M19" s="272"/>
      <c r="N19" s="272"/>
      <c r="O19" s="292">
        <f t="shared" si="25"/>
        <v>0</v>
      </c>
      <c r="P19" s="272"/>
      <c r="Q19" s="272"/>
      <c r="R19" s="292"/>
      <c r="S19" s="272"/>
      <c r="T19" s="272"/>
      <c r="U19" s="292"/>
      <c r="V19" s="272"/>
      <c r="W19" s="272"/>
      <c r="X19" s="292"/>
      <c r="Y19" s="272"/>
      <c r="Z19" s="272"/>
      <c r="AA19" s="292"/>
      <c r="AB19" s="272"/>
      <c r="AC19" s="272"/>
      <c r="AD19" s="292"/>
      <c r="AE19" s="272"/>
      <c r="AF19" s="272"/>
      <c r="AG19" s="292"/>
      <c r="AH19" s="272"/>
      <c r="AI19" s="272"/>
      <c r="AJ19" s="292"/>
      <c r="AK19" s="272"/>
      <c r="AL19" s="272"/>
      <c r="AM19" s="292"/>
      <c r="AN19" s="272"/>
      <c r="AO19" s="272"/>
      <c r="AP19" s="292"/>
      <c r="AQ19" s="272"/>
      <c r="AR19" s="272"/>
      <c r="AS19" s="293"/>
      <c r="AT19" s="272"/>
      <c r="AU19" s="272"/>
      <c r="AV19" s="272">
        <f t="shared" si="29"/>
        <v>0</v>
      </c>
      <c r="AW19" s="272"/>
      <c r="AX19" s="272"/>
      <c r="AY19" s="272"/>
      <c r="AZ19" s="283">
        <f t="shared" si="18"/>
        <v>0</v>
      </c>
      <c r="BA19" s="8">
        <f t="shared" si="19"/>
        <v>12150000</v>
      </c>
      <c r="BB19" s="8">
        <f t="shared" si="20"/>
        <v>12150000</v>
      </c>
      <c r="BC19" s="8">
        <f t="shared" si="21"/>
        <v>12150000</v>
      </c>
      <c r="BD19" s="8">
        <f t="shared" si="22"/>
        <v>0</v>
      </c>
    </row>
    <row r="20" spans="1:56" x14ac:dyDescent="0.2">
      <c r="A20" s="108">
        <v>14</v>
      </c>
      <c r="B20" s="202" t="s">
        <v>407</v>
      </c>
      <c r="C20" s="203" t="s">
        <v>408</v>
      </c>
      <c r="D20" s="279" t="s">
        <v>505</v>
      </c>
      <c r="E20" s="11">
        <v>13000000</v>
      </c>
      <c r="F20" s="11">
        <v>1300000</v>
      </c>
      <c r="G20" s="11"/>
      <c r="H20" s="11">
        <f t="shared" si="23"/>
        <v>11700000</v>
      </c>
      <c r="I20" s="11">
        <v>4000000</v>
      </c>
      <c r="J20" s="11"/>
      <c r="K20" s="11"/>
      <c r="L20" s="227">
        <f t="shared" si="24"/>
        <v>0</v>
      </c>
      <c r="M20" s="11">
        <v>641000</v>
      </c>
      <c r="N20" s="11">
        <v>641000</v>
      </c>
      <c r="O20" s="227">
        <f t="shared" si="25"/>
        <v>0</v>
      </c>
      <c r="P20" s="11">
        <v>641000</v>
      </c>
      <c r="Q20" s="11">
        <v>641000</v>
      </c>
      <c r="R20" s="227">
        <f t="shared" ref="R20" si="32">+P20-Q20</f>
        <v>0</v>
      </c>
      <c r="S20" s="11">
        <v>641000</v>
      </c>
      <c r="T20" s="11">
        <v>641000</v>
      </c>
      <c r="U20" s="227">
        <f t="shared" ref="U20" si="33">+S20-T20</f>
        <v>0</v>
      </c>
      <c r="V20" s="11">
        <v>641000</v>
      </c>
      <c r="W20" s="11">
        <v>641000</v>
      </c>
      <c r="X20" s="227">
        <f t="shared" ref="X20" si="34">+V20-W20</f>
        <v>0</v>
      </c>
      <c r="Y20" s="11">
        <v>641000</v>
      </c>
      <c r="Z20" s="11">
        <v>436000</v>
      </c>
      <c r="AA20" s="227">
        <f t="shared" ref="AA20" si="35">+Y20-Z20</f>
        <v>205000</v>
      </c>
      <c r="AB20" s="11">
        <v>641000</v>
      </c>
      <c r="AC20" s="11"/>
      <c r="AD20" s="227">
        <f t="shared" ref="AD20" si="36">+AB20-AC20</f>
        <v>641000</v>
      </c>
      <c r="AE20" s="11">
        <v>641000</v>
      </c>
      <c r="AF20" s="11"/>
      <c r="AG20" s="227">
        <f t="shared" ref="AG20" si="37">+AE20-AF20</f>
        <v>641000</v>
      </c>
      <c r="AH20" s="11">
        <v>641000</v>
      </c>
      <c r="AI20" s="11"/>
      <c r="AJ20" s="227">
        <f t="shared" ref="AJ20" si="38">+AH20-AI20</f>
        <v>641000</v>
      </c>
      <c r="AK20" s="11">
        <v>641000</v>
      </c>
      <c r="AL20" s="11"/>
      <c r="AM20" s="227">
        <f t="shared" ref="AM20" si="39">+AK20-AL20</f>
        <v>641000</v>
      </c>
      <c r="AN20" s="11">
        <v>641000</v>
      </c>
      <c r="AO20" s="11"/>
      <c r="AP20" s="227">
        <f t="shared" ref="AP20" si="40">+AN20-AO20</f>
        <v>641000</v>
      </c>
      <c r="AQ20" s="11">
        <v>641000</v>
      </c>
      <c r="AR20" s="11"/>
      <c r="AS20" s="227">
        <f t="shared" ref="AS20" si="41">+AQ20-AR20</f>
        <v>641000</v>
      </c>
      <c r="AT20" s="11">
        <v>649000</v>
      </c>
      <c r="AU20" s="11"/>
      <c r="AV20" s="11">
        <f t="shared" si="29"/>
        <v>649000</v>
      </c>
      <c r="AW20" s="11"/>
      <c r="AX20" s="11"/>
      <c r="AY20" s="11"/>
      <c r="AZ20" s="33">
        <f t="shared" si="18"/>
        <v>7700000</v>
      </c>
      <c r="BA20" s="8">
        <f t="shared" si="19"/>
        <v>4000000</v>
      </c>
      <c r="BB20" s="8">
        <f t="shared" si="20"/>
        <v>11700000</v>
      </c>
      <c r="BC20" s="8">
        <f t="shared" si="21"/>
        <v>11700000</v>
      </c>
      <c r="BD20" s="8">
        <f t="shared" si="22"/>
        <v>0</v>
      </c>
    </row>
    <row r="21" spans="1:56" s="284" customFormat="1" x14ac:dyDescent="0.2">
      <c r="A21" s="108">
        <v>15</v>
      </c>
      <c r="B21" s="290"/>
      <c r="C21" s="291" t="s">
        <v>409</v>
      </c>
      <c r="D21" s="279" t="s">
        <v>505</v>
      </c>
      <c r="E21" s="272">
        <v>13500000</v>
      </c>
      <c r="F21" s="272">
        <v>1350000</v>
      </c>
      <c r="G21" s="272"/>
      <c r="H21" s="272">
        <f t="shared" si="23"/>
        <v>12150000</v>
      </c>
      <c r="I21" s="272">
        <f>+H21</f>
        <v>12150000</v>
      </c>
      <c r="J21" s="272"/>
      <c r="K21" s="272"/>
      <c r="L21" s="292">
        <f t="shared" si="24"/>
        <v>0</v>
      </c>
      <c r="M21" s="272"/>
      <c r="N21" s="272"/>
      <c r="O21" s="292">
        <f t="shared" si="25"/>
        <v>0</v>
      </c>
      <c r="P21" s="272"/>
      <c r="Q21" s="272"/>
      <c r="R21" s="292"/>
      <c r="S21" s="272"/>
      <c r="T21" s="272"/>
      <c r="U21" s="292"/>
      <c r="V21" s="272"/>
      <c r="W21" s="272"/>
      <c r="X21" s="292"/>
      <c r="Y21" s="272"/>
      <c r="Z21" s="272"/>
      <c r="AA21" s="292"/>
      <c r="AB21" s="272"/>
      <c r="AC21" s="272"/>
      <c r="AD21" s="292"/>
      <c r="AE21" s="272"/>
      <c r="AF21" s="272"/>
      <c r="AG21" s="292"/>
      <c r="AH21" s="272"/>
      <c r="AI21" s="272"/>
      <c r="AJ21" s="292"/>
      <c r="AK21" s="272"/>
      <c r="AL21" s="272"/>
      <c r="AM21" s="292"/>
      <c r="AN21" s="272"/>
      <c r="AO21" s="272"/>
      <c r="AP21" s="292"/>
      <c r="AQ21" s="272"/>
      <c r="AR21" s="272"/>
      <c r="AS21" s="293"/>
      <c r="AT21" s="272"/>
      <c r="AU21" s="272"/>
      <c r="AV21" s="272">
        <f t="shared" si="29"/>
        <v>0</v>
      </c>
      <c r="AW21" s="272"/>
      <c r="AX21" s="272"/>
      <c r="AY21" s="272"/>
      <c r="AZ21" s="283">
        <f t="shared" si="18"/>
        <v>0</v>
      </c>
      <c r="BA21" s="8">
        <f t="shared" si="19"/>
        <v>12150000</v>
      </c>
      <c r="BB21" s="8">
        <f t="shared" si="20"/>
        <v>12150000</v>
      </c>
      <c r="BC21" s="8">
        <f t="shared" si="21"/>
        <v>12150000</v>
      </c>
      <c r="BD21" s="8">
        <f t="shared" si="22"/>
        <v>0</v>
      </c>
    </row>
    <row r="22" spans="1:56" x14ac:dyDescent="0.2">
      <c r="A22" s="108">
        <v>16</v>
      </c>
      <c r="B22" s="202"/>
      <c r="C22" s="203" t="s">
        <v>410</v>
      </c>
      <c r="D22" s="9" t="s">
        <v>506</v>
      </c>
      <c r="E22" s="11">
        <v>13500000</v>
      </c>
      <c r="F22" s="11"/>
      <c r="G22" s="11"/>
      <c r="H22" s="11">
        <f t="shared" si="23"/>
        <v>13500000</v>
      </c>
      <c r="I22" s="11">
        <v>4000000</v>
      </c>
      <c r="J22" s="11"/>
      <c r="K22" s="11"/>
      <c r="L22" s="227">
        <f t="shared" si="24"/>
        <v>0</v>
      </c>
      <c r="M22" s="11">
        <v>950000</v>
      </c>
      <c r="N22" s="11">
        <v>950000</v>
      </c>
      <c r="O22" s="227">
        <f t="shared" si="25"/>
        <v>0</v>
      </c>
      <c r="P22" s="11">
        <v>950000</v>
      </c>
      <c r="Q22" s="11">
        <v>950000</v>
      </c>
      <c r="R22" s="227">
        <f t="shared" ref="R22:R30" si="42">+P22-Q22</f>
        <v>0</v>
      </c>
      <c r="S22" s="11">
        <v>950000</v>
      </c>
      <c r="T22" s="11">
        <v>950000</v>
      </c>
      <c r="U22" s="227">
        <f t="shared" ref="U22:U30" si="43">+S22-T22</f>
        <v>0</v>
      </c>
      <c r="V22" s="11">
        <v>950000</v>
      </c>
      <c r="W22" s="11">
        <v>950000</v>
      </c>
      <c r="X22" s="227">
        <f>+V22-W22</f>
        <v>0</v>
      </c>
      <c r="Y22" s="11">
        <v>950000</v>
      </c>
      <c r="Z22" s="11">
        <v>950000</v>
      </c>
      <c r="AA22" s="227">
        <f t="shared" ref="AA22:AA30" si="44">+Y22-Z22</f>
        <v>0</v>
      </c>
      <c r="AB22" s="11">
        <v>950000</v>
      </c>
      <c r="AC22" s="11"/>
      <c r="AD22" s="227">
        <f t="shared" ref="AD22:AD30" si="45">+AB22-AC22</f>
        <v>950000</v>
      </c>
      <c r="AE22" s="11">
        <v>950000</v>
      </c>
      <c r="AF22" s="11"/>
      <c r="AG22" s="227">
        <f t="shared" ref="AG22:AG34" si="46">+AE22-AF22</f>
        <v>950000</v>
      </c>
      <c r="AH22" s="11">
        <v>950000</v>
      </c>
      <c r="AI22" s="11"/>
      <c r="AJ22" s="227">
        <f t="shared" ref="AJ22:AJ30" si="47">+AH22-AI22</f>
        <v>950000</v>
      </c>
      <c r="AK22" s="11">
        <v>950000</v>
      </c>
      <c r="AL22" s="11"/>
      <c r="AM22" s="227">
        <f t="shared" ref="AM22:AM30" si="48">+AK22-AL22</f>
        <v>950000</v>
      </c>
      <c r="AN22" s="11">
        <v>950000</v>
      </c>
      <c r="AO22" s="11"/>
      <c r="AP22" s="227">
        <f>+AN22-AO22</f>
        <v>950000</v>
      </c>
      <c r="AQ22" s="11"/>
      <c r="AR22" s="11"/>
      <c r="AS22" s="248"/>
      <c r="AT22" s="11"/>
      <c r="AU22" s="11"/>
      <c r="AV22" s="11">
        <f t="shared" si="29"/>
        <v>0</v>
      </c>
      <c r="AW22" s="11"/>
      <c r="AX22" s="11"/>
      <c r="AY22" s="11"/>
      <c r="AZ22" s="33">
        <f t="shared" si="18"/>
        <v>9500000</v>
      </c>
      <c r="BA22" s="8">
        <f t="shared" si="19"/>
        <v>4000000</v>
      </c>
      <c r="BB22" s="8">
        <f t="shared" si="20"/>
        <v>13500000</v>
      </c>
      <c r="BC22" s="8">
        <f t="shared" si="21"/>
        <v>13500000</v>
      </c>
      <c r="BD22" s="8">
        <f t="shared" si="22"/>
        <v>0</v>
      </c>
    </row>
    <row r="23" spans="1:56" x14ac:dyDescent="0.2">
      <c r="A23" s="108">
        <v>17</v>
      </c>
      <c r="B23" s="202"/>
      <c r="C23" s="203" t="s">
        <v>411</v>
      </c>
      <c r="D23" s="9" t="s">
        <v>506</v>
      </c>
      <c r="E23" s="11">
        <v>13500000</v>
      </c>
      <c r="F23" s="11"/>
      <c r="G23" s="11"/>
      <c r="H23" s="11">
        <f t="shared" si="23"/>
        <v>13500000</v>
      </c>
      <c r="I23" s="11">
        <v>3900000</v>
      </c>
      <c r="J23" s="11">
        <v>100000</v>
      </c>
      <c r="K23" s="11">
        <v>100000</v>
      </c>
      <c r="L23" s="227">
        <f t="shared" si="24"/>
        <v>0</v>
      </c>
      <c r="M23" s="11">
        <v>950000</v>
      </c>
      <c r="N23" s="11">
        <v>950000</v>
      </c>
      <c r="O23" s="227">
        <f t="shared" si="25"/>
        <v>0</v>
      </c>
      <c r="P23" s="11">
        <v>950000</v>
      </c>
      <c r="Q23" s="11">
        <v>950000</v>
      </c>
      <c r="R23" s="227">
        <f t="shared" si="42"/>
        <v>0</v>
      </c>
      <c r="S23" s="11">
        <v>950000</v>
      </c>
      <c r="T23" s="11">
        <v>950000</v>
      </c>
      <c r="U23" s="227">
        <f t="shared" si="43"/>
        <v>0</v>
      </c>
      <c r="V23" s="11">
        <v>950000</v>
      </c>
      <c r="W23" s="11"/>
      <c r="X23" s="227">
        <f t="shared" ref="X23:X30" si="49">+V23-W23</f>
        <v>950000</v>
      </c>
      <c r="Y23" s="11">
        <v>950000</v>
      </c>
      <c r="Z23" s="11"/>
      <c r="AA23" s="227">
        <f t="shared" si="44"/>
        <v>950000</v>
      </c>
      <c r="AB23" s="11">
        <v>950000</v>
      </c>
      <c r="AC23" s="11"/>
      <c r="AD23" s="227">
        <f t="shared" si="45"/>
        <v>950000</v>
      </c>
      <c r="AE23" s="11">
        <v>950000</v>
      </c>
      <c r="AF23" s="11"/>
      <c r="AG23" s="227">
        <f t="shared" si="46"/>
        <v>950000</v>
      </c>
      <c r="AH23" s="11">
        <v>950000</v>
      </c>
      <c r="AI23" s="11"/>
      <c r="AJ23" s="227">
        <f t="shared" si="47"/>
        <v>950000</v>
      </c>
      <c r="AK23" s="11">
        <v>950000</v>
      </c>
      <c r="AL23" s="11"/>
      <c r="AM23" s="227">
        <f t="shared" si="48"/>
        <v>950000</v>
      </c>
      <c r="AN23" s="11">
        <v>950000</v>
      </c>
      <c r="AO23" s="11"/>
      <c r="AP23" s="227">
        <f t="shared" ref="AP23:AP30" si="50">+AN23-AO23</f>
        <v>950000</v>
      </c>
      <c r="AQ23" s="11"/>
      <c r="AR23" s="11"/>
      <c r="AS23" s="248"/>
      <c r="AT23" s="11"/>
      <c r="AU23" s="11"/>
      <c r="AV23" s="11">
        <f t="shared" si="29"/>
        <v>0</v>
      </c>
      <c r="AW23" s="11"/>
      <c r="AX23" s="11"/>
      <c r="AY23" s="11"/>
      <c r="AZ23" s="33">
        <f t="shared" si="18"/>
        <v>9600000</v>
      </c>
      <c r="BA23" s="8">
        <f t="shared" si="19"/>
        <v>3900000</v>
      </c>
      <c r="BB23" s="8">
        <f t="shared" si="20"/>
        <v>13500000</v>
      </c>
      <c r="BC23" s="8">
        <f t="shared" si="21"/>
        <v>13500000</v>
      </c>
      <c r="BD23" s="8">
        <f t="shared" si="22"/>
        <v>0</v>
      </c>
    </row>
    <row r="24" spans="1:56" x14ac:dyDescent="0.2">
      <c r="A24" s="108">
        <v>18</v>
      </c>
      <c r="B24" s="202"/>
      <c r="C24" s="203" t="s">
        <v>412</v>
      </c>
      <c r="D24" s="9" t="s">
        <v>506</v>
      </c>
      <c r="E24" s="11">
        <v>13500000</v>
      </c>
      <c r="F24" s="11"/>
      <c r="G24" s="11"/>
      <c r="H24" s="11">
        <f t="shared" si="23"/>
        <v>13500000</v>
      </c>
      <c r="I24" s="11">
        <v>4000000</v>
      </c>
      <c r="J24" s="11"/>
      <c r="K24" s="11"/>
      <c r="L24" s="227">
        <f t="shared" si="24"/>
        <v>0</v>
      </c>
      <c r="M24" s="11">
        <v>950000</v>
      </c>
      <c r="N24" s="11">
        <v>950000</v>
      </c>
      <c r="O24" s="227">
        <f t="shared" si="25"/>
        <v>0</v>
      </c>
      <c r="P24" s="11">
        <v>950000</v>
      </c>
      <c r="Q24" s="11">
        <v>950000</v>
      </c>
      <c r="R24" s="227">
        <f t="shared" si="42"/>
        <v>0</v>
      </c>
      <c r="S24" s="11">
        <v>950000</v>
      </c>
      <c r="T24" s="11"/>
      <c r="U24" s="227">
        <f t="shared" si="43"/>
        <v>950000</v>
      </c>
      <c r="V24" s="11">
        <v>950000</v>
      </c>
      <c r="W24" s="11"/>
      <c r="X24" s="227">
        <f t="shared" si="49"/>
        <v>950000</v>
      </c>
      <c r="Y24" s="11">
        <v>950000</v>
      </c>
      <c r="Z24" s="11"/>
      <c r="AA24" s="227">
        <f t="shared" si="44"/>
        <v>950000</v>
      </c>
      <c r="AB24" s="11">
        <v>950000</v>
      </c>
      <c r="AC24" s="11"/>
      <c r="AD24" s="227">
        <f t="shared" si="45"/>
        <v>950000</v>
      </c>
      <c r="AE24" s="11">
        <v>950000</v>
      </c>
      <c r="AF24" s="11"/>
      <c r="AG24" s="227">
        <f t="shared" si="46"/>
        <v>950000</v>
      </c>
      <c r="AH24" s="11">
        <v>950000</v>
      </c>
      <c r="AI24" s="11"/>
      <c r="AJ24" s="227">
        <f t="shared" si="47"/>
        <v>950000</v>
      </c>
      <c r="AK24" s="11">
        <v>950000</v>
      </c>
      <c r="AL24" s="11"/>
      <c r="AM24" s="227">
        <f t="shared" si="48"/>
        <v>950000</v>
      </c>
      <c r="AN24" s="11">
        <v>950000</v>
      </c>
      <c r="AO24" s="11"/>
      <c r="AP24" s="227">
        <f t="shared" si="50"/>
        <v>950000</v>
      </c>
      <c r="AQ24" s="11"/>
      <c r="AR24" s="11"/>
      <c r="AS24" s="248"/>
      <c r="AT24" s="11"/>
      <c r="AU24" s="11"/>
      <c r="AV24" s="11">
        <f t="shared" si="29"/>
        <v>0</v>
      </c>
      <c r="AW24" s="11"/>
      <c r="AX24" s="11"/>
      <c r="AY24" s="11"/>
      <c r="AZ24" s="33">
        <f t="shared" si="18"/>
        <v>9500000</v>
      </c>
      <c r="BA24" s="8">
        <f t="shared" si="19"/>
        <v>4000000</v>
      </c>
      <c r="BB24" s="8">
        <f t="shared" si="20"/>
        <v>13500000</v>
      </c>
      <c r="BC24" s="8">
        <f t="shared" si="21"/>
        <v>13500000</v>
      </c>
      <c r="BD24" s="8">
        <f t="shared" si="22"/>
        <v>0</v>
      </c>
    </row>
    <row r="25" spans="1:56" x14ac:dyDescent="0.2">
      <c r="A25" s="108">
        <v>19</v>
      </c>
      <c r="B25" s="202"/>
      <c r="C25" s="262" t="s">
        <v>413</v>
      </c>
      <c r="D25" s="9" t="s">
        <v>506</v>
      </c>
      <c r="E25" s="11">
        <v>13500000</v>
      </c>
      <c r="F25" s="11"/>
      <c r="G25" s="11"/>
      <c r="H25" s="11">
        <f t="shared" si="23"/>
        <v>13500000</v>
      </c>
      <c r="I25" s="11">
        <v>7000000</v>
      </c>
      <c r="J25" s="11">
        <v>0</v>
      </c>
      <c r="K25" s="11">
        <v>0</v>
      </c>
      <c r="L25" s="227">
        <f t="shared" si="24"/>
        <v>0</v>
      </c>
      <c r="M25" s="11">
        <v>650000</v>
      </c>
      <c r="N25" s="11">
        <v>650000</v>
      </c>
      <c r="O25" s="227">
        <f t="shared" si="25"/>
        <v>0</v>
      </c>
      <c r="P25" s="11">
        <v>650000</v>
      </c>
      <c r="Q25" s="11">
        <v>650000</v>
      </c>
      <c r="R25" s="227">
        <f t="shared" si="42"/>
        <v>0</v>
      </c>
      <c r="S25" s="11">
        <v>650000</v>
      </c>
      <c r="T25" s="11">
        <v>650000</v>
      </c>
      <c r="U25" s="227">
        <f t="shared" si="43"/>
        <v>0</v>
      </c>
      <c r="V25" s="11">
        <v>650000</v>
      </c>
      <c r="W25" s="11">
        <v>650000</v>
      </c>
      <c r="X25" s="227">
        <f t="shared" si="49"/>
        <v>0</v>
      </c>
      <c r="Y25" s="11">
        <v>650000</v>
      </c>
      <c r="Z25" s="11">
        <v>650000</v>
      </c>
      <c r="AA25" s="227">
        <f t="shared" si="44"/>
        <v>0</v>
      </c>
      <c r="AB25" s="11">
        <v>650000</v>
      </c>
      <c r="AC25" s="11">
        <v>0</v>
      </c>
      <c r="AD25" s="227">
        <f t="shared" si="45"/>
        <v>650000</v>
      </c>
      <c r="AE25" s="11">
        <v>650000</v>
      </c>
      <c r="AF25" s="11">
        <v>0</v>
      </c>
      <c r="AG25" s="227">
        <f t="shared" si="46"/>
        <v>650000</v>
      </c>
      <c r="AH25" s="11">
        <v>650000</v>
      </c>
      <c r="AI25" s="11">
        <v>0</v>
      </c>
      <c r="AJ25" s="227">
        <f t="shared" si="47"/>
        <v>650000</v>
      </c>
      <c r="AK25" s="11">
        <v>650000</v>
      </c>
      <c r="AL25" s="11">
        <v>0</v>
      </c>
      <c r="AM25" s="227">
        <f t="shared" si="48"/>
        <v>650000</v>
      </c>
      <c r="AN25" s="11">
        <v>650000</v>
      </c>
      <c r="AO25" s="11">
        <v>0</v>
      </c>
      <c r="AP25" s="227">
        <f t="shared" si="50"/>
        <v>650000</v>
      </c>
      <c r="AQ25" s="11"/>
      <c r="AR25" s="11"/>
      <c r="AS25" s="248"/>
      <c r="AT25" s="11"/>
      <c r="AU25" s="11"/>
      <c r="AV25" s="11">
        <f t="shared" si="29"/>
        <v>0</v>
      </c>
      <c r="AW25" s="11"/>
      <c r="AX25" s="11"/>
      <c r="AY25" s="11"/>
      <c r="AZ25" s="33">
        <f t="shared" si="18"/>
        <v>6500000</v>
      </c>
      <c r="BA25" s="8">
        <f t="shared" si="19"/>
        <v>7000000</v>
      </c>
      <c r="BB25" s="8">
        <f t="shared" si="20"/>
        <v>13500000</v>
      </c>
      <c r="BC25" s="8">
        <f t="shared" si="21"/>
        <v>13500000</v>
      </c>
      <c r="BD25" s="8">
        <f t="shared" si="22"/>
        <v>0</v>
      </c>
    </row>
    <row r="26" spans="1:56" x14ac:dyDescent="0.2">
      <c r="A26" s="108">
        <v>20</v>
      </c>
      <c r="B26" s="202"/>
      <c r="C26" s="203" t="s">
        <v>426</v>
      </c>
      <c r="D26" s="9" t="s">
        <v>506</v>
      </c>
      <c r="E26" s="11">
        <v>13500000</v>
      </c>
      <c r="F26" s="11"/>
      <c r="G26" s="11"/>
      <c r="H26" s="11">
        <f t="shared" si="23"/>
        <v>13500000</v>
      </c>
      <c r="I26" s="11">
        <v>4000000</v>
      </c>
      <c r="J26" s="11"/>
      <c r="K26" s="11"/>
      <c r="L26" s="227">
        <f t="shared" si="24"/>
        <v>0</v>
      </c>
      <c r="M26" s="11">
        <v>800000</v>
      </c>
      <c r="N26" s="11">
        <v>800000</v>
      </c>
      <c r="O26" s="227">
        <f t="shared" si="25"/>
        <v>0</v>
      </c>
      <c r="P26" s="11">
        <v>800000</v>
      </c>
      <c r="Q26" s="11">
        <v>800000</v>
      </c>
      <c r="R26" s="227">
        <f t="shared" si="42"/>
        <v>0</v>
      </c>
      <c r="S26" s="11">
        <v>800000</v>
      </c>
      <c r="T26" s="11">
        <v>800000</v>
      </c>
      <c r="U26" s="227">
        <f t="shared" si="43"/>
        <v>0</v>
      </c>
      <c r="V26" s="11">
        <v>800000</v>
      </c>
      <c r="W26" s="11">
        <v>800000</v>
      </c>
      <c r="X26" s="227">
        <f t="shared" si="49"/>
        <v>0</v>
      </c>
      <c r="Y26" s="11">
        <v>800000</v>
      </c>
      <c r="Z26" s="11"/>
      <c r="AA26" s="227">
        <f t="shared" si="44"/>
        <v>800000</v>
      </c>
      <c r="AB26" s="11">
        <v>800000</v>
      </c>
      <c r="AC26" s="11"/>
      <c r="AD26" s="227">
        <f t="shared" si="45"/>
        <v>800000</v>
      </c>
      <c r="AE26" s="11">
        <v>800000</v>
      </c>
      <c r="AF26" s="11"/>
      <c r="AG26" s="227">
        <f t="shared" si="46"/>
        <v>800000</v>
      </c>
      <c r="AH26" s="11">
        <v>800000</v>
      </c>
      <c r="AI26" s="11"/>
      <c r="AJ26" s="227">
        <f t="shared" si="47"/>
        <v>800000</v>
      </c>
      <c r="AK26" s="11">
        <v>800000</v>
      </c>
      <c r="AL26" s="11"/>
      <c r="AM26" s="227">
        <f t="shared" si="48"/>
        <v>800000</v>
      </c>
      <c r="AN26" s="11">
        <v>800000</v>
      </c>
      <c r="AO26" s="11"/>
      <c r="AP26" s="227">
        <f t="shared" si="50"/>
        <v>800000</v>
      </c>
      <c r="AQ26" s="11">
        <v>800000</v>
      </c>
      <c r="AR26" s="11"/>
      <c r="AS26" s="227">
        <f t="shared" ref="AS26" si="51">+AQ26-AR26</f>
        <v>800000</v>
      </c>
      <c r="AT26" s="11">
        <v>700000</v>
      </c>
      <c r="AU26" s="11"/>
      <c r="AV26" s="11">
        <f t="shared" si="29"/>
        <v>700000</v>
      </c>
      <c r="AW26" s="11"/>
      <c r="AX26" s="11"/>
      <c r="AY26" s="11"/>
      <c r="AZ26" s="33">
        <f t="shared" si="18"/>
        <v>9500000</v>
      </c>
      <c r="BA26" s="8">
        <f t="shared" si="19"/>
        <v>4000000</v>
      </c>
      <c r="BB26" s="8">
        <f t="shared" si="20"/>
        <v>13500000</v>
      </c>
      <c r="BC26" s="8">
        <f t="shared" si="21"/>
        <v>13500000</v>
      </c>
      <c r="BD26" s="8">
        <f t="shared" si="22"/>
        <v>0</v>
      </c>
    </row>
    <row r="27" spans="1:56" x14ac:dyDescent="0.2">
      <c r="A27" s="108">
        <v>21</v>
      </c>
      <c r="B27" s="202"/>
      <c r="C27" s="203" t="s">
        <v>487</v>
      </c>
      <c r="D27" s="9" t="s">
        <v>506</v>
      </c>
      <c r="E27" s="11">
        <v>13500000</v>
      </c>
      <c r="F27" s="11"/>
      <c r="G27" s="11"/>
      <c r="H27" s="11">
        <f t="shared" si="23"/>
        <v>13500000</v>
      </c>
      <c r="I27" s="11">
        <v>2000000</v>
      </c>
      <c r="J27" s="11">
        <v>2000000</v>
      </c>
      <c r="K27" s="11">
        <v>2000000</v>
      </c>
      <c r="L27" s="227">
        <f t="shared" si="24"/>
        <v>0</v>
      </c>
      <c r="M27" s="11">
        <v>950000</v>
      </c>
      <c r="N27" s="11">
        <v>950000</v>
      </c>
      <c r="O27" s="227">
        <f t="shared" si="25"/>
        <v>0</v>
      </c>
      <c r="P27" s="11">
        <v>950000</v>
      </c>
      <c r="Q27" s="11">
        <v>950000</v>
      </c>
      <c r="R27" s="227">
        <f t="shared" si="42"/>
        <v>0</v>
      </c>
      <c r="S27" s="11">
        <v>950000</v>
      </c>
      <c r="T27" s="11">
        <v>950000</v>
      </c>
      <c r="U27" s="227">
        <f t="shared" si="43"/>
        <v>0</v>
      </c>
      <c r="V27" s="11">
        <v>950000</v>
      </c>
      <c r="W27" s="11">
        <v>150000</v>
      </c>
      <c r="X27" s="227">
        <f t="shared" si="49"/>
        <v>800000</v>
      </c>
      <c r="Y27" s="11">
        <v>950000</v>
      </c>
      <c r="Z27" s="11"/>
      <c r="AA27" s="227">
        <f t="shared" si="44"/>
        <v>950000</v>
      </c>
      <c r="AB27" s="11">
        <v>950000</v>
      </c>
      <c r="AC27" s="11"/>
      <c r="AD27" s="227">
        <f t="shared" si="45"/>
        <v>950000</v>
      </c>
      <c r="AE27" s="11">
        <v>950000</v>
      </c>
      <c r="AF27" s="11"/>
      <c r="AG27" s="227">
        <f t="shared" si="46"/>
        <v>950000</v>
      </c>
      <c r="AH27" s="11">
        <v>950000</v>
      </c>
      <c r="AI27" s="11"/>
      <c r="AJ27" s="227">
        <f t="shared" si="47"/>
        <v>950000</v>
      </c>
      <c r="AK27" s="11">
        <v>950000</v>
      </c>
      <c r="AL27" s="11"/>
      <c r="AM27" s="227">
        <f t="shared" si="48"/>
        <v>950000</v>
      </c>
      <c r="AN27" s="11">
        <v>950000</v>
      </c>
      <c r="AO27" s="11"/>
      <c r="AP27" s="227">
        <f t="shared" si="50"/>
        <v>950000</v>
      </c>
      <c r="AQ27" s="11"/>
      <c r="AR27" s="11"/>
      <c r="AS27" s="248"/>
      <c r="AT27" s="11"/>
      <c r="AU27" s="11"/>
      <c r="AV27" s="11">
        <f t="shared" si="29"/>
        <v>0</v>
      </c>
      <c r="AW27" s="11"/>
      <c r="AX27" s="11"/>
      <c r="AY27" s="11"/>
      <c r="AZ27" s="33">
        <f t="shared" si="18"/>
        <v>11500000</v>
      </c>
      <c r="BA27" s="8">
        <f t="shared" si="19"/>
        <v>2000000</v>
      </c>
      <c r="BB27" s="8">
        <f t="shared" si="20"/>
        <v>13500000</v>
      </c>
      <c r="BC27" s="8">
        <f t="shared" si="21"/>
        <v>13500000</v>
      </c>
      <c r="BD27" s="8">
        <f t="shared" si="22"/>
        <v>0</v>
      </c>
    </row>
    <row r="28" spans="1:56" x14ac:dyDescent="0.2">
      <c r="A28" s="108">
        <v>22</v>
      </c>
      <c r="B28" s="202"/>
      <c r="C28" s="203" t="s">
        <v>488</v>
      </c>
      <c r="D28" s="9" t="s">
        <v>506</v>
      </c>
      <c r="E28" s="11">
        <v>13500000</v>
      </c>
      <c r="F28" s="11"/>
      <c r="G28" s="11"/>
      <c r="H28" s="11">
        <f t="shared" si="23"/>
        <v>13500000</v>
      </c>
      <c r="I28" s="11">
        <v>4000000</v>
      </c>
      <c r="J28" s="11"/>
      <c r="K28" s="11"/>
      <c r="L28" s="227">
        <f t="shared" si="24"/>
        <v>0</v>
      </c>
      <c r="M28" s="11">
        <v>950000</v>
      </c>
      <c r="N28" s="11"/>
      <c r="O28" s="227">
        <f t="shared" si="25"/>
        <v>950000</v>
      </c>
      <c r="P28" s="11">
        <v>950000</v>
      </c>
      <c r="Q28" s="11"/>
      <c r="R28" s="227">
        <f t="shared" si="42"/>
        <v>950000</v>
      </c>
      <c r="S28" s="11">
        <v>950000</v>
      </c>
      <c r="T28" s="11"/>
      <c r="U28" s="227">
        <f t="shared" si="43"/>
        <v>950000</v>
      </c>
      <c r="V28" s="11">
        <v>950000</v>
      </c>
      <c r="W28" s="11"/>
      <c r="X28" s="227">
        <f t="shared" si="49"/>
        <v>950000</v>
      </c>
      <c r="Y28" s="11">
        <v>950000</v>
      </c>
      <c r="Z28" s="11"/>
      <c r="AA28" s="227">
        <f t="shared" si="44"/>
        <v>950000</v>
      </c>
      <c r="AB28" s="11">
        <v>950000</v>
      </c>
      <c r="AC28" s="11"/>
      <c r="AD28" s="227">
        <f t="shared" si="45"/>
        <v>950000</v>
      </c>
      <c r="AE28" s="11">
        <v>950000</v>
      </c>
      <c r="AF28" s="11"/>
      <c r="AG28" s="227">
        <f t="shared" si="46"/>
        <v>950000</v>
      </c>
      <c r="AH28" s="11">
        <v>950000</v>
      </c>
      <c r="AI28" s="11"/>
      <c r="AJ28" s="227">
        <f t="shared" si="47"/>
        <v>950000</v>
      </c>
      <c r="AK28" s="11">
        <v>950000</v>
      </c>
      <c r="AL28" s="11"/>
      <c r="AM28" s="227">
        <f t="shared" si="48"/>
        <v>950000</v>
      </c>
      <c r="AN28" s="11">
        <v>950000</v>
      </c>
      <c r="AO28" s="11"/>
      <c r="AP28" s="227">
        <f t="shared" si="50"/>
        <v>950000</v>
      </c>
      <c r="AQ28" s="11"/>
      <c r="AR28" s="11"/>
      <c r="AS28" s="248"/>
      <c r="AT28" s="11"/>
      <c r="AU28" s="11"/>
      <c r="AV28" s="11">
        <f t="shared" si="29"/>
        <v>0</v>
      </c>
      <c r="AW28" s="11"/>
      <c r="AX28" s="11"/>
      <c r="AY28" s="11"/>
      <c r="AZ28" s="33">
        <f t="shared" si="18"/>
        <v>9500000</v>
      </c>
      <c r="BA28" s="8">
        <f t="shared" si="19"/>
        <v>4000000</v>
      </c>
      <c r="BB28" s="8">
        <f t="shared" si="20"/>
        <v>13500000</v>
      </c>
      <c r="BC28" s="8">
        <f t="shared" si="21"/>
        <v>13500000</v>
      </c>
      <c r="BD28" s="8">
        <f t="shared" si="22"/>
        <v>0</v>
      </c>
    </row>
    <row r="29" spans="1:56" x14ac:dyDescent="0.2">
      <c r="A29" s="108">
        <v>23</v>
      </c>
      <c r="B29" s="202"/>
      <c r="C29" s="110" t="s">
        <v>489</v>
      </c>
      <c r="D29" s="279" t="s">
        <v>505</v>
      </c>
      <c r="E29" s="11">
        <v>13500000</v>
      </c>
      <c r="F29" s="111"/>
      <c r="G29" s="111"/>
      <c r="H29" s="11">
        <f t="shared" si="23"/>
        <v>13500000</v>
      </c>
      <c r="I29" s="11">
        <v>2000000</v>
      </c>
      <c r="J29" s="111">
        <v>2000000</v>
      </c>
      <c r="K29" s="111"/>
      <c r="L29" s="227">
        <f t="shared" si="24"/>
        <v>2000000</v>
      </c>
      <c r="M29" s="111"/>
      <c r="N29" s="111"/>
      <c r="O29" s="227">
        <f t="shared" si="25"/>
        <v>0</v>
      </c>
      <c r="P29" s="111">
        <v>870000</v>
      </c>
      <c r="Q29" s="111"/>
      <c r="R29" s="227">
        <f t="shared" si="42"/>
        <v>870000</v>
      </c>
      <c r="S29" s="111">
        <v>870000</v>
      </c>
      <c r="T29" s="111"/>
      <c r="U29" s="227">
        <f t="shared" si="43"/>
        <v>870000</v>
      </c>
      <c r="V29" s="111">
        <v>870000</v>
      </c>
      <c r="W29" s="111"/>
      <c r="X29" s="227">
        <f t="shared" si="49"/>
        <v>870000</v>
      </c>
      <c r="Y29" s="111">
        <v>870000</v>
      </c>
      <c r="Z29" s="111"/>
      <c r="AA29" s="227">
        <f t="shared" si="44"/>
        <v>870000</v>
      </c>
      <c r="AB29" s="111">
        <v>870000</v>
      </c>
      <c r="AC29" s="111"/>
      <c r="AD29" s="227">
        <f t="shared" si="45"/>
        <v>870000</v>
      </c>
      <c r="AE29" s="111">
        <v>870000</v>
      </c>
      <c r="AF29" s="111"/>
      <c r="AG29" s="227">
        <f t="shared" si="46"/>
        <v>870000</v>
      </c>
      <c r="AH29" s="111">
        <v>870000</v>
      </c>
      <c r="AI29" s="111"/>
      <c r="AJ29" s="227">
        <f t="shared" si="47"/>
        <v>870000</v>
      </c>
      <c r="AK29" s="111">
        <v>870000</v>
      </c>
      <c r="AL29" s="111"/>
      <c r="AM29" s="227">
        <f t="shared" si="48"/>
        <v>870000</v>
      </c>
      <c r="AN29" s="111">
        <v>870000</v>
      </c>
      <c r="AO29" s="111"/>
      <c r="AP29" s="227">
        <f t="shared" si="50"/>
        <v>870000</v>
      </c>
      <c r="AQ29" s="111">
        <v>870000</v>
      </c>
      <c r="AR29" s="111"/>
      <c r="AS29" s="227">
        <f t="shared" ref="AS29:AS30" si="52">+AQ29-AR29</f>
        <v>870000</v>
      </c>
      <c r="AT29" s="111">
        <v>800000</v>
      </c>
      <c r="AU29" s="111"/>
      <c r="AV29" s="11">
        <f t="shared" si="29"/>
        <v>800000</v>
      </c>
      <c r="AW29" s="111"/>
      <c r="AX29" s="111"/>
      <c r="AY29" s="11"/>
      <c r="AZ29" s="33">
        <f t="shared" si="18"/>
        <v>11500000</v>
      </c>
      <c r="BA29" s="8">
        <f t="shared" si="19"/>
        <v>2000000</v>
      </c>
      <c r="BB29" s="8">
        <f t="shared" si="20"/>
        <v>13500000</v>
      </c>
      <c r="BC29" s="8">
        <f t="shared" si="21"/>
        <v>13500000</v>
      </c>
      <c r="BD29" s="8">
        <f t="shared" si="22"/>
        <v>0</v>
      </c>
    </row>
    <row r="30" spans="1:56" x14ac:dyDescent="0.2">
      <c r="A30" s="108">
        <v>24</v>
      </c>
      <c r="B30" s="202"/>
      <c r="C30" s="203" t="s">
        <v>490</v>
      </c>
      <c r="D30" s="279" t="s">
        <v>505</v>
      </c>
      <c r="E30" s="11">
        <v>13500000</v>
      </c>
      <c r="F30" s="11"/>
      <c r="G30" s="11"/>
      <c r="H30" s="11">
        <f t="shared" si="23"/>
        <v>13500000</v>
      </c>
      <c r="I30" s="11">
        <v>2550000</v>
      </c>
      <c r="J30" s="11">
        <v>1450000</v>
      </c>
      <c r="K30" s="11">
        <v>1450000</v>
      </c>
      <c r="L30" s="227">
        <f t="shared" si="24"/>
        <v>0</v>
      </c>
      <c r="M30" s="11"/>
      <c r="N30" s="11"/>
      <c r="O30" s="227">
        <f t="shared" si="25"/>
        <v>0</v>
      </c>
      <c r="P30" s="11">
        <v>950000</v>
      </c>
      <c r="Q30" s="11">
        <v>950000</v>
      </c>
      <c r="R30" s="227">
        <f t="shared" si="42"/>
        <v>0</v>
      </c>
      <c r="S30" s="11">
        <v>950000</v>
      </c>
      <c r="T30" s="11">
        <v>950000</v>
      </c>
      <c r="U30" s="227">
        <f t="shared" si="43"/>
        <v>0</v>
      </c>
      <c r="V30" s="11">
        <v>950000</v>
      </c>
      <c r="W30" s="11">
        <v>950000</v>
      </c>
      <c r="X30" s="227">
        <f t="shared" si="49"/>
        <v>0</v>
      </c>
      <c r="Y30" s="11">
        <v>950000</v>
      </c>
      <c r="Z30" s="11"/>
      <c r="AA30" s="227">
        <f t="shared" si="44"/>
        <v>950000</v>
      </c>
      <c r="AB30" s="11">
        <v>950000</v>
      </c>
      <c r="AC30" s="11"/>
      <c r="AD30" s="227">
        <f t="shared" si="45"/>
        <v>950000</v>
      </c>
      <c r="AE30" s="11">
        <v>950000</v>
      </c>
      <c r="AF30" s="11"/>
      <c r="AG30" s="227">
        <f t="shared" si="46"/>
        <v>950000</v>
      </c>
      <c r="AH30" s="11">
        <v>950000</v>
      </c>
      <c r="AI30" s="11"/>
      <c r="AJ30" s="227">
        <f t="shared" si="47"/>
        <v>950000</v>
      </c>
      <c r="AK30" s="11">
        <v>950000</v>
      </c>
      <c r="AL30" s="11"/>
      <c r="AM30" s="227">
        <f t="shared" si="48"/>
        <v>950000</v>
      </c>
      <c r="AN30" s="11">
        <v>950000</v>
      </c>
      <c r="AO30" s="11"/>
      <c r="AP30" s="227">
        <f t="shared" si="50"/>
        <v>950000</v>
      </c>
      <c r="AQ30" s="11">
        <v>950000</v>
      </c>
      <c r="AR30" s="11"/>
      <c r="AS30" s="227">
        <f t="shared" si="52"/>
        <v>950000</v>
      </c>
      <c r="AT30" s="11">
        <v>0</v>
      </c>
      <c r="AU30" s="11"/>
      <c r="AV30" s="227">
        <v>0</v>
      </c>
      <c r="AW30" s="11"/>
      <c r="AX30" s="11"/>
      <c r="AY30" s="11"/>
      <c r="AZ30" s="33">
        <f t="shared" si="18"/>
        <v>10950000</v>
      </c>
      <c r="BA30" s="8">
        <f t="shared" si="19"/>
        <v>2550000</v>
      </c>
      <c r="BB30" s="8">
        <f t="shared" si="20"/>
        <v>13500000</v>
      </c>
      <c r="BC30" s="8">
        <f t="shared" si="21"/>
        <v>13500000</v>
      </c>
      <c r="BD30" s="8">
        <f t="shared" si="22"/>
        <v>0</v>
      </c>
    </row>
    <row r="31" spans="1:56" x14ac:dyDescent="0.2">
      <c r="A31" s="108">
        <v>25</v>
      </c>
      <c r="B31" s="202"/>
      <c r="C31" s="203" t="s">
        <v>491</v>
      </c>
      <c r="D31" s="9" t="s">
        <v>506</v>
      </c>
      <c r="E31" s="11">
        <v>13500000</v>
      </c>
      <c r="F31" s="11"/>
      <c r="G31" s="11"/>
      <c r="H31" s="11">
        <f t="shared" si="23"/>
        <v>13500000</v>
      </c>
      <c r="I31" s="11">
        <v>3300000</v>
      </c>
      <c r="J31" s="11"/>
      <c r="K31" s="11"/>
      <c r="L31" s="227">
        <f t="shared" si="24"/>
        <v>0</v>
      </c>
      <c r="M31" s="11">
        <v>5000000</v>
      </c>
      <c r="N31" s="11">
        <v>5000000</v>
      </c>
      <c r="O31" s="227">
        <f t="shared" si="25"/>
        <v>0</v>
      </c>
      <c r="P31" s="11"/>
      <c r="Q31" s="11"/>
      <c r="R31" s="227"/>
      <c r="S31" s="11"/>
      <c r="T31" s="11"/>
      <c r="U31" s="227"/>
      <c r="V31" s="11"/>
      <c r="W31" s="11"/>
      <c r="X31" s="227"/>
      <c r="Y31" s="11"/>
      <c r="Z31" s="11"/>
      <c r="AA31" s="227"/>
      <c r="AB31" s="11"/>
      <c r="AC31" s="11"/>
      <c r="AD31" s="227"/>
      <c r="AE31" s="11">
        <v>5200000</v>
      </c>
      <c r="AF31" s="11">
        <v>4700000</v>
      </c>
      <c r="AG31" s="227">
        <f t="shared" si="46"/>
        <v>500000</v>
      </c>
      <c r="AH31" s="11"/>
      <c r="AI31" s="11"/>
      <c r="AJ31" s="227"/>
      <c r="AK31" s="11"/>
      <c r="AL31" s="11"/>
      <c r="AM31" s="227"/>
      <c r="AN31" s="11"/>
      <c r="AO31" s="11"/>
      <c r="AP31" s="227"/>
      <c r="AQ31" s="11"/>
      <c r="AR31" s="11"/>
      <c r="AS31" s="248"/>
      <c r="AT31" s="11"/>
      <c r="AU31" s="11"/>
      <c r="AV31" s="11">
        <f t="shared" si="29"/>
        <v>0</v>
      </c>
      <c r="AW31" s="11"/>
      <c r="AX31" s="11"/>
      <c r="AY31" s="11"/>
      <c r="AZ31" s="33">
        <f t="shared" si="18"/>
        <v>10200000</v>
      </c>
      <c r="BA31" s="8">
        <f t="shared" si="19"/>
        <v>3300000</v>
      </c>
      <c r="BB31" s="8">
        <f t="shared" si="20"/>
        <v>13500000</v>
      </c>
      <c r="BC31" s="8">
        <f t="shared" si="21"/>
        <v>13500000</v>
      </c>
      <c r="BD31" s="8">
        <f t="shared" si="22"/>
        <v>0</v>
      </c>
    </row>
    <row r="32" spans="1:56" x14ac:dyDescent="0.2">
      <c r="A32" s="108">
        <v>26</v>
      </c>
      <c r="B32" s="202"/>
      <c r="C32" s="204" t="s">
        <v>492</v>
      </c>
      <c r="D32" s="279" t="s">
        <v>505</v>
      </c>
      <c r="E32" s="11">
        <v>13500000</v>
      </c>
      <c r="F32" s="111"/>
      <c r="G32" s="111"/>
      <c r="H32" s="11">
        <f t="shared" si="23"/>
        <v>13500000</v>
      </c>
      <c r="I32" s="11">
        <v>4000000</v>
      </c>
      <c r="J32" s="111"/>
      <c r="K32" s="111"/>
      <c r="L32" s="227">
        <f t="shared" si="24"/>
        <v>0</v>
      </c>
      <c r="M32" s="11"/>
      <c r="N32" s="11"/>
      <c r="O32" s="227">
        <f t="shared" si="25"/>
        <v>0</v>
      </c>
      <c r="P32" s="11">
        <v>950000</v>
      </c>
      <c r="Q32" s="11">
        <v>950000</v>
      </c>
      <c r="R32" s="227">
        <f>+P32-Q32</f>
        <v>0</v>
      </c>
      <c r="S32" s="11">
        <v>950000</v>
      </c>
      <c r="T32" s="11">
        <v>950000</v>
      </c>
      <c r="U32" s="227">
        <f t="shared" ref="U32:U34" si="53">+S32-T32</f>
        <v>0</v>
      </c>
      <c r="V32" s="11">
        <v>950000</v>
      </c>
      <c r="W32" s="11">
        <v>950000</v>
      </c>
      <c r="X32" s="227">
        <f t="shared" ref="X32:X34" si="54">+V32-W32</f>
        <v>0</v>
      </c>
      <c r="Y32" s="11">
        <v>950000</v>
      </c>
      <c r="Z32" s="11"/>
      <c r="AA32" s="227">
        <f t="shared" ref="AA32:AA34" si="55">+Y32-Z32</f>
        <v>950000</v>
      </c>
      <c r="AB32" s="11">
        <v>950000</v>
      </c>
      <c r="AC32" s="11"/>
      <c r="AD32" s="227">
        <f t="shared" ref="AD32:AD34" si="56">+AB32-AC32</f>
        <v>950000</v>
      </c>
      <c r="AE32" s="11">
        <v>950000</v>
      </c>
      <c r="AF32" s="11"/>
      <c r="AG32" s="227">
        <f t="shared" si="46"/>
        <v>950000</v>
      </c>
      <c r="AH32" s="11">
        <v>950000</v>
      </c>
      <c r="AI32" s="11"/>
      <c r="AJ32" s="227">
        <f t="shared" ref="AJ32:AJ34" si="57">+AH32-AI32</f>
        <v>950000</v>
      </c>
      <c r="AK32" s="11">
        <v>950000</v>
      </c>
      <c r="AL32" s="11"/>
      <c r="AM32" s="227">
        <f t="shared" ref="AM32:AM34" si="58">+AK32-AL32</f>
        <v>950000</v>
      </c>
      <c r="AN32" s="11">
        <v>950000</v>
      </c>
      <c r="AO32" s="11"/>
      <c r="AP32" s="227">
        <f t="shared" ref="AP32:AP34" si="59">+AN32-AO32</f>
        <v>950000</v>
      </c>
      <c r="AQ32" s="11">
        <v>950000</v>
      </c>
      <c r="AR32" s="11"/>
      <c r="AS32" s="227">
        <f t="shared" ref="AS32:AS34" si="60">+AQ32-AR32</f>
        <v>950000</v>
      </c>
      <c r="AT32" s="111"/>
      <c r="AU32" s="111"/>
      <c r="AV32" s="11">
        <f t="shared" si="29"/>
        <v>0</v>
      </c>
      <c r="AW32" s="111"/>
      <c r="AX32" s="111"/>
      <c r="AY32" s="11"/>
      <c r="AZ32" s="33">
        <f t="shared" si="18"/>
        <v>9500000</v>
      </c>
      <c r="BA32" s="8">
        <f t="shared" si="19"/>
        <v>4000000</v>
      </c>
      <c r="BB32" s="8">
        <f t="shared" si="20"/>
        <v>13500000</v>
      </c>
      <c r="BC32" s="8">
        <f t="shared" si="21"/>
        <v>13500000</v>
      </c>
      <c r="BD32" s="8">
        <f t="shared" si="22"/>
        <v>0</v>
      </c>
    </row>
    <row r="33" spans="1:56" x14ac:dyDescent="0.2">
      <c r="A33" s="108">
        <v>27</v>
      </c>
      <c r="B33" s="202" t="s">
        <v>494</v>
      </c>
      <c r="C33" s="203" t="s">
        <v>493</v>
      </c>
      <c r="D33" s="9" t="s">
        <v>506</v>
      </c>
      <c r="E33" s="11">
        <v>13500000</v>
      </c>
      <c r="F33" s="11"/>
      <c r="G33" s="11">
        <v>2025000</v>
      </c>
      <c r="H33" s="11">
        <f>+E33-F33-G33</f>
        <v>11475000</v>
      </c>
      <c r="I33" s="11">
        <v>4000000</v>
      </c>
      <c r="J33" s="11"/>
      <c r="K33" s="11"/>
      <c r="L33" s="227">
        <f t="shared" si="24"/>
        <v>0</v>
      </c>
      <c r="M33" s="11"/>
      <c r="N33" s="11"/>
      <c r="O33" s="227">
        <f t="shared" si="25"/>
        <v>0</v>
      </c>
      <c r="P33" s="11">
        <v>747500</v>
      </c>
      <c r="Q33" s="11">
        <v>747500</v>
      </c>
      <c r="R33" s="227">
        <f>+P33-Q33</f>
        <v>0</v>
      </c>
      <c r="S33" s="11">
        <v>747500</v>
      </c>
      <c r="T33" s="11">
        <v>747500</v>
      </c>
      <c r="U33" s="227">
        <f t="shared" si="53"/>
        <v>0</v>
      </c>
      <c r="V33" s="11">
        <v>747500</v>
      </c>
      <c r="W33" s="11">
        <v>747500</v>
      </c>
      <c r="X33" s="227">
        <f t="shared" si="54"/>
        <v>0</v>
      </c>
      <c r="Y33" s="11">
        <v>747500</v>
      </c>
      <c r="Z33" s="11">
        <v>7500</v>
      </c>
      <c r="AA33" s="227">
        <f t="shared" si="55"/>
        <v>740000</v>
      </c>
      <c r="AB33" s="11">
        <v>747500</v>
      </c>
      <c r="AC33" s="11"/>
      <c r="AD33" s="227">
        <f t="shared" si="56"/>
        <v>747500</v>
      </c>
      <c r="AE33" s="11">
        <v>747500</v>
      </c>
      <c r="AF33" s="11"/>
      <c r="AG33" s="227">
        <f t="shared" si="46"/>
        <v>747500</v>
      </c>
      <c r="AH33" s="11">
        <v>747500</v>
      </c>
      <c r="AI33" s="11"/>
      <c r="AJ33" s="227">
        <f t="shared" si="57"/>
        <v>747500</v>
      </c>
      <c r="AK33" s="11">
        <v>747500</v>
      </c>
      <c r="AL33" s="11"/>
      <c r="AM33" s="227">
        <f t="shared" si="58"/>
        <v>747500</v>
      </c>
      <c r="AN33" s="11">
        <v>747500</v>
      </c>
      <c r="AO33" s="11"/>
      <c r="AP33" s="227">
        <f t="shared" si="59"/>
        <v>747500</v>
      </c>
      <c r="AQ33" s="11">
        <v>747500</v>
      </c>
      <c r="AR33" s="11"/>
      <c r="AS33" s="227">
        <f t="shared" si="60"/>
        <v>747500</v>
      </c>
      <c r="AT33" s="11"/>
      <c r="AU33" s="11"/>
      <c r="AV33" s="11">
        <f t="shared" si="29"/>
        <v>0</v>
      </c>
      <c r="AW33" s="11"/>
      <c r="AX33" s="11"/>
      <c r="AY33" s="11"/>
      <c r="AZ33" s="33">
        <f t="shared" si="18"/>
        <v>7475000</v>
      </c>
      <c r="BA33" s="8">
        <f t="shared" si="19"/>
        <v>4000000</v>
      </c>
      <c r="BB33" s="8">
        <f t="shared" si="20"/>
        <v>11475000</v>
      </c>
      <c r="BC33" s="8">
        <f t="shared" si="21"/>
        <v>11475000</v>
      </c>
      <c r="BD33" s="8">
        <f t="shared" si="22"/>
        <v>0</v>
      </c>
    </row>
    <row r="34" spans="1:56" x14ac:dyDescent="0.2">
      <c r="A34" s="108">
        <v>28</v>
      </c>
      <c r="B34" s="202"/>
      <c r="C34" s="203" t="s">
        <v>495</v>
      </c>
      <c r="D34" s="9" t="s">
        <v>506</v>
      </c>
      <c r="E34" s="11">
        <v>13500000</v>
      </c>
      <c r="F34" s="11"/>
      <c r="G34" s="11"/>
      <c r="H34" s="11">
        <v>13500000</v>
      </c>
      <c r="I34" s="11">
        <v>4000000</v>
      </c>
      <c r="J34" s="11"/>
      <c r="K34" s="11"/>
      <c r="L34" s="227">
        <f t="shared" si="24"/>
        <v>0</v>
      </c>
      <c r="M34" s="11"/>
      <c r="N34" s="11"/>
      <c r="O34" s="227">
        <f t="shared" si="25"/>
        <v>0</v>
      </c>
      <c r="P34" s="11">
        <v>950000</v>
      </c>
      <c r="Q34" s="11">
        <v>950000</v>
      </c>
      <c r="R34" s="227">
        <f>+P34-Q34</f>
        <v>0</v>
      </c>
      <c r="S34" s="11">
        <v>950000</v>
      </c>
      <c r="T34" s="11">
        <v>950000</v>
      </c>
      <c r="U34" s="227">
        <f t="shared" si="53"/>
        <v>0</v>
      </c>
      <c r="V34" s="11">
        <v>950000</v>
      </c>
      <c r="W34" s="11">
        <v>950000</v>
      </c>
      <c r="X34" s="227">
        <f t="shared" si="54"/>
        <v>0</v>
      </c>
      <c r="Y34" s="11">
        <v>950000</v>
      </c>
      <c r="Z34" s="11">
        <v>950000</v>
      </c>
      <c r="AA34" s="227">
        <f t="shared" si="55"/>
        <v>0</v>
      </c>
      <c r="AB34" s="11">
        <v>950000</v>
      </c>
      <c r="AC34" s="11">
        <v>950000</v>
      </c>
      <c r="AD34" s="227">
        <f t="shared" si="56"/>
        <v>0</v>
      </c>
      <c r="AE34" s="11">
        <v>950000</v>
      </c>
      <c r="AF34" s="11"/>
      <c r="AG34" s="227">
        <f t="shared" si="46"/>
        <v>950000</v>
      </c>
      <c r="AH34" s="11">
        <v>950000</v>
      </c>
      <c r="AI34" s="11"/>
      <c r="AJ34" s="227">
        <f t="shared" si="57"/>
        <v>950000</v>
      </c>
      <c r="AK34" s="11">
        <v>950000</v>
      </c>
      <c r="AL34" s="11"/>
      <c r="AM34" s="227">
        <f t="shared" si="58"/>
        <v>950000</v>
      </c>
      <c r="AN34" s="11">
        <v>950000</v>
      </c>
      <c r="AO34" s="11"/>
      <c r="AP34" s="227">
        <f t="shared" si="59"/>
        <v>950000</v>
      </c>
      <c r="AQ34" s="11">
        <v>950000</v>
      </c>
      <c r="AR34" s="11"/>
      <c r="AS34" s="227">
        <f t="shared" si="60"/>
        <v>950000</v>
      </c>
      <c r="AT34" s="11"/>
      <c r="AU34" s="11"/>
      <c r="AV34" s="11">
        <f t="shared" si="29"/>
        <v>0</v>
      </c>
      <c r="AW34" s="11"/>
      <c r="AX34" s="11"/>
      <c r="AY34" s="11"/>
      <c r="AZ34" s="33">
        <f t="shared" si="18"/>
        <v>9500000</v>
      </c>
      <c r="BA34" s="8">
        <f t="shared" si="19"/>
        <v>4000000</v>
      </c>
      <c r="BB34" s="8">
        <f t="shared" si="20"/>
        <v>13500000</v>
      </c>
      <c r="BC34" s="8">
        <f t="shared" si="21"/>
        <v>13500000</v>
      </c>
      <c r="BD34" s="8">
        <f t="shared" si="22"/>
        <v>0</v>
      </c>
    </row>
    <row r="35" spans="1:56" s="284" customFormat="1" x14ac:dyDescent="0.2">
      <c r="A35" s="108">
        <v>29</v>
      </c>
      <c r="B35" s="290"/>
      <c r="C35" s="291" t="s">
        <v>498</v>
      </c>
      <c r="D35" s="279" t="s">
        <v>505</v>
      </c>
      <c r="E35" s="272">
        <v>13500000</v>
      </c>
      <c r="F35" s="272">
        <v>1350000</v>
      </c>
      <c r="G35" s="272"/>
      <c r="H35" s="11">
        <f>+E35-F35-G35</f>
        <v>12150000</v>
      </c>
      <c r="I35" s="272">
        <f>+H35</f>
        <v>12150000</v>
      </c>
      <c r="J35" s="272"/>
      <c r="K35" s="272"/>
      <c r="L35" s="292">
        <f t="shared" si="24"/>
        <v>0</v>
      </c>
      <c r="M35" s="272"/>
      <c r="N35" s="272"/>
      <c r="O35" s="292">
        <f t="shared" si="25"/>
        <v>0</v>
      </c>
      <c r="P35" s="272"/>
      <c r="Q35" s="272"/>
      <c r="R35" s="292"/>
      <c r="S35" s="272"/>
      <c r="T35" s="272"/>
      <c r="U35" s="292"/>
      <c r="V35" s="272"/>
      <c r="W35" s="272"/>
      <c r="X35" s="292"/>
      <c r="Y35" s="272"/>
      <c r="Z35" s="272"/>
      <c r="AA35" s="292"/>
      <c r="AB35" s="272"/>
      <c r="AC35" s="272"/>
      <c r="AD35" s="292"/>
      <c r="AE35" s="272"/>
      <c r="AF35" s="272"/>
      <c r="AG35" s="292"/>
      <c r="AH35" s="272"/>
      <c r="AI35" s="272"/>
      <c r="AJ35" s="292"/>
      <c r="AK35" s="272"/>
      <c r="AL35" s="272"/>
      <c r="AM35" s="292"/>
      <c r="AN35" s="272"/>
      <c r="AO35" s="272"/>
      <c r="AP35" s="292"/>
      <c r="AQ35" s="272"/>
      <c r="AR35" s="272"/>
      <c r="AS35" s="293"/>
      <c r="AT35" s="272"/>
      <c r="AU35" s="272"/>
      <c r="AV35" s="272">
        <f t="shared" si="29"/>
        <v>0</v>
      </c>
      <c r="AW35" s="272"/>
      <c r="AX35" s="272"/>
      <c r="AY35" s="272"/>
      <c r="AZ35" s="283">
        <f t="shared" si="18"/>
        <v>0</v>
      </c>
      <c r="BA35" s="284">
        <f t="shared" si="19"/>
        <v>12150000</v>
      </c>
      <c r="BB35" s="284">
        <f t="shared" si="20"/>
        <v>12150000</v>
      </c>
      <c r="BC35" s="284">
        <f t="shared" si="21"/>
        <v>12150000</v>
      </c>
      <c r="BD35" s="284">
        <f t="shared" si="22"/>
        <v>0</v>
      </c>
    </row>
    <row r="36" spans="1:56" x14ac:dyDescent="0.2">
      <c r="A36" s="108">
        <v>30</v>
      </c>
      <c r="B36" s="202"/>
      <c r="C36" s="205" t="s">
        <v>499</v>
      </c>
      <c r="D36" s="279" t="s">
        <v>505</v>
      </c>
      <c r="E36" s="11">
        <v>13500000</v>
      </c>
      <c r="F36" s="11"/>
      <c r="G36" s="11"/>
      <c r="H36" s="11">
        <v>13500000</v>
      </c>
      <c r="I36" s="11">
        <v>1200000</v>
      </c>
      <c r="J36" s="11">
        <v>2800000</v>
      </c>
      <c r="K36" s="11">
        <v>2800000</v>
      </c>
      <c r="L36" s="227">
        <f t="shared" si="24"/>
        <v>0</v>
      </c>
      <c r="M36" s="11"/>
      <c r="N36" s="11"/>
      <c r="O36" s="227"/>
      <c r="P36" s="11">
        <v>950000</v>
      </c>
      <c r="Q36" s="11">
        <v>950000</v>
      </c>
      <c r="R36" s="227">
        <f t="shared" ref="R36:R41" si="61">+P36-Q36</f>
        <v>0</v>
      </c>
      <c r="S36" s="11">
        <v>950000</v>
      </c>
      <c r="T36" s="11">
        <v>350000</v>
      </c>
      <c r="U36" s="227">
        <f t="shared" ref="U36:U42" si="62">+S36-T36</f>
        <v>600000</v>
      </c>
      <c r="V36" s="11">
        <v>950000</v>
      </c>
      <c r="W36" s="11"/>
      <c r="X36" s="227">
        <f t="shared" ref="X36:X42" si="63">+V36-W36</f>
        <v>950000</v>
      </c>
      <c r="Y36" s="11">
        <v>950000</v>
      </c>
      <c r="Z36" s="11"/>
      <c r="AA36" s="227">
        <f t="shared" ref="AA36:AA42" si="64">+Y36-Z36</f>
        <v>950000</v>
      </c>
      <c r="AB36" s="11">
        <v>950000</v>
      </c>
      <c r="AC36" s="11"/>
      <c r="AD36" s="227">
        <f t="shared" ref="AD36:AD42" si="65">+AB36-AC36</f>
        <v>950000</v>
      </c>
      <c r="AE36" s="11">
        <v>950000</v>
      </c>
      <c r="AF36" s="11"/>
      <c r="AG36" s="227">
        <f t="shared" ref="AG36:AG42" si="66">+AE36-AF36</f>
        <v>950000</v>
      </c>
      <c r="AH36" s="11">
        <v>950000</v>
      </c>
      <c r="AI36" s="11"/>
      <c r="AJ36" s="227">
        <f t="shared" ref="AJ36:AJ42" si="67">+AH36-AI36</f>
        <v>950000</v>
      </c>
      <c r="AK36" s="11">
        <v>950000</v>
      </c>
      <c r="AL36" s="11"/>
      <c r="AM36" s="227">
        <f t="shared" ref="AM36:AM42" si="68">+AK36-AL36</f>
        <v>950000</v>
      </c>
      <c r="AN36" s="11">
        <v>950000</v>
      </c>
      <c r="AO36" s="11"/>
      <c r="AP36" s="227">
        <f t="shared" ref="AP36:AP42" si="69">+AN36-AO36</f>
        <v>950000</v>
      </c>
      <c r="AQ36" s="11">
        <v>950000</v>
      </c>
      <c r="AR36" s="11"/>
      <c r="AS36" s="227">
        <f t="shared" ref="AS36:AS37" si="70">+AQ36-AR36</f>
        <v>950000</v>
      </c>
      <c r="AT36" s="11"/>
      <c r="AU36" s="11"/>
      <c r="AV36" s="11">
        <f t="shared" si="29"/>
        <v>0</v>
      </c>
      <c r="AW36" s="11"/>
      <c r="AX36" s="11"/>
      <c r="AY36" s="11"/>
      <c r="AZ36" s="33">
        <f t="shared" si="18"/>
        <v>12300000</v>
      </c>
      <c r="BA36" s="8">
        <f t="shared" si="19"/>
        <v>1200000</v>
      </c>
      <c r="BB36" s="8">
        <f t="shared" si="20"/>
        <v>13500000</v>
      </c>
      <c r="BC36" s="8">
        <f t="shared" si="21"/>
        <v>13500000</v>
      </c>
      <c r="BD36" s="8">
        <f t="shared" si="22"/>
        <v>0</v>
      </c>
    </row>
    <row r="37" spans="1:56" x14ac:dyDescent="0.2">
      <c r="A37" s="108">
        <v>31</v>
      </c>
      <c r="B37" s="202"/>
      <c r="C37" s="203" t="s">
        <v>518</v>
      </c>
      <c r="D37" s="9" t="s">
        <v>506</v>
      </c>
      <c r="E37" s="11">
        <v>13500000</v>
      </c>
      <c r="F37" s="11"/>
      <c r="G37" s="11"/>
      <c r="H37" s="11">
        <v>13500000</v>
      </c>
      <c r="I37" s="11">
        <v>5000000</v>
      </c>
      <c r="J37" s="11"/>
      <c r="K37" s="11"/>
      <c r="L37" s="227">
        <f t="shared" si="24"/>
        <v>0</v>
      </c>
      <c r="M37" s="11"/>
      <c r="N37" s="11"/>
      <c r="O37" s="227"/>
      <c r="P37" s="11">
        <v>850000</v>
      </c>
      <c r="Q37" s="11">
        <v>850000</v>
      </c>
      <c r="R37" s="227">
        <f t="shared" si="61"/>
        <v>0</v>
      </c>
      <c r="S37" s="11">
        <v>850000</v>
      </c>
      <c r="T37" s="11">
        <v>850000</v>
      </c>
      <c r="U37" s="227">
        <f t="shared" si="62"/>
        <v>0</v>
      </c>
      <c r="V37" s="11">
        <v>850000</v>
      </c>
      <c r="W37" s="11">
        <v>850000</v>
      </c>
      <c r="X37" s="227">
        <f t="shared" si="63"/>
        <v>0</v>
      </c>
      <c r="Y37" s="11">
        <v>850000</v>
      </c>
      <c r="Z37" s="11">
        <v>850000</v>
      </c>
      <c r="AA37" s="227">
        <f t="shared" si="64"/>
        <v>0</v>
      </c>
      <c r="AB37" s="11">
        <v>850000</v>
      </c>
      <c r="AC37" s="11">
        <v>600000</v>
      </c>
      <c r="AD37" s="227">
        <f t="shared" si="65"/>
        <v>250000</v>
      </c>
      <c r="AE37" s="11">
        <v>850000</v>
      </c>
      <c r="AF37" s="11"/>
      <c r="AG37" s="227">
        <f t="shared" si="66"/>
        <v>850000</v>
      </c>
      <c r="AH37" s="11">
        <v>850000</v>
      </c>
      <c r="AI37" s="11"/>
      <c r="AJ37" s="227">
        <f t="shared" si="67"/>
        <v>850000</v>
      </c>
      <c r="AK37" s="11">
        <v>850000</v>
      </c>
      <c r="AL37" s="11"/>
      <c r="AM37" s="227">
        <f t="shared" si="68"/>
        <v>850000</v>
      </c>
      <c r="AN37" s="11">
        <v>850000</v>
      </c>
      <c r="AO37" s="11"/>
      <c r="AP37" s="227">
        <f t="shared" si="69"/>
        <v>850000</v>
      </c>
      <c r="AQ37" s="11">
        <v>850000</v>
      </c>
      <c r="AR37" s="11"/>
      <c r="AS37" s="248">
        <f t="shared" si="70"/>
        <v>850000</v>
      </c>
      <c r="AT37" s="11"/>
      <c r="AU37" s="11"/>
      <c r="AV37" s="11">
        <f t="shared" si="29"/>
        <v>0</v>
      </c>
      <c r="AW37" s="11"/>
      <c r="AX37" s="11"/>
      <c r="AY37" s="11"/>
      <c r="AZ37" s="33">
        <f t="shared" si="18"/>
        <v>8500000</v>
      </c>
      <c r="BA37" s="8">
        <f t="shared" si="19"/>
        <v>5000000</v>
      </c>
      <c r="BB37" s="8">
        <f t="shared" si="20"/>
        <v>13500000</v>
      </c>
      <c r="BC37" s="8">
        <f t="shared" si="21"/>
        <v>13500000</v>
      </c>
      <c r="BD37" s="8">
        <f t="shared" si="22"/>
        <v>0</v>
      </c>
    </row>
    <row r="38" spans="1:56" x14ac:dyDescent="0.2">
      <c r="A38" s="108">
        <v>32</v>
      </c>
      <c r="B38" s="202"/>
      <c r="C38" s="205" t="s">
        <v>519</v>
      </c>
      <c r="D38" s="9" t="s">
        <v>506</v>
      </c>
      <c r="E38" s="11">
        <v>13500000</v>
      </c>
      <c r="F38" s="11"/>
      <c r="G38" s="11"/>
      <c r="H38" s="11">
        <v>13500000</v>
      </c>
      <c r="I38" s="11">
        <v>1000000</v>
      </c>
      <c r="J38" s="11"/>
      <c r="K38" s="11"/>
      <c r="L38" s="227">
        <f t="shared" si="24"/>
        <v>0</v>
      </c>
      <c r="M38" s="11"/>
      <c r="N38" s="11"/>
      <c r="O38" s="227"/>
      <c r="P38" s="11">
        <v>1150000</v>
      </c>
      <c r="Q38" s="11">
        <v>1000000</v>
      </c>
      <c r="R38" s="227">
        <f t="shared" si="61"/>
        <v>150000</v>
      </c>
      <c r="S38" s="11">
        <v>1150000</v>
      </c>
      <c r="T38" s="11"/>
      <c r="U38" s="227">
        <f t="shared" si="62"/>
        <v>1150000</v>
      </c>
      <c r="V38" s="11">
        <v>1150000</v>
      </c>
      <c r="W38" s="11"/>
      <c r="X38" s="227">
        <f t="shared" si="63"/>
        <v>1150000</v>
      </c>
      <c r="Y38" s="11">
        <v>1150000</v>
      </c>
      <c r="Z38" s="11"/>
      <c r="AA38" s="227">
        <f t="shared" si="64"/>
        <v>1150000</v>
      </c>
      <c r="AB38" s="11">
        <v>1150000</v>
      </c>
      <c r="AC38" s="11"/>
      <c r="AD38" s="227">
        <f t="shared" si="65"/>
        <v>1150000</v>
      </c>
      <c r="AE38" s="11">
        <v>1150000</v>
      </c>
      <c r="AF38" s="11"/>
      <c r="AG38" s="227">
        <f t="shared" si="66"/>
        <v>1150000</v>
      </c>
      <c r="AH38" s="11">
        <v>1150000</v>
      </c>
      <c r="AI38" s="11"/>
      <c r="AJ38" s="227">
        <f t="shared" si="67"/>
        <v>1150000</v>
      </c>
      <c r="AK38" s="11">
        <v>1150000</v>
      </c>
      <c r="AL38" s="11"/>
      <c r="AM38" s="227">
        <f t="shared" si="68"/>
        <v>1150000</v>
      </c>
      <c r="AN38" s="11">
        <v>1150000</v>
      </c>
      <c r="AO38" s="11"/>
      <c r="AP38" s="227">
        <f t="shared" si="69"/>
        <v>1150000</v>
      </c>
      <c r="AQ38" s="11">
        <v>1150000</v>
      </c>
      <c r="AR38" s="11"/>
      <c r="AS38" s="227">
        <f t="shared" ref="AS38:AS42" si="71">+AQ38-AR38</f>
        <v>1150000</v>
      </c>
      <c r="AT38" s="11">
        <v>1000000</v>
      </c>
      <c r="AU38" s="11"/>
      <c r="AV38" s="11">
        <f t="shared" si="29"/>
        <v>1000000</v>
      </c>
      <c r="AW38" s="11"/>
      <c r="AX38" s="11"/>
      <c r="AY38" s="11"/>
      <c r="AZ38" s="33">
        <f t="shared" si="18"/>
        <v>12500000</v>
      </c>
      <c r="BA38" s="8">
        <f t="shared" si="19"/>
        <v>1000000</v>
      </c>
      <c r="BB38" s="8">
        <f t="shared" si="20"/>
        <v>13500000</v>
      </c>
      <c r="BC38" s="8">
        <f t="shared" si="21"/>
        <v>13500000</v>
      </c>
      <c r="BD38" s="8">
        <f t="shared" si="22"/>
        <v>0</v>
      </c>
    </row>
    <row r="39" spans="1:56" x14ac:dyDescent="0.2">
      <c r="A39" s="108"/>
      <c r="B39" s="202" t="s">
        <v>521</v>
      </c>
      <c r="C39" s="203" t="s">
        <v>520</v>
      </c>
      <c r="D39" s="9" t="s">
        <v>506</v>
      </c>
      <c r="E39" s="11">
        <v>13500000</v>
      </c>
      <c r="F39" s="11"/>
      <c r="G39" s="11">
        <v>6750000</v>
      </c>
      <c r="H39" s="11">
        <f>+E39-G39</f>
        <v>6750000</v>
      </c>
      <c r="I39" s="11">
        <v>4000000</v>
      </c>
      <c r="J39" s="11"/>
      <c r="K39" s="11"/>
      <c r="L39" s="227">
        <f t="shared" si="24"/>
        <v>0</v>
      </c>
      <c r="M39" s="11"/>
      <c r="N39" s="11"/>
      <c r="O39" s="227"/>
      <c r="P39" s="11">
        <v>275000</v>
      </c>
      <c r="Q39" s="11">
        <v>275000</v>
      </c>
      <c r="R39" s="227">
        <f t="shared" si="61"/>
        <v>0</v>
      </c>
      <c r="S39" s="11">
        <v>275000</v>
      </c>
      <c r="T39" s="11">
        <v>275000</v>
      </c>
      <c r="U39" s="227">
        <f t="shared" si="62"/>
        <v>0</v>
      </c>
      <c r="V39" s="11">
        <v>275000</v>
      </c>
      <c r="W39" s="11"/>
      <c r="X39" s="227">
        <f t="shared" si="63"/>
        <v>275000</v>
      </c>
      <c r="Y39" s="11">
        <v>275000</v>
      </c>
      <c r="Z39" s="11"/>
      <c r="AA39" s="227">
        <f t="shared" si="64"/>
        <v>275000</v>
      </c>
      <c r="AB39" s="11">
        <v>275000</v>
      </c>
      <c r="AC39" s="11"/>
      <c r="AD39" s="227">
        <f t="shared" si="65"/>
        <v>275000</v>
      </c>
      <c r="AE39" s="11">
        <v>275000</v>
      </c>
      <c r="AF39" s="11"/>
      <c r="AG39" s="227">
        <f t="shared" si="66"/>
        <v>275000</v>
      </c>
      <c r="AH39" s="11">
        <v>275000</v>
      </c>
      <c r="AI39" s="11"/>
      <c r="AJ39" s="227">
        <f t="shared" si="67"/>
        <v>275000</v>
      </c>
      <c r="AK39" s="11">
        <v>275000</v>
      </c>
      <c r="AL39" s="11"/>
      <c r="AM39" s="227">
        <f t="shared" si="68"/>
        <v>275000</v>
      </c>
      <c r="AN39" s="11">
        <v>275000</v>
      </c>
      <c r="AO39" s="11"/>
      <c r="AP39" s="227">
        <f t="shared" si="69"/>
        <v>275000</v>
      </c>
      <c r="AQ39" s="11">
        <v>275000</v>
      </c>
      <c r="AR39" s="11"/>
      <c r="AS39" s="227">
        <f t="shared" si="71"/>
        <v>275000</v>
      </c>
      <c r="AT39" s="11"/>
      <c r="AU39" s="11"/>
      <c r="AV39" s="11">
        <f t="shared" si="29"/>
        <v>0</v>
      </c>
      <c r="AW39" s="11"/>
      <c r="AX39" s="11"/>
      <c r="AY39" s="11"/>
      <c r="AZ39" s="33">
        <f t="shared" si="18"/>
        <v>2750000</v>
      </c>
      <c r="BA39" s="8">
        <f t="shared" si="19"/>
        <v>4000000</v>
      </c>
      <c r="BB39" s="8">
        <f t="shared" si="20"/>
        <v>6750000</v>
      </c>
      <c r="BC39" s="8">
        <f t="shared" si="21"/>
        <v>6750000</v>
      </c>
      <c r="BD39" s="8">
        <f t="shared" si="22"/>
        <v>0</v>
      </c>
    </row>
    <row r="40" spans="1:56" x14ac:dyDescent="0.2">
      <c r="A40" s="154"/>
      <c r="B40" s="202"/>
      <c r="C40" s="205" t="s">
        <v>522</v>
      </c>
      <c r="D40" s="9" t="s">
        <v>506</v>
      </c>
      <c r="E40" s="11">
        <v>13500000</v>
      </c>
      <c r="F40" s="11"/>
      <c r="G40" s="11"/>
      <c r="H40" s="11">
        <v>13500000</v>
      </c>
      <c r="I40" s="11">
        <v>4000000</v>
      </c>
      <c r="J40" s="11"/>
      <c r="K40" s="11"/>
      <c r="L40" s="227"/>
      <c r="M40" s="11"/>
      <c r="N40" s="11"/>
      <c r="O40" s="227"/>
      <c r="P40" s="11">
        <v>950000</v>
      </c>
      <c r="Q40" s="11">
        <v>950000</v>
      </c>
      <c r="R40" s="227">
        <f t="shared" si="61"/>
        <v>0</v>
      </c>
      <c r="S40" s="11">
        <v>950000</v>
      </c>
      <c r="T40" s="11"/>
      <c r="U40" s="227">
        <f t="shared" si="62"/>
        <v>950000</v>
      </c>
      <c r="V40" s="11">
        <v>950000</v>
      </c>
      <c r="W40" s="11"/>
      <c r="X40" s="227">
        <f t="shared" si="63"/>
        <v>950000</v>
      </c>
      <c r="Y40" s="11">
        <v>950000</v>
      </c>
      <c r="Z40" s="11"/>
      <c r="AA40" s="227">
        <f t="shared" si="64"/>
        <v>950000</v>
      </c>
      <c r="AB40" s="11">
        <v>950000</v>
      </c>
      <c r="AC40" s="11"/>
      <c r="AD40" s="227">
        <f t="shared" si="65"/>
        <v>950000</v>
      </c>
      <c r="AE40" s="11">
        <v>950000</v>
      </c>
      <c r="AF40" s="11"/>
      <c r="AG40" s="227">
        <f t="shared" si="66"/>
        <v>950000</v>
      </c>
      <c r="AH40" s="11">
        <v>950000</v>
      </c>
      <c r="AI40" s="11"/>
      <c r="AJ40" s="227">
        <f t="shared" si="67"/>
        <v>950000</v>
      </c>
      <c r="AK40" s="11">
        <v>950000</v>
      </c>
      <c r="AL40" s="11"/>
      <c r="AM40" s="227">
        <f t="shared" si="68"/>
        <v>950000</v>
      </c>
      <c r="AN40" s="11">
        <v>950000</v>
      </c>
      <c r="AO40" s="11"/>
      <c r="AP40" s="227">
        <f t="shared" si="69"/>
        <v>950000</v>
      </c>
      <c r="AQ40" s="11">
        <v>950000</v>
      </c>
      <c r="AR40" s="11"/>
      <c r="AS40" s="227">
        <f t="shared" si="71"/>
        <v>950000</v>
      </c>
      <c r="AT40" s="11"/>
      <c r="AU40" s="11"/>
      <c r="AV40" s="11">
        <f t="shared" si="29"/>
        <v>0</v>
      </c>
      <c r="AW40" s="11"/>
      <c r="AX40" s="11"/>
      <c r="AY40" s="11"/>
      <c r="AZ40" s="33">
        <f t="shared" si="18"/>
        <v>9500000</v>
      </c>
      <c r="BA40" s="8">
        <f t="shared" si="19"/>
        <v>4000000</v>
      </c>
      <c r="BB40" s="8">
        <f t="shared" si="20"/>
        <v>13500000</v>
      </c>
      <c r="BC40" s="8">
        <f t="shared" si="21"/>
        <v>13500000</v>
      </c>
      <c r="BD40" s="8">
        <f t="shared" si="22"/>
        <v>0</v>
      </c>
    </row>
    <row r="41" spans="1:56" x14ac:dyDescent="0.2">
      <c r="A41" s="108"/>
      <c r="B41" s="202" t="s">
        <v>525</v>
      </c>
      <c r="C41" s="203" t="s">
        <v>524</v>
      </c>
      <c r="D41" s="9" t="s">
        <v>506</v>
      </c>
      <c r="E41" s="11">
        <v>13500000</v>
      </c>
      <c r="F41" s="11">
        <v>4050000</v>
      </c>
      <c r="G41" s="11"/>
      <c r="H41" s="11">
        <f>+E41-F41</f>
        <v>9450000</v>
      </c>
      <c r="I41" s="11">
        <v>3000000</v>
      </c>
      <c r="J41" s="11">
        <v>1000000</v>
      </c>
      <c r="K41" s="11">
        <v>1000000</v>
      </c>
      <c r="L41" s="227">
        <f>+J41-K41</f>
        <v>0</v>
      </c>
      <c r="M41" s="11"/>
      <c r="N41" s="11"/>
      <c r="O41" s="227"/>
      <c r="P41" s="11">
        <v>545000</v>
      </c>
      <c r="Q41" s="11">
        <v>545000</v>
      </c>
      <c r="R41" s="227">
        <f t="shared" si="61"/>
        <v>0</v>
      </c>
      <c r="S41" s="11">
        <v>545000</v>
      </c>
      <c r="T41" s="11">
        <v>545000</v>
      </c>
      <c r="U41" s="227">
        <f t="shared" si="62"/>
        <v>0</v>
      </c>
      <c r="V41" s="11">
        <v>545000</v>
      </c>
      <c r="W41" s="11"/>
      <c r="X41" s="227">
        <f t="shared" si="63"/>
        <v>545000</v>
      </c>
      <c r="Y41" s="11">
        <v>545000</v>
      </c>
      <c r="Z41" s="11"/>
      <c r="AA41" s="227">
        <f t="shared" si="64"/>
        <v>545000</v>
      </c>
      <c r="AB41" s="11">
        <v>545000</v>
      </c>
      <c r="AC41" s="11"/>
      <c r="AD41" s="227">
        <f t="shared" si="65"/>
        <v>545000</v>
      </c>
      <c r="AE41" s="11">
        <v>545000</v>
      </c>
      <c r="AF41" s="11"/>
      <c r="AG41" s="227">
        <f t="shared" si="66"/>
        <v>545000</v>
      </c>
      <c r="AH41" s="11">
        <v>545000</v>
      </c>
      <c r="AI41" s="11"/>
      <c r="AJ41" s="227">
        <f t="shared" si="67"/>
        <v>545000</v>
      </c>
      <c r="AK41" s="11">
        <v>545000</v>
      </c>
      <c r="AL41" s="11"/>
      <c r="AM41" s="227">
        <f t="shared" si="68"/>
        <v>545000</v>
      </c>
      <c r="AN41" s="11">
        <v>545000</v>
      </c>
      <c r="AO41" s="11"/>
      <c r="AP41" s="227">
        <f t="shared" si="69"/>
        <v>545000</v>
      </c>
      <c r="AQ41" s="11">
        <v>545000</v>
      </c>
      <c r="AR41" s="11"/>
      <c r="AS41" s="227">
        <f t="shared" si="71"/>
        <v>545000</v>
      </c>
      <c r="AT41" s="11"/>
      <c r="AU41" s="11"/>
      <c r="AV41" s="11">
        <f t="shared" si="29"/>
        <v>0</v>
      </c>
      <c r="AW41" s="11"/>
      <c r="AX41" s="11"/>
      <c r="AY41" s="11"/>
      <c r="AZ41" s="33">
        <f t="shared" si="18"/>
        <v>6450000</v>
      </c>
      <c r="BA41" s="8">
        <f t="shared" si="19"/>
        <v>3000000</v>
      </c>
      <c r="BB41" s="8">
        <f t="shared" si="20"/>
        <v>9450000</v>
      </c>
      <c r="BC41" s="8">
        <f t="shared" si="21"/>
        <v>9450000</v>
      </c>
      <c r="BD41" s="8">
        <f t="shared" si="22"/>
        <v>0</v>
      </c>
    </row>
    <row r="42" spans="1:56" x14ac:dyDescent="0.2">
      <c r="A42" s="154"/>
      <c r="B42" s="202" t="s">
        <v>528</v>
      </c>
      <c r="C42" s="203" t="s">
        <v>527</v>
      </c>
      <c r="D42" s="9" t="s">
        <v>505</v>
      </c>
      <c r="E42" s="11">
        <v>13500000</v>
      </c>
      <c r="F42" s="11"/>
      <c r="G42" s="11">
        <v>9450000</v>
      </c>
      <c r="H42" s="11">
        <f>+E42-F42-G42</f>
        <v>4050000</v>
      </c>
      <c r="I42" s="11">
        <v>1000000</v>
      </c>
      <c r="J42" s="11"/>
      <c r="K42" s="11"/>
      <c r="L42" s="227"/>
      <c r="M42" s="11"/>
      <c r="N42" s="11"/>
      <c r="O42" s="227"/>
      <c r="P42" s="11"/>
      <c r="Q42" s="11"/>
      <c r="R42" s="227"/>
      <c r="S42" s="11">
        <v>305000</v>
      </c>
      <c r="T42" s="11">
        <v>305000</v>
      </c>
      <c r="U42" s="227">
        <f t="shared" si="62"/>
        <v>0</v>
      </c>
      <c r="V42" s="11">
        <v>305000</v>
      </c>
      <c r="W42" s="11">
        <v>305000</v>
      </c>
      <c r="X42" s="227">
        <f t="shared" si="63"/>
        <v>0</v>
      </c>
      <c r="Y42" s="11">
        <v>305000</v>
      </c>
      <c r="Z42" s="11">
        <v>305000</v>
      </c>
      <c r="AA42" s="227">
        <f t="shared" si="64"/>
        <v>0</v>
      </c>
      <c r="AB42" s="11">
        <v>305000</v>
      </c>
      <c r="AC42" s="11">
        <v>305000</v>
      </c>
      <c r="AD42" s="227">
        <f t="shared" si="65"/>
        <v>0</v>
      </c>
      <c r="AE42" s="11">
        <v>305000</v>
      </c>
      <c r="AF42" s="11">
        <v>280000</v>
      </c>
      <c r="AG42" s="227">
        <f t="shared" si="66"/>
        <v>25000</v>
      </c>
      <c r="AH42" s="11">
        <v>305000</v>
      </c>
      <c r="AI42" s="11"/>
      <c r="AJ42" s="227">
        <f t="shared" si="67"/>
        <v>305000</v>
      </c>
      <c r="AK42" s="11">
        <v>305000</v>
      </c>
      <c r="AL42" s="11"/>
      <c r="AM42" s="227">
        <f t="shared" si="68"/>
        <v>305000</v>
      </c>
      <c r="AN42" s="11">
        <v>305000</v>
      </c>
      <c r="AO42" s="11"/>
      <c r="AP42" s="227">
        <f t="shared" si="69"/>
        <v>305000</v>
      </c>
      <c r="AQ42" s="11">
        <v>305000</v>
      </c>
      <c r="AR42" s="11"/>
      <c r="AS42" s="227">
        <f t="shared" si="71"/>
        <v>305000</v>
      </c>
      <c r="AT42" s="11">
        <v>305000</v>
      </c>
      <c r="AU42" s="11"/>
      <c r="AV42" s="227">
        <f t="shared" si="29"/>
        <v>305000</v>
      </c>
      <c r="AW42" s="11"/>
      <c r="AX42" s="11"/>
      <c r="AY42" s="11"/>
      <c r="AZ42" s="33">
        <f t="shared" si="18"/>
        <v>3050000</v>
      </c>
      <c r="BA42" s="8">
        <f t="shared" si="19"/>
        <v>1000000</v>
      </c>
      <c r="BB42" s="8">
        <f t="shared" si="20"/>
        <v>4050000</v>
      </c>
      <c r="BC42" s="8">
        <f t="shared" si="21"/>
        <v>4050000</v>
      </c>
      <c r="BD42" s="8">
        <f t="shared" si="22"/>
        <v>0</v>
      </c>
    </row>
    <row r="43" spans="1:56" x14ac:dyDescent="0.2">
      <c r="A43" s="108"/>
      <c r="B43" s="202" t="s">
        <v>536</v>
      </c>
      <c r="C43" s="204" t="s">
        <v>537</v>
      </c>
      <c r="D43" s="9" t="s">
        <v>505</v>
      </c>
      <c r="E43" s="111">
        <v>13500000</v>
      </c>
      <c r="F43" s="111"/>
      <c r="G43" s="111">
        <v>4050000</v>
      </c>
      <c r="H43" s="11">
        <f>E43-G43</f>
        <v>9450000</v>
      </c>
      <c r="I43" s="11">
        <v>3000000</v>
      </c>
      <c r="J43" s="111"/>
      <c r="K43" s="111"/>
      <c r="L43" s="227"/>
      <c r="M43" s="111"/>
      <c r="N43" s="111"/>
      <c r="O43" s="227"/>
      <c r="P43" s="11"/>
      <c r="Q43" s="11"/>
      <c r="R43" s="227"/>
      <c r="S43" s="11"/>
      <c r="T43" s="11"/>
      <c r="U43" s="227"/>
      <c r="V43" s="11">
        <v>806250</v>
      </c>
      <c r="W43" s="11"/>
      <c r="X43" s="227">
        <f>V43-W43</f>
        <v>806250</v>
      </c>
      <c r="Y43" s="11">
        <v>806250</v>
      </c>
      <c r="Z43" s="11"/>
      <c r="AA43" s="227">
        <f t="shared" ref="AA43" si="72">Y43-Z43</f>
        <v>806250</v>
      </c>
      <c r="AB43" s="11">
        <v>806250</v>
      </c>
      <c r="AC43" s="11"/>
      <c r="AD43" s="227">
        <f t="shared" ref="AD43" si="73">AB43-AC43</f>
        <v>806250</v>
      </c>
      <c r="AE43" s="11">
        <v>806250</v>
      </c>
      <c r="AF43" s="11"/>
      <c r="AG43" s="227">
        <f t="shared" ref="AG43" si="74">AE43-AF43</f>
        <v>806250</v>
      </c>
      <c r="AH43" s="11">
        <v>806250</v>
      </c>
      <c r="AI43" s="11"/>
      <c r="AJ43" s="227">
        <f t="shared" ref="AJ43" si="75">AH43-AI43</f>
        <v>806250</v>
      </c>
      <c r="AK43" s="11">
        <v>806250</v>
      </c>
      <c r="AL43" s="11"/>
      <c r="AM43" s="227">
        <f t="shared" ref="AM43" si="76">AK43-AL43</f>
        <v>806250</v>
      </c>
      <c r="AN43" s="11">
        <v>806250</v>
      </c>
      <c r="AO43" s="11"/>
      <c r="AP43" s="227">
        <f t="shared" ref="AP43" si="77">AN43-AO43</f>
        <v>806250</v>
      </c>
      <c r="AQ43" s="11">
        <v>806250</v>
      </c>
      <c r="AR43" s="11"/>
      <c r="AS43" s="227">
        <f t="shared" ref="AS43" si="78">AQ43-AR43</f>
        <v>806250</v>
      </c>
      <c r="AT43" s="11">
        <v>806250</v>
      </c>
      <c r="AU43" s="11"/>
      <c r="AV43" s="227">
        <f t="shared" ref="AV43" si="79">AT43-AU43</f>
        <v>806250</v>
      </c>
      <c r="AW43" s="111"/>
      <c r="AX43" s="111"/>
      <c r="AY43" s="11"/>
      <c r="AZ43" s="33"/>
      <c r="BA43" s="64">
        <f t="shared" si="19"/>
        <v>3000000</v>
      </c>
      <c r="BC43" s="8">
        <f t="shared" si="21"/>
        <v>9450000</v>
      </c>
      <c r="BD43" s="8">
        <f t="shared" si="22"/>
        <v>-9450000</v>
      </c>
    </row>
    <row r="44" spans="1:56" x14ac:dyDescent="0.2">
      <c r="A44" s="154"/>
      <c r="B44" s="12"/>
      <c r="C44" s="206"/>
      <c r="D44" s="9"/>
      <c r="E44" s="207"/>
      <c r="F44" s="207"/>
      <c r="G44" s="207"/>
      <c r="H44" s="11"/>
      <c r="I44" s="11"/>
      <c r="J44" s="207"/>
      <c r="K44" s="52"/>
      <c r="L44" s="227"/>
      <c r="M44" s="207"/>
      <c r="N44" s="207"/>
      <c r="O44" s="227"/>
      <c r="P44" s="11"/>
      <c r="Q44" s="11"/>
      <c r="R44" s="227"/>
      <c r="S44" s="11"/>
      <c r="T44" s="11"/>
      <c r="U44" s="227"/>
      <c r="V44" s="11"/>
      <c r="W44" s="11"/>
      <c r="X44" s="227"/>
      <c r="Y44" s="11"/>
      <c r="Z44" s="11"/>
      <c r="AA44" s="227"/>
      <c r="AB44" s="11"/>
      <c r="AC44" s="11"/>
      <c r="AD44" s="227"/>
      <c r="AE44" s="11"/>
      <c r="AF44" s="11"/>
      <c r="AG44" s="227"/>
      <c r="AH44" s="11"/>
      <c r="AI44" s="11"/>
      <c r="AJ44" s="227"/>
      <c r="AK44" s="11"/>
      <c r="AL44" s="11"/>
      <c r="AM44" s="227"/>
      <c r="AN44" s="11"/>
      <c r="AO44" s="11"/>
      <c r="AP44" s="227"/>
      <c r="AQ44" s="207"/>
      <c r="AR44" s="207"/>
      <c r="AS44" s="248"/>
      <c r="AT44" s="207"/>
      <c r="AU44" s="207"/>
      <c r="AV44" s="53"/>
      <c r="AW44" s="207"/>
      <c r="AX44" s="207"/>
      <c r="AY44" s="53"/>
      <c r="AZ44" s="33"/>
      <c r="BA44" s="64"/>
      <c r="BC44" s="8">
        <f t="shared" si="21"/>
        <v>0</v>
      </c>
      <c r="BD44" s="8">
        <f t="shared" si="22"/>
        <v>0</v>
      </c>
    </row>
    <row r="45" spans="1:56" x14ac:dyDescent="0.2">
      <c r="A45" s="108"/>
      <c r="B45" s="202"/>
      <c r="C45" s="203"/>
      <c r="D45" s="9"/>
      <c r="E45" s="11"/>
      <c r="F45" s="11"/>
      <c r="G45" s="11"/>
      <c r="H45" s="11"/>
      <c r="I45" s="11"/>
      <c r="J45" s="11"/>
      <c r="K45" s="11"/>
      <c r="L45" s="227"/>
      <c r="M45" s="11"/>
      <c r="N45" s="11"/>
      <c r="O45" s="227"/>
      <c r="P45" s="11"/>
      <c r="Q45" s="11"/>
      <c r="R45" s="227"/>
      <c r="S45" s="11"/>
      <c r="T45" s="11"/>
      <c r="U45" s="227"/>
      <c r="V45" s="11"/>
      <c r="W45" s="11"/>
      <c r="X45" s="227"/>
      <c r="Y45" s="11"/>
      <c r="Z45" s="11"/>
      <c r="AA45" s="227"/>
      <c r="AB45" s="11"/>
      <c r="AC45" s="11"/>
      <c r="AD45" s="227"/>
      <c r="AE45" s="11"/>
      <c r="AF45" s="11"/>
      <c r="AG45" s="227"/>
      <c r="AH45" s="11"/>
      <c r="AI45" s="11"/>
      <c r="AJ45" s="227"/>
      <c r="AK45" s="11"/>
      <c r="AL45" s="11"/>
      <c r="AM45" s="227"/>
      <c r="AN45" s="11"/>
      <c r="AO45" s="11"/>
      <c r="AP45" s="227"/>
      <c r="AQ45" s="11"/>
      <c r="AR45" s="11"/>
      <c r="AS45" s="248"/>
      <c r="AT45" s="11"/>
      <c r="AU45" s="11"/>
      <c r="AV45" s="11"/>
      <c r="AW45" s="11"/>
      <c r="AX45" s="11"/>
      <c r="AY45" s="11"/>
      <c r="AZ45" s="33"/>
    </row>
    <row r="46" spans="1:56" x14ac:dyDescent="0.2">
      <c r="A46" s="154"/>
      <c r="B46" s="202"/>
      <c r="C46" s="203"/>
      <c r="D46" s="9"/>
      <c r="E46" s="11"/>
      <c r="F46" s="11"/>
      <c r="G46" s="11"/>
      <c r="H46" s="11"/>
      <c r="I46" s="11"/>
      <c r="J46" s="11"/>
      <c r="K46" s="11"/>
      <c r="L46" s="227"/>
      <c r="M46" s="11"/>
      <c r="N46" s="11"/>
      <c r="O46" s="227"/>
      <c r="P46" s="11"/>
      <c r="Q46" s="11"/>
      <c r="R46" s="227"/>
      <c r="S46" s="11"/>
      <c r="T46" s="11"/>
      <c r="U46" s="227"/>
      <c r="V46" s="11"/>
      <c r="W46" s="11"/>
      <c r="X46" s="227"/>
      <c r="Y46" s="11"/>
      <c r="Z46" s="11"/>
      <c r="AA46" s="227"/>
      <c r="AB46" s="11"/>
      <c r="AC46" s="11"/>
      <c r="AD46" s="227"/>
      <c r="AE46" s="11"/>
      <c r="AF46" s="11"/>
      <c r="AG46" s="227"/>
      <c r="AH46" s="11"/>
      <c r="AI46" s="11"/>
      <c r="AJ46" s="227"/>
      <c r="AK46" s="11"/>
      <c r="AL46" s="11"/>
      <c r="AM46" s="227"/>
      <c r="AN46" s="11"/>
      <c r="AO46" s="11"/>
      <c r="AP46" s="227"/>
      <c r="AQ46" s="11"/>
      <c r="AR46" s="11"/>
      <c r="AS46" s="248"/>
      <c r="AT46" s="11"/>
      <c r="AU46" s="11"/>
      <c r="AV46" s="11"/>
      <c r="AW46" s="11"/>
      <c r="AX46" s="11"/>
      <c r="AY46" s="11"/>
      <c r="AZ46" s="33"/>
    </row>
    <row r="47" spans="1:56" x14ac:dyDescent="0.2">
      <c r="A47" s="108"/>
      <c r="B47" s="202"/>
      <c r="C47" s="204"/>
      <c r="D47" s="9"/>
      <c r="E47" s="111"/>
      <c r="F47" s="111"/>
      <c r="G47" s="111"/>
      <c r="H47" s="11"/>
      <c r="I47" s="11"/>
      <c r="J47" s="111"/>
      <c r="K47" s="111"/>
      <c r="L47" s="227"/>
      <c r="M47" s="111"/>
      <c r="N47" s="111"/>
      <c r="O47" s="227"/>
      <c r="P47" s="111"/>
      <c r="Q47" s="111"/>
      <c r="R47" s="227"/>
      <c r="S47" s="111"/>
      <c r="T47" s="111"/>
      <c r="U47" s="227"/>
      <c r="V47" s="111"/>
      <c r="W47" s="111"/>
      <c r="X47" s="227"/>
      <c r="Y47" s="111"/>
      <c r="Z47" s="111"/>
      <c r="AA47" s="227"/>
      <c r="AB47" s="111"/>
      <c r="AC47" s="111"/>
      <c r="AD47" s="227"/>
      <c r="AE47" s="111"/>
      <c r="AF47" s="111"/>
      <c r="AG47" s="227"/>
      <c r="AH47" s="111"/>
      <c r="AI47" s="111"/>
      <c r="AJ47" s="227"/>
      <c r="AK47" s="111"/>
      <c r="AL47" s="111"/>
      <c r="AM47" s="227"/>
      <c r="AN47" s="111"/>
      <c r="AO47" s="111"/>
      <c r="AP47" s="227"/>
      <c r="AQ47" s="111"/>
      <c r="AR47" s="111"/>
      <c r="AS47" s="248"/>
      <c r="AT47" s="111"/>
      <c r="AU47" s="111"/>
      <c r="AV47" s="11"/>
      <c r="AW47" s="111"/>
      <c r="AX47" s="111"/>
      <c r="AY47" s="11"/>
      <c r="AZ47" s="33"/>
      <c r="BA47" s="64"/>
    </row>
    <row r="48" spans="1:56" x14ac:dyDescent="0.2">
      <c r="A48" s="154"/>
      <c r="B48" s="202"/>
      <c r="C48" s="203"/>
      <c r="D48" s="9"/>
      <c r="E48" s="11"/>
      <c r="F48" s="11"/>
      <c r="G48" s="11"/>
      <c r="H48" s="11"/>
      <c r="I48" s="11"/>
      <c r="J48" s="11"/>
      <c r="K48" s="11"/>
      <c r="L48" s="227"/>
      <c r="M48" s="11"/>
      <c r="N48" s="11"/>
      <c r="O48" s="227"/>
      <c r="P48" s="11"/>
      <c r="Q48" s="11"/>
      <c r="R48" s="227"/>
      <c r="S48" s="111"/>
      <c r="T48" s="111"/>
      <c r="U48" s="227"/>
      <c r="V48" s="111"/>
      <c r="W48" s="111"/>
      <c r="X48" s="227"/>
      <c r="Y48" s="111"/>
      <c r="Z48" s="111"/>
      <c r="AA48" s="227"/>
      <c r="AB48" s="111"/>
      <c r="AC48" s="111"/>
      <c r="AD48" s="227"/>
      <c r="AE48" s="111"/>
      <c r="AF48" s="111"/>
      <c r="AG48" s="227"/>
      <c r="AH48" s="111"/>
      <c r="AI48" s="111"/>
      <c r="AJ48" s="227"/>
      <c r="AK48" s="111"/>
      <c r="AL48" s="111"/>
      <c r="AM48" s="227"/>
      <c r="AN48" s="111"/>
      <c r="AO48" s="111"/>
      <c r="AP48" s="227"/>
      <c r="AQ48" s="111"/>
      <c r="AR48" s="111"/>
      <c r="AS48" s="248"/>
      <c r="AT48" s="11"/>
      <c r="AU48" s="11"/>
      <c r="AV48" s="11"/>
      <c r="AW48" s="11"/>
      <c r="AX48" s="11"/>
      <c r="AY48" s="11"/>
      <c r="AZ48" s="33"/>
    </row>
    <row r="49" spans="1:53" ht="11.25" customHeight="1" x14ac:dyDescent="0.2">
      <c r="A49" s="108"/>
      <c r="B49" s="202"/>
      <c r="C49" s="203"/>
      <c r="D49" s="9"/>
      <c r="E49" s="11"/>
      <c r="F49" s="11"/>
      <c r="G49" s="11"/>
      <c r="H49" s="11"/>
      <c r="I49" s="11"/>
      <c r="J49" s="11"/>
      <c r="K49" s="11"/>
      <c r="L49" s="227"/>
      <c r="M49" s="11"/>
      <c r="N49" s="11"/>
      <c r="O49" s="227"/>
      <c r="P49" s="11"/>
      <c r="Q49" s="11"/>
      <c r="R49" s="227"/>
      <c r="S49" s="11"/>
      <c r="T49" s="11"/>
      <c r="U49" s="227"/>
      <c r="V49" s="11"/>
      <c r="W49" s="11"/>
      <c r="X49" s="227"/>
      <c r="Y49" s="11"/>
      <c r="Z49" s="11"/>
      <c r="AA49" s="227"/>
      <c r="AB49" s="11"/>
      <c r="AC49" s="11"/>
      <c r="AD49" s="227"/>
      <c r="AE49" s="11"/>
      <c r="AF49" s="11"/>
      <c r="AG49" s="227"/>
      <c r="AH49" s="11"/>
      <c r="AI49" s="11"/>
      <c r="AJ49" s="227"/>
      <c r="AK49" s="11"/>
      <c r="AL49" s="11"/>
      <c r="AM49" s="227"/>
      <c r="AN49" s="11"/>
      <c r="AO49" s="11"/>
      <c r="AP49" s="227"/>
      <c r="AQ49" s="11"/>
      <c r="AR49" s="11"/>
      <c r="AS49" s="248"/>
      <c r="AT49" s="11"/>
      <c r="AU49" s="11"/>
      <c r="AV49" s="11"/>
      <c r="AW49" s="11"/>
      <c r="AX49" s="11"/>
      <c r="AY49" s="11"/>
      <c r="AZ49" s="33"/>
    </row>
    <row r="50" spans="1:53" ht="11.25" customHeight="1" x14ac:dyDescent="0.2">
      <c r="A50" s="108"/>
      <c r="B50" s="202"/>
      <c r="C50" s="203"/>
      <c r="D50" s="9"/>
      <c r="E50" s="11"/>
      <c r="F50" s="11"/>
      <c r="G50" s="11"/>
      <c r="H50" s="11"/>
      <c r="I50" s="11"/>
      <c r="J50" s="11"/>
      <c r="K50" s="11"/>
      <c r="L50" s="227"/>
      <c r="M50" s="11"/>
      <c r="N50" s="11"/>
      <c r="O50" s="227"/>
      <c r="P50" s="11"/>
      <c r="Q50" s="11"/>
      <c r="R50" s="227"/>
      <c r="S50" s="11"/>
      <c r="T50" s="11"/>
      <c r="U50" s="227"/>
      <c r="V50" s="11"/>
      <c r="W50" s="11"/>
      <c r="X50" s="227"/>
      <c r="Y50" s="11"/>
      <c r="Z50" s="11"/>
      <c r="AA50" s="227"/>
      <c r="AB50" s="11"/>
      <c r="AC50" s="11"/>
      <c r="AD50" s="227"/>
      <c r="AE50" s="11"/>
      <c r="AF50" s="11"/>
      <c r="AG50" s="227"/>
      <c r="AH50" s="11"/>
      <c r="AI50" s="11"/>
      <c r="AJ50" s="227"/>
      <c r="AK50" s="11"/>
      <c r="AL50" s="11"/>
      <c r="AM50" s="227"/>
      <c r="AN50" s="11"/>
      <c r="AO50" s="11"/>
      <c r="AP50" s="227"/>
      <c r="AQ50" s="11"/>
      <c r="AR50" s="11"/>
      <c r="AS50" s="248"/>
      <c r="AT50" s="11"/>
      <c r="AU50" s="11"/>
      <c r="AV50" s="11"/>
      <c r="AW50" s="11"/>
      <c r="AX50" s="11"/>
      <c r="AY50" s="11"/>
      <c r="AZ50" s="33"/>
    </row>
    <row r="51" spans="1:53" x14ac:dyDescent="0.2">
      <c r="A51" s="154"/>
      <c r="B51" s="202"/>
      <c r="C51" s="110"/>
      <c r="D51" s="9"/>
      <c r="E51" s="111"/>
      <c r="F51" s="111"/>
      <c r="G51" s="111"/>
      <c r="H51" s="11"/>
      <c r="I51" s="11"/>
      <c r="J51" s="111"/>
      <c r="K51" s="111"/>
      <c r="L51" s="227"/>
      <c r="M51" s="111"/>
      <c r="N51" s="111"/>
      <c r="O51" s="227"/>
      <c r="P51" s="111"/>
      <c r="Q51" s="111"/>
      <c r="R51" s="227"/>
      <c r="S51" s="111"/>
      <c r="T51" s="111"/>
      <c r="U51" s="227"/>
      <c r="V51" s="111"/>
      <c r="W51" s="111"/>
      <c r="X51" s="227"/>
      <c r="Y51" s="111"/>
      <c r="Z51" s="111"/>
      <c r="AA51" s="227"/>
      <c r="AB51" s="111"/>
      <c r="AC51" s="111"/>
      <c r="AD51" s="227"/>
      <c r="AE51" s="111"/>
      <c r="AF51" s="111"/>
      <c r="AG51" s="227"/>
      <c r="AH51" s="111"/>
      <c r="AI51" s="111"/>
      <c r="AJ51" s="227"/>
      <c r="AK51" s="111"/>
      <c r="AL51" s="111"/>
      <c r="AM51" s="227"/>
      <c r="AN51" s="111"/>
      <c r="AO51" s="111"/>
      <c r="AP51" s="227"/>
      <c r="AQ51" s="111"/>
      <c r="AR51" s="111"/>
      <c r="AS51" s="248"/>
      <c r="AT51" s="111"/>
      <c r="AU51" s="111"/>
      <c r="AV51" s="11"/>
      <c r="AW51" s="111"/>
      <c r="AX51" s="111"/>
      <c r="AY51" s="11"/>
      <c r="AZ51" s="33"/>
      <c r="BA51" s="64"/>
    </row>
    <row r="52" spans="1:53" s="64" customFormat="1" x14ac:dyDescent="0.2">
      <c r="A52" s="108"/>
      <c r="B52" s="109"/>
      <c r="C52" s="203"/>
      <c r="D52" s="9"/>
      <c r="E52" s="11"/>
      <c r="F52" s="11"/>
      <c r="G52" s="11"/>
      <c r="H52" s="11"/>
      <c r="I52" s="11"/>
      <c r="J52" s="11"/>
      <c r="K52" s="11"/>
      <c r="L52" s="227"/>
      <c r="M52" s="11"/>
      <c r="N52" s="11"/>
      <c r="O52" s="227"/>
      <c r="P52" s="11"/>
      <c r="Q52" s="11"/>
      <c r="R52" s="227"/>
      <c r="S52" s="11"/>
      <c r="T52" s="11"/>
      <c r="U52" s="227"/>
      <c r="V52" s="11"/>
      <c r="W52" s="11"/>
      <c r="X52" s="227"/>
      <c r="Y52" s="11"/>
      <c r="Z52" s="11"/>
      <c r="AA52" s="227"/>
      <c r="AB52" s="11"/>
      <c r="AC52" s="11"/>
      <c r="AD52" s="227"/>
      <c r="AE52" s="11"/>
      <c r="AF52" s="11"/>
      <c r="AG52" s="227"/>
      <c r="AH52" s="11"/>
      <c r="AI52" s="11"/>
      <c r="AJ52" s="227"/>
      <c r="AK52" s="11"/>
      <c r="AL52" s="11"/>
      <c r="AM52" s="227"/>
      <c r="AN52" s="11"/>
      <c r="AO52" s="11"/>
      <c r="AP52" s="227"/>
      <c r="AQ52" s="11"/>
      <c r="AR52" s="11"/>
      <c r="AS52" s="248"/>
      <c r="AT52" s="11"/>
      <c r="AU52" s="11"/>
      <c r="AV52" s="11"/>
      <c r="AW52" s="11"/>
      <c r="AX52" s="11"/>
      <c r="AY52" s="11"/>
      <c r="AZ52" s="33"/>
      <c r="BA52" s="8"/>
    </row>
    <row r="53" spans="1:53" s="64" customFormat="1" x14ac:dyDescent="0.2">
      <c r="A53" s="154"/>
      <c r="B53" s="109"/>
      <c r="C53" s="203"/>
      <c r="D53" s="9"/>
      <c r="E53" s="11"/>
      <c r="F53" s="11"/>
      <c r="G53" s="11"/>
      <c r="H53" s="11"/>
      <c r="I53" s="11"/>
      <c r="J53" s="11"/>
      <c r="K53" s="11"/>
      <c r="L53" s="227"/>
      <c r="M53" s="11"/>
      <c r="N53" s="11"/>
      <c r="O53" s="227"/>
      <c r="P53" s="11"/>
      <c r="Q53" s="11"/>
      <c r="R53" s="227"/>
      <c r="S53" s="11"/>
      <c r="T53" s="11"/>
      <c r="U53" s="227"/>
      <c r="V53" s="11"/>
      <c r="W53" s="11"/>
      <c r="X53" s="227"/>
      <c r="Y53" s="11"/>
      <c r="Z53" s="11"/>
      <c r="AA53" s="227"/>
      <c r="AB53" s="11"/>
      <c r="AC53" s="11"/>
      <c r="AD53" s="227"/>
      <c r="AE53" s="11"/>
      <c r="AF53" s="11"/>
      <c r="AG53" s="227"/>
      <c r="AH53" s="11"/>
      <c r="AI53" s="11"/>
      <c r="AJ53" s="227"/>
      <c r="AK53" s="11"/>
      <c r="AL53" s="11"/>
      <c r="AM53" s="227"/>
      <c r="AN53" s="11"/>
      <c r="AO53" s="11"/>
      <c r="AP53" s="227"/>
      <c r="AQ53" s="11"/>
      <c r="AR53" s="11"/>
      <c r="AS53" s="248"/>
      <c r="AT53" s="11"/>
      <c r="AU53" s="11"/>
      <c r="AV53" s="11"/>
      <c r="AW53" s="11"/>
      <c r="AX53" s="11"/>
      <c r="AY53" s="11"/>
      <c r="AZ53" s="33"/>
      <c r="BA53" s="8"/>
    </row>
    <row r="54" spans="1:53" s="64" customFormat="1" x14ac:dyDescent="0.2">
      <c r="A54" s="108"/>
      <c r="B54" s="109"/>
      <c r="C54" s="110"/>
      <c r="D54" s="9"/>
      <c r="E54" s="111"/>
      <c r="F54" s="111"/>
      <c r="G54" s="111"/>
      <c r="H54" s="11"/>
      <c r="I54" s="11"/>
      <c r="J54" s="111"/>
      <c r="K54" s="111"/>
      <c r="L54" s="227"/>
      <c r="M54" s="111"/>
      <c r="N54" s="111"/>
      <c r="O54" s="227"/>
      <c r="P54" s="111"/>
      <c r="Q54" s="111"/>
      <c r="R54" s="227"/>
      <c r="S54" s="111"/>
      <c r="T54" s="111"/>
      <c r="U54" s="227"/>
      <c r="V54" s="111"/>
      <c r="W54" s="111"/>
      <c r="X54" s="227"/>
      <c r="Y54" s="111"/>
      <c r="Z54" s="111"/>
      <c r="AA54" s="227"/>
      <c r="AB54" s="111"/>
      <c r="AC54" s="111"/>
      <c r="AD54" s="227"/>
      <c r="AE54" s="111"/>
      <c r="AF54" s="111"/>
      <c r="AG54" s="227"/>
      <c r="AH54" s="111"/>
      <c r="AI54" s="111"/>
      <c r="AJ54" s="227"/>
      <c r="AK54" s="111"/>
      <c r="AL54" s="111"/>
      <c r="AM54" s="227"/>
      <c r="AN54" s="111"/>
      <c r="AO54" s="111"/>
      <c r="AP54" s="227"/>
      <c r="AQ54" s="111"/>
      <c r="AR54" s="111"/>
      <c r="AS54" s="248"/>
      <c r="AT54" s="111"/>
      <c r="AU54" s="111"/>
      <c r="AV54" s="11"/>
      <c r="AW54" s="111"/>
      <c r="AX54" s="111"/>
      <c r="AY54" s="11"/>
      <c r="AZ54" s="33"/>
    </row>
    <row r="55" spans="1:53" s="64" customFormat="1" x14ac:dyDescent="0.2">
      <c r="A55" s="154"/>
      <c r="B55" s="109"/>
      <c r="C55" s="203"/>
      <c r="D55" s="9"/>
      <c r="E55" s="11"/>
      <c r="F55" s="11"/>
      <c r="G55" s="11"/>
      <c r="H55" s="11"/>
      <c r="I55" s="11"/>
      <c r="J55" s="11"/>
      <c r="K55" s="11"/>
      <c r="L55" s="227"/>
      <c r="M55" s="11"/>
      <c r="N55" s="11"/>
      <c r="O55" s="227"/>
      <c r="P55" s="11"/>
      <c r="Q55" s="11"/>
      <c r="R55" s="227"/>
      <c r="S55" s="11"/>
      <c r="T55" s="11"/>
      <c r="U55" s="227"/>
      <c r="V55" s="11"/>
      <c r="W55" s="11"/>
      <c r="X55" s="227"/>
      <c r="Y55" s="11"/>
      <c r="Z55" s="11"/>
      <c r="AA55" s="227"/>
      <c r="AB55" s="11"/>
      <c r="AC55" s="11"/>
      <c r="AD55" s="227"/>
      <c r="AE55" s="11"/>
      <c r="AF55" s="11"/>
      <c r="AG55" s="227"/>
      <c r="AH55" s="11"/>
      <c r="AI55" s="11"/>
      <c r="AJ55" s="227"/>
      <c r="AK55" s="11"/>
      <c r="AL55" s="11"/>
      <c r="AM55" s="227"/>
      <c r="AN55" s="11"/>
      <c r="AO55" s="11"/>
      <c r="AP55" s="227"/>
      <c r="AQ55" s="11"/>
      <c r="AR55" s="11"/>
      <c r="AS55" s="248"/>
      <c r="AT55" s="11"/>
      <c r="AU55" s="11"/>
      <c r="AV55" s="11"/>
      <c r="AW55" s="11"/>
      <c r="AX55" s="11"/>
      <c r="AY55" s="11"/>
      <c r="AZ55" s="33"/>
      <c r="BA55" s="8"/>
    </row>
    <row r="56" spans="1:53" s="64" customFormat="1" x14ac:dyDescent="0.2">
      <c r="A56" s="250"/>
      <c r="B56" s="13"/>
      <c r="C56" s="251"/>
      <c r="D56" s="9"/>
      <c r="E56" s="53"/>
      <c r="F56" s="53"/>
      <c r="G56" s="53"/>
      <c r="H56" s="53"/>
      <c r="I56" s="53"/>
      <c r="J56" s="53"/>
      <c r="K56" s="53"/>
      <c r="L56" s="227"/>
      <c r="M56" s="53"/>
      <c r="N56" s="53"/>
      <c r="O56" s="227"/>
      <c r="P56" s="53"/>
      <c r="Q56" s="53"/>
      <c r="R56" s="227"/>
      <c r="S56" s="53"/>
      <c r="T56" s="53"/>
      <c r="U56" s="227"/>
      <c r="V56" s="53"/>
      <c r="W56" s="53"/>
      <c r="X56" s="227"/>
      <c r="Y56" s="53"/>
      <c r="Z56" s="53"/>
      <c r="AA56" s="227"/>
      <c r="AB56" s="53"/>
      <c r="AC56" s="53"/>
      <c r="AD56" s="227"/>
      <c r="AE56" s="53"/>
      <c r="AF56" s="53"/>
      <c r="AG56" s="227"/>
      <c r="AH56" s="53"/>
      <c r="AI56" s="53"/>
      <c r="AJ56" s="227"/>
      <c r="AK56" s="53"/>
      <c r="AL56" s="53"/>
      <c r="AM56" s="227"/>
      <c r="AN56" s="53"/>
      <c r="AO56" s="53"/>
      <c r="AP56" s="227"/>
      <c r="AQ56" s="53"/>
      <c r="AR56" s="53"/>
      <c r="AS56" s="248"/>
      <c r="AT56" s="53"/>
      <c r="AU56" s="53"/>
      <c r="AV56" s="53"/>
      <c r="AW56" s="53"/>
      <c r="AX56" s="53"/>
      <c r="AY56" s="53"/>
      <c r="AZ56" s="33"/>
      <c r="BA56" s="8"/>
    </row>
    <row r="57" spans="1:53" s="64" customFormat="1" x14ac:dyDescent="0.2">
      <c r="A57" s="250"/>
      <c r="B57" s="13"/>
      <c r="C57" s="251"/>
      <c r="D57" s="9"/>
      <c r="E57" s="53"/>
      <c r="F57" s="53"/>
      <c r="G57" s="53"/>
      <c r="H57" s="53"/>
      <c r="I57" s="53"/>
      <c r="J57" s="53"/>
      <c r="K57" s="53"/>
      <c r="L57" s="227"/>
      <c r="M57" s="53"/>
      <c r="N57" s="53"/>
      <c r="O57" s="227"/>
      <c r="P57" s="53"/>
      <c r="Q57" s="53"/>
      <c r="R57" s="227"/>
      <c r="S57" s="53"/>
      <c r="T57" s="53"/>
      <c r="U57" s="227"/>
      <c r="V57" s="53"/>
      <c r="W57" s="53"/>
      <c r="X57" s="227"/>
      <c r="Y57" s="53"/>
      <c r="Z57" s="53"/>
      <c r="AA57" s="227"/>
      <c r="AB57" s="53"/>
      <c r="AC57" s="53"/>
      <c r="AD57" s="227"/>
      <c r="AE57" s="53"/>
      <c r="AF57" s="53"/>
      <c r="AG57" s="227"/>
      <c r="AH57" s="53"/>
      <c r="AI57" s="53"/>
      <c r="AJ57" s="227"/>
      <c r="AK57" s="53"/>
      <c r="AL57" s="53"/>
      <c r="AM57" s="227"/>
      <c r="AN57" s="53"/>
      <c r="AO57" s="53"/>
      <c r="AP57" s="227"/>
      <c r="AQ57" s="53"/>
      <c r="AR57" s="53"/>
      <c r="AS57" s="248"/>
      <c r="AT57" s="53"/>
      <c r="AU57" s="53"/>
      <c r="AV57" s="53"/>
      <c r="AW57" s="53"/>
      <c r="AX57" s="53"/>
      <c r="AY57" s="53"/>
      <c r="AZ57" s="33"/>
      <c r="BA57" s="8"/>
    </row>
    <row r="58" spans="1:53" s="64" customFormat="1" x14ac:dyDescent="0.2">
      <c r="A58" s="250"/>
      <c r="B58" s="13"/>
      <c r="C58" s="251"/>
      <c r="D58" s="9"/>
      <c r="E58" s="53"/>
      <c r="F58" s="53"/>
      <c r="G58" s="53"/>
      <c r="H58" s="53"/>
      <c r="I58" s="53"/>
      <c r="J58" s="53"/>
      <c r="K58" s="53"/>
      <c r="L58" s="227"/>
      <c r="M58" s="53"/>
      <c r="N58" s="53"/>
      <c r="O58" s="227"/>
      <c r="P58" s="53"/>
      <c r="Q58" s="53"/>
      <c r="R58" s="227"/>
      <c r="S58" s="53"/>
      <c r="T58" s="53"/>
      <c r="U58" s="227"/>
      <c r="V58" s="53"/>
      <c r="W58" s="53"/>
      <c r="X58" s="227"/>
      <c r="Y58" s="53"/>
      <c r="Z58" s="53"/>
      <c r="AA58" s="227"/>
      <c r="AB58" s="53"/>
      <c r="AC58" s="53"/>
      <c r="AD58" s="227"/>
      <c r="AE58" s="53"/>
      <c r="AF58" s="53"/>
      <c r="AG58" s="227"/>
      <c r="AH58" s="53"/>
      <c r="AI58" s="53"/>
      <c r="AJ58" s="227"/>
      <c r="AK58" s="53"/>
      <c r="AL58" s="53"/>
      <c r="AM58" s="227"/>
      <c r="AN58" s="53"/>
      <c r="AO58" s="53"/>
      <c r="AP58" s="227"/>
      <c r="AQ58" s="53"/>
      <c r="AR58" s="53"/>
      <c r="AS58" s="248"/>
      <c r="AT58" s="53"/>
      <c r="AU58" s="53"/>
      <c r="AV58" s="53"/>
      <c r="AW58" s="53"/>
      <c r="AX58" s="53"/>
      <c r="AY58" s="53"/>
      <c r="AZ58" s="33"/>
      <c r="BA58" s="8"/>
    </row>
    <row r="59" spans="1:53" s="64" customFormat="1" x14ac:dyDescent="0.2">
      <c r="A59" s="250"/>
      <c r="B59" s="13"/>
      <c r="C59" s="251"/>
      <c r="D59" s="9"/>
      <c r="E59" s="53"/>
      <c r="F59" s="53"/>
      <c r="G59" s="53"/>
      <c r="H59" s="53"/>
      <c r="I59" s="53"/>
      <c r="J59" s="53"/>
      <c r="K59" s="53"/>
      <c r="L59" s="227"/>
      <c r="M59" s="53"/>
      <c r="N59" s="53"/>
      <c r="O59" s="227"/>
      <c r="P59" s="53"/>
      <c r="Q59" s="53"/>
      <c r="R59" s="227"/>
      <c r="S59" s="53"/>
      <c r="T59" s="53"/>
      <c r="U59" s="227"/>
      <c r="V59" s="53"/>
      <c r="W59" s="53"/>
      <c r="X59" s="227"/>
      <c r="Y59" s="53"/>
      <c r="Z59" s="53"/>
      <c r="AA59" s="227"/>
      <c r="AB59" s="53"/>
      <c r="AC59" s="53"/>
      <c r="AD59" s="227"/>
      <c r="AE59" s="53"/>
      <c r="AF59" s="53"/>
      <c r="AG59" s="227"/>
      <c r="AH59" s="53"/>
      <c r="AI59" s="53"/>
      <c r="AJ59" s="227"/>
      <c r="AK59" s="53"/>
      <c r="AL59" s="53"/>
      <c r="AM59" s="227"/>
      <c r="AN59" s="53"/>
      <c r="AO59" s="53"/>
      <c r="AP59" s="227"/>
      <c r="AQ59" s="53"/>
      <c r="AR59" s="53"/>
      <c r="AS59" s="248"/>
      <c r="AT59" s="53"/>
      <c r="AU59" s="53"/>
      <c r="AV59" s="53"/>
      <c r="AW59" s="53"/>
      <c r="AX59" s="53"/>
      <c r="AY59" s="53"/>
      <c r="AZ59" s="33"/>
      <c r="BA59" s="8"/>
    </row>
    <row r="60" spans="1:53" s="64" customFormat="1" x14ac:dyDescent="0.2">
      <c r="A60" s="108"/>
      <c r="B60" s="109"/>
      <c r="C60" s="203"/>
      <c r="D60" s="9"/>
      <c r="E60" s="11"/>
      <c r="F60" s="11"/>
      <c r="G60" s="11"/>
      <c r="H60" s="53"/>
      <c r="I60" s="11"/>
      <c r="J60" s="11"/>
      <c r="K60" s="11"/>
      <c r="L60" s="227"/>
      <c r="M60" s="11"/>
      <c r="N60" s="11"/>
      <c r="O60" s="227"/>
      <c r="P60" s="11"/>
      <c r="Q60" s="11"/>
      <c r="R60" s="227"/>
      <c r="S60" s="11"/>
      <c r="T60" s="11"/>
      <c r="U60" s="227"/>
      <c r="V60" s="11"/>
      <c r="W60" s="11"/>
      <c r="X60" s="227"/>
      <c r="Y60" s="11"/>
      <c r="Z60" s="11"/>
      <c r="AA60" s="227"/>
      <c r="AB60" s="11"/>
      <c r="AC60" s="11"/>
      <c r="AD60" s="227"/>
      <c r="AE60" s="11"/>
      <c r="AF60" s="11"/>
      <c r="AG60" s="227"/>
      <c r="AH60" s="11"/>
      <c r="AI60" s="11"/>
      <c r="AJ60" s="227"/>
      <c r="AK60" s="11"/>
      <c r="AL60" s="11"/>
      <c r="AM60" s="227"/>
      <c r="AN60" s="11"/>
      <c r="AO60" s="11"/>
      <c r="AP60" s="227"/>
      <c r="AQ60" s="11"/>
      <c r="AR60" s="11"/>
      <c r="AS60" s="248"/>
      <c r="AT60" s="11"/>
      <c r="AU60" s="11"/>
      <c r="AV60" s="11"/>
      <c r="AW60" s="11"/>
      <c r="AX60" s="11"/>
      <c r="AY60" s="11"/>
      <c r="AZ60" s="33"/>
      <c r="BA60" s="8"/>
    </row>
    <row r="61" spans="1:53" s="64" customFormat="1" x14ac:dyDescent="0.2">
      <c r="A61" s="252"/>
      <c r="B61" s="209"/>
      <c r="C61" s="210"/>
      <c r="D61" s="195"/>
      <c r="E61" s="53"/>
      <c r="F61" s="53"/>
      <c r="G61" s="53"/>
      <c r="H61" s="53"/>
      <c r="I61" s="53"/>
      <c r="J61" s="53"/>
      <c r="K61" s="53"/>
      <c r="L61" s="227"/>
      <c r="M61" s="53"/>
      <c r="N61" s="53"/>
      <c r="O61" s="227"/>
      <c r="P61" s="53"/>
      <c r="Q61" s="53"/>
      <c r="R61" s="227"/>
      <c r="S61" s="53"/>
      <c r="T61" s="53"/>
      <c r="U61" s="227"/>
      <c r="V61" s="53"/>
      <c r="W61" s="53"/>
      <c r="X61" s="227"/>
      <c r="Y61" s="53"/>
      <c r="Z61" s="53"/>
      <c r="AA61" s="227"/>
      <c r="AB61" s="53"/>
      <c r="AC61" s="53"/>
      <c r="AD61" s="227"/>
      <c r="AE61" s="53"/>
      <c r="AF61" s="53"/>
      <c r="AG61" s="227"/>
      <c r="AH61" s="53"/>
      <c r="AI61" s="53"/>
      <c r="AJ61" s="227"/>
      <c r="AK61" s="53"/>
      <c r="AL61" s="53"/>
      <c r="AM61" s="227"/>
      <c r="AN61" s="53"/>
      <c r="AO61" s="53"/>
      <c r="AP61" s="227"/>
      <c r="AQ61" s="53"/>
      <c r="AR61" s="53"/>
      <c r="AS61" s="248"/>
      <c r="AT61" s="53"/>
      <c r="AU61" s="53"/>
      <c r="AV61" s="53"/>
      <c r="AW61" s="53"/>
      <c r="AX61" s="53"/>
      <c r="AY61" s="53"/>
      <c r="AZ61" s="33"/>
      <c r="BA61" s="8"/>
    </row>
    <row r="62" spans="1:53" s="64" customFormat="1" x14ac:dyDescent="0.2">
      <c r="A62" s="252"/>
      <c r="B62" s="209"/>
      <c r="C62" s="210"/>
      <c r="D62" s="195"/>
      <c r="E62" s="53"/>
      <c r="F62" s="53"/>
      <c r="G62" s="53"/>
      <c r="H62" s="53"/>
      <c r="I62" s="53"/>
      <c r="J62" s="53"/>
      <c r="K62" s="53"/>
      <c r="L62" s="227"/>
      <c r="M62" s="53"/>
      <c r="N62" s="53"/>
      <c r="O62" s="227"/>
      <c r="P62" s="53"/>
      <c r="Q62" s="53"/>
      <c r="R62" s="227"/>
      <c r="S62" s="53"/>
      <c r="T62" s="53"/>
      <c r="U62" s="227"/>
      <c r="V62" s="53"/>
      <c r="W62" s="53"/>
      <c r="X62" s="227"/>
      <c r="Y62" s="53"/>
      <c r="Z62" s="53"/>
      <c r="AA62" s="227"/>
      <c r="AB62" s="53"/>
      <c r="AC62" s="53"/>
      <c r="AD62" s="227"/>
      <c r="AE62" s="53"/>
      <c r="AF62" s="53"/>
      <c r="AG62" s="227"/>
      <c r="AH62" s="53"/>
      <c r="AI62" s="53"/>
      <c r="AJ62" s="227"/>
      <c r="AK62" s="53"/>
      <c r="AL62" s="53"/>
      <c r="AM62" s="227"/>
      <c r="AN62" s="53"/>
      <c r="AO62" s="53"/>
      <c r="AP62" s="227"/>
      <c r="AQ62" s="53"/>
      <c r="AR62" s="53"/>
      <c r="AS62" s="248"/>
      <c r="AT62" s="53"/>
      <c r="AU62" s="53"/>
      <c r="AV62" s="53"/>
      <c r="AW62" s="53"/>
      <c r="AX62" s="53"/>
      <c r="AY62" s="53"/>
      <c r="AZ62" s="33"/>
      <c r="BA62" s="8"/>
    </row>
    <row r="63" spans="1:53" s="64" customFormat="1" x14ac:dyDescent="0.2">
      <c r="A63" s="252"/>
      <c r="B63" s="209"/>
      <c r="C63" s="210"/>
      <c r="D63" s="195"/>
      <c r="E63" s="53"/>
      <c r="F63" s="53"/>
      <c r="G63" s="53"/>
      <c r="H63" s="53"/>
      <c r="I63" s="53"/>
      <c r="J63" s="53"/>
      <c r="K63" s="53"/>
      <c r="L63" s="227"/>
      <c r="M63" s="53"/>
      <c r="N63" s="53"/>
      <c r="O63" s="227"/>
      <c r="P63" s="53"/>
      <c r="Q63" s="53"/>
      <c r="R63" s="227"/>
      <c r="S63" s="53"/>
      <c r="T63" s="53"/>
      <c r="U63" s="227"/>
      <c r="V63" s="53"/>
      <c r="W63" s="53"/>
      <c r="X63" s="227"/>
      <c r="Y63" s="53"/>
      <c r="Z63" s="53"/>
      <c r="AA63" s="227"/>
      <c r="AB63" s="53"/>
      <c r="AC63" s="53"/>
      <c r="AD63" s="227"/>
      <c r="AE63" s="53"/>
      <c r="AF63" s="53"/>
      <c r="AG63" s="227"/>
      <c r="AH63" s="53"/>
      <c r="AI63" s="53"/>
      <c r="AJ63" s="227"/>
      <c r="AK63" s="53"/>
      <c r="AL63" s="53"/>
      <c r="AM63" s="227"/>
      <c r="AN63" s="53"/>
      <c r="AO63" s="53"/>
      <c r="AP63" s="227"/>
      <c r="AQ63" s="53"/>
      <c r="AR63" s="53"/>
      <c r="AS63" s="248"/>
      <c r="AT63" s="53"/>
      <c r="AU63" s="53"/>
      <c r="AV63" s="53"/>
      <c r="AW63" s="53"/>
      <c r="AX63" s="53"/>
      <c r="AY63" s="53"/>
      <c r="AZ63" s="33"/>
      <c r="BA63" s="8"/>
    </row>
    <row r="64" spans="1:53" s="64" customFormat="1" x14ac:dyDescent="0.2">
      <c r="A64" s="252"/>
      <c r="B64" s="209"/>
      <c r="C64" s="210"/>
      <c r="D64" s="195"/>
      <c r="E64" s="53"/>
      <c r="F64" s="53"/>
      <c r="G64" s="53"/>
      <c r="H64" s="53"/>
      <c r="I64" s="53"/>
      <c r="J64" s="53"/>
      <c r="K64" s="53"/>
      <c r="L64" s="227"/>
      <c r="M64" s="53"/>
      <c r="N64" s="53"/>
      <c r="O64" s="227"/>
      <c r="P64" s="53"/>
      <c r="Q64" s="53"/>
      <c r="R64" s="227"/>
      <c r="S64" s="53"/>
      <c r="T64" s="53"/>
      <c r="U64" s="227"/>
      <c r="V64" s="53"/>
      <c r="W64" s="53"/>
      <c r="X64" s="227"/>
      <c r="Y64" s="53"/>
      <c r="Z64" s="53"/>
      <c r="AA64" s="227"/>
      <c r="AB64" s="53"/>
      <c r="AC64" s="53"/>
      <c r="AD64" s="227"/>
      <c r="AE64" s="53"/>
      <c r="AF64" s="53"/>
      <c r="AG64" s="227"/>
      <c r="AH64" s="53"/>
      <c r="AI64" s="53"/>
      <c r="AJ64" s="227"/>
      <c r="AK64" s="53"/>
      <c r="AL64" s="53"/>
      <c r="AM64" s="227"/>
      <c r="AN64" s="53"/>
      <c r="AO64" s="53"/>
      <c r="AP64" s="227"/>
      <c r="AQ64" s="53"/>
      <c r="AR64" s="53"/>
      <c r="AS64" s="248"/>
      <c r="AT64" s="53"/>
      <c r="AU64" s="53"/>
      <c r="AV64" s="53"/>
      <c r="AW64" s="53"/>
      <c r="AX64" s="53"/>
      <c r="AY64" s="53"/>
      <c r="AZ64" s="33"/>
      <c r="BA64" s="8"/>
    </row>
    <row r="65" spans="1:53" s="64" customFormat="1" x14ac:dyDescent="0.2">
      <c r="A65" s="252"/>
      <c r="B65" s="209"/>
      <c r="C65" s="210"/>
      <c r="D65" s="195"/>
      <c r="E65" s="53"/>
      <c r="F65" s="53"/>
      <c r="G65" s="53"/>
      <c r="H65" s="53"/>
      <c r="I65" s="53"/>
      <c r="J65" s="53"/>
      <c r="K65" s="53"/>
      <c r="L65" s="227"/>
      <c r="M65" s="53"/>
      <c r="N65" s="53"/>
      <c r="O65" s="227"/>
      <c r="P65" s="53"/>
      <c r="Q65" s="53"/>
      <c r="R65" s="227"/>
      <c r="S65" s="53"/>
      <c r="T65" s="53"/>
      <c r="U65" s="227"/>
      <c r="V65" s="53"/>
      <c r="W65" s="53"/>
      <c r="X65" s="227"/>
      <c r="Y65" s="53"/>
      <c r="Z65" s="53"/>
      <c r="AA65" s="227"/>
      <c r="AB65" s="53"/>
      <c r="AC65" s="53"/>
      <c r="AD65" s="227"/>
      <c r="AE65" s="53"/>
      <c r="AF65" s="53"/>
      <c r="AG65" s="227"/>
      <c r="AH65" s="53"/>
      <c r="AI65" s="53"/>
      <c r="AJ65" s="227"/>
      <c r="AK65" s="53"/>
      <c r="AL65" s="53"/>
      <c r="AM65" s="227"/>
      <c r="AN65" s="53"/>
      <c r="AO65" s="53"/>
      <c r="AP65" s="227"/>
      <c r="AQ65" s="53"/>
      <c r="AR65" s="53"/>
      <c r="AS65" s="248"/>
      <c r="AT65" s="53"/>
      <c r="AU65" s="53"/>
      <c r="AV65" s="53"/>
      <c r="AW65" s="53"/>
      <c r="AX65" s="53"/>
      <c r="AY65" s="53"/>
      <c r="AZ65" s="33"/>
      <c r="BA65" s="8"/>
    </row>
    <row r="66" spans="1:53" s="64" customFormat="1" x14ac:dyDescent="0.2">
      <c r="A66" s="252"/>
      <c r="B66" s="209"/>
      <c r="C66" s="210"/>
      <c r="D66" s="195"/>
      <c r="E66" s="53"/>
      <c r="F66" s="53"/>
      <c r="G66" s="53"/>
      <c r="H66" s="53"/>
      <c r="I66" s="53"/>
      <c r="J66" s="53"/>
      <c r="K66" s="53"/>
      <c r="L66" s="227"/>
      <c r="M66" s="53"/>
      <c r="N66" s="53"/>
      <c r="O66" s="227"/>
      <c r="P66" s="53"/>
      <c r="Q66" s="53"/>
      <c r="R66" s="227"/>
      <c r="S66" s="53"/>
      <c r="T66" s="53"/>
      <c r="U66" s="227"/>
      <c r="V66" s="53"/>
      <c r="W66" s="53"/>
      <c r="X66" s="227"/>
      <c r="Y66" s="53"/>
      <c r="Z66" s="53"/>
      <c r="AA66" s="227"/>
      <c r="AB66" s="53"/>
      <c r="AC66" s="53"/>
      <c r="AD66" s="227"/>
      <c r="AE66" s="53"/>
      <c r="AF66" s="53"/>
      <c r="AG66" s="227"/>
      <c r="AH66" s="53"/>
      <c r="AI66" s="53"/>
      <c r="AJ66" s="227"/>
      <c r="AK66" s="53"/>
      <c r="AL66" s="53"/>
      <c r="AM66" s="227"/>
      <c r="AN66" s="53"/>
      <c r="AO66" s="53"/>
      <c r="AP66" s="227"/>
      <c r="AQ66" s="53"/>
      <c r="AR66" s="53"/>
      <c r="AS66" s="248"/>
      <c r="AT66" s="53"/>
      <c r="AU66" s="53"/>
      <c r="AV66" s="53"/>
      <c r="AW66" s="53"/>
      <c r="AX66" s="53"/>
      <c r="AY66" s="53"/>
      <c r="AZ66" s="33"/>
      <c r="BA66" s="8"/>
    </row>
    <row r="67" spans="1:53" s="64" customFormat="1" ht="12" thickBot="1" x14ac:dyDescent="0.25">
      <c r="A67" s="208"/>
      <c r="B67" s="209"/>
      <c r="C67" s="210"/>
      <c r="D67" s="195"/>
      <c r="E67" s="11"/>
      <c r="F67" s="11"/>
      <c r="G67" s="11"/>
      <c r="H67" s="11"/>
      <c r="I67" s="11"/>
      <c r="J67" s="11"/>
      <c r="K67" s="11"/>
      <c r="L67" s="227"/>
      <c r="M67" s="11"/>
      <c r="N67" s="11"/>
      <c r="O67" s="227"/>
      <c r="P67" s="11"/>
      <c r="Q67" s="11"/>
      <c r="R67" s="227"/>
      <c r="S67" s="11"/>
      <c r="T67" s="11"/>
      <c r="U67" s="227"/>
      <c r="V67" s="11"/>
      <c r="W67" s="11"/>
      <c r="X67" s="227"/>
      <c r="Y67" s="11"/>
      <c r="Z67" s="11"/>
      <c r="AA67" s="227"/>
      <c r="AB67" s="11"/>
      <c r="AC67" s="11"/>
      <c r="AD67" s="227">
        <f t="shared" ref="AD67" si="80">AB67-AC67</f>
        <v>0</v>
      </c>
      <c r="AE67" s="11"/>
      <c r="AF67" s="11"/>
      <c r="AG67" s="227"/>
      <c r="AH67" s="11"/>
      <c r="AI67" s="11"/>
      <c r="AJ67" s="227"/>
      <c r="AK67" s="11"/>
      <c r="AL67" s="11"/>
      <c r="AM67" s="227"/>
      <c r="AN67" s="11"/>
      <c r="AO67" s="11"/>
      <c r="AP67" s="227"/>
      <c r="AQ67" s="11"/>
      <c r="AR67" s="11"/>
      <c r="AS67" s="248">
        <f t="shared" ref="AS67" si="81">AQ67-AR67</f>
        <v>0</v>
      </c>
      <c r="AT67" s="11"/>
      <c r="AU67" s="11"/>
      <c r="AV67" s="11">
        <f t="shared" ref="AV67" si="82">AT67-AU67</f>
        <v>0</v>
      </c>
      <c r="AW67" s="11"/>
      <c r="AX67" s="11"/>
      <c r="AY67" s="11">
        <f t="shared" ref="AY67" si="83">AW67-AX67</f>
        <v>0</v>
      </c>
      <c r="AZ67" s="33">
        <f t="shared" ref="AZ67" si="84">+J67+M67+P67+S67+V67+Y67+AB67+AE67+AH67+AK67+AN67+AQ67</f>
        <v>0</v>
      </c>
      <c r="BA67" s="8"/>
    </row>
    <row r="68" spans="1:53" s="64" customFormat="1" ht="16.5" thickTop="1" thickBot="1" x14ac:dyDescent="0.3">
      <c r="A68" s="412" t="s">
        <v>28</v>
      </c>
      <c r="B68" s="413"/>
      <c r="C68" s="413"/>
      <c r="D68" s="414"/>
      <c r="E68" s="211">
        <f>SUM(E7:E67)</f>
        <v>498500000</v>
      </c>
      <c r="F68" s="211">
        <f t="shared" ref="F68:AY68" si="85">SUM(F7:F67)</f>
        <v>10750000</v>
      </c>
      <c r="G68" s="211">
        <f t="shared" si="85"/>
        <v>29525000</v>
      </c>
      <c r="H68" s="211">
        <f t="shared" si="85"/>
        <v>458225000</v>
      </c>
      <c r="I68" s="211">
        <f>SUM(I7:I67)</f>
        <v>166800000</v>
      </c>
      <c r="J68" s="211">
        <f t="shared" si="85"/>
        <v>12850000</v>
      </c>
      <c r="K68" s="211">
        <f t="shared" si="85"/>
        <v>10850000</v>
      </c>
      <c r="L68" s="211">
        <f t="shared" si="85"/>
        <v>2000000</v>
      </c>
      <c r="M68" s="211">
        <f t="shared" si="85"/>
        <v>20457000</v>
      </c>
      <c r="N68" s="211">
        <f t="shared" si="85"/>
        <v>19507000</v>
      </c>
      <c r="O68" s="211">
        <f t="shared" si="85"/>
        <v>950000</v>
      </c>
      <c r="P68" s="211">
        <f t="shared" si="85"/>
        <v>24644500</v>
      </c>
      <c r="Q68" s="211">
        <f t="shared" si="85"/>
        <v>22074500</v>
      </c>
      <c r="R68" s="211">
        <f t="shared" si="85"/>
        <v>2570000</v>
      </c>
      <c r="S68" s="211">
        <f t="shared" si="85"/>
        <v>24949500</v>
      </c>
      <c r="T68" s="211">
        <f t="shared" si="85"/>
        <v>18679500</v>
      </c>
      <c r="U68" s="211">
        <f t="shared" si="85"/>
        <v>6270000</v>
      </c>
      <c r="V68" s="211">
        <f t="shared" si="85"/>
        <v>25755750</v>
      </c>
      <c r="W68" s="211">
        <f t="shared" si="85"/>
        <v>13170500</v>
      </c>
      <c r="X68" s="211">
        <f t="shared" si="85"/>
        <v>12585250</v>
      </c>
      <c r="Y68" s="211">
        <f t="shared" si="85"/>
        <v>25755750</v>
      </c>
      <c r="Z68" s="211">
        <f t="shared" si="85"/>
        <v>6748500</v>
      </c>
      <c r="AA68" s="211">
        <f t="shared" si="85"/>
        <v>19007250</v>
      </c>
      <c r="AB68" s="211">
        <f t="shared" si="85"/>
        <v>25755750</v>
      </c>
      <c r="AC68" s="211">
        <f t="shared" si="85"/>
        <v>3555000</v>
      </c>
      <c r="AD68" s="211">
        <f t="shared" si="85"/>
        <v>22200750</v>
      </c>
      <c r="AE68" s="211">
        <f t="shared" si="85"/>
        <v>30955750</v>
      </c>
      <c r="AF68" s="211">
        <f t="shared" si="85"/>
        <v>5930000</v>
      </c>
      <c r="AG68" s="211">
        <f t="shared" si="85"/>
        <v>25025750</v>
      </c>
      <c r="AH68" s="211">
        <f t="shared" si="85"/>
        <v>25755750</v>
      </c>
      <c r="AI68" s="211">
        <f t="shared" si="85"/>
        <v>950000</v>
      </c>
      <c r="AJ68" s="211">
        <f t="shared" si="85"/>
        <v>24805750</v>
      </c>
      <c r="AK68" s="211">
        <f t="shared" si="85"/>
        <v>25755750</v>
      </c>
      <c r="AL68" s="211">
        <f t="shared" si="85"/>
        <v>400000</v>
      </c>
      <c r="AM68" s="211">
        <f t="shared" si="85"/>
        <v>25355750</v>
      </c>
      <c r="AN68" s="211">
        <f t="shared" si="85"/>
        <v>25755750</v>
      </c>
      <c r="AO68" s="211">
        <f t="shared" si="85"/>
        <v>0</v>
      </c>
      <c r="AP68" s="211">
        <f t="shared" si="85"/>
        <v>25755750</v>
      </c>
      <c r="AQ68" s="211">
        <f t="shared" si="85"/>
        <v>15805750</v>
      </c>
      <c r="AR68" s="211">
        <f t="shared" si="85"/>
        <v>0</v>
      </c>
      <c r="AS68" s="211">
        <f t="shared" si="85"/>
        <v>15805750</v>
      </c>
      <c r="AT68" s="211">
        <f t="shared" si="85"/>
        <v>8034250</v>
      </c>
      <c r="AU68" s="211">
        <f t="shared" si="85"/>
        <v>0</v>
      </c>
      <c r="AV68" s="211">
        <f t="shared" si="85"/>
        <v>8034250</v>
      </c>
      <c r="AW68" s="211">
        <f t="shared" si="85"/>
        <v>0</v>
      </c>
      <c r="AX68" s="211">
        <f t="shared" si="85"/>
        <v>0</v>
      </c>
      <c r="AY68" s="211">
        <f t="shared" si="85"/>
        <v>0</v>
      </c>
      <c r="AZ68" s="212">
        <f t="shared" ref="AZ68" si="86">SUM(AZ7:AZ67)</f>
        <v>284975000</v>
      </c>
    </row>
    <row r="69" spans="1:53" s="64" customFormat="1" x14ac:dyDescent="0.2">
      <c r="A69" s="359" t="s">
        <v>308</v>
      </c>
      <c r="B69" s="359"/>
      <c r="C69" s="359"/>
      <c r="D69" s="94" t="s">
        <v>23</v>
      </c>
      <c r="E69" s="94"/>
      <c r="F69" s="11"/>
      <c r="G69" s="11"/>
      <c r="H69" s="11"/>
      <c r="I69" s="11"/>
      <c r="J69" s="11"/>
      <c r="K69" s="11"/>
      <c r="L69" s="227"/>
      <c r="M69" s="11"/>
      <c r="N69" s="11"/>
      <c r="O69" s="227"/>
      <c r="P69" s="11"/>
      <c r="Q69" s="11"/>
      <c r="R69" s="227"/>
      <c r="S69" s="11"/>
      <c r="T69" s="11"/>
      <c r="U69" s="227"/>
      <c r="V69" s="11"/>
      <c r="W69" s="11"/>
      <c r="X69" s="227"/>
      <c r="Y69" s="11"/>
      <c r="Z69" s="11"/>
      <c r="AA69" s="227"/>
      <c r="AB69" s="11"/>
      <c r="AC69" s="11"/>
      <c r="AD69" s="227"/>
      <c r="AE69" s="11"/>
      <c r="AF69" s="11"/>
      <c r="AG69" s="227"/>
      <c r="AH69" s="11"/>
      <c r="AI69" s="11"/>
      <c r="AJ69" s="227"/>
      <c r="AK69" s="11"/>
      <c r="AL69" s="11"/>
      <c r="AM69" s="227"/>
      <c r="AN69" s="11"/>
      <c r="AO69" s="11"/>
      <c r="AP69" s="227"/>
      <c r="AQ69" s="11"/>
      <c r="AR69" s="11"/>
      <c r="AS69" s="248"/>
      <c r="AT69" s="11"/>
      <c r="AU69" s="11"/>
      <c r="AV69" s="11"/>
      <c r="AW69" s="11"/>
      <c r="AX69" s="11"/>
      <c r="AY69" s="11"/>
      <c r="AZ69" s="33"/>
    </row>
    <row r="70" spans="1:53" s="64" customFormat="1" ht="22.5" x14ac:dyDescent="0.2">
      <c r="A70" s="168" t="s">
        <v>293</v>
      </c>
      <c r="B70" s="168" t="s">
        <v>2</v>
      </c>
      <c r="C70" s="168" t="s">
        <v>268</v>
      </c>
      <c r="D70" s="168" t="s">
        <v>278</v>
      </c>
      <c r="E70" s="169" t="s">
        <v>294</v>
      </c>
      <c r="F70" s="8"/>
      <c r="G70" s="8" t="s">
        <v>310</v>
      </c>
      <c r="H70" s="8"/>
      <c r="I70" s="8"/>
      <c r="J70" s="8"/>
      <c r="K70" s="8"/>
      <c r="L70" s="214"/>
      <c r="M70" s="8"/>
      <c r="N70" s="8"/>
      <c r="O70" s="214"/>
      <c r="P70" s="8"/>
      <c r="Q70" s="8"/>
      <c r="R70" s="214"/>
      <c r="S70" s="8"/>
      <c r="T70" s="8"/>
      <c r="U70" s="214"/>
      <c r="V70" s="8"/>
      <c r="W70" s="8"/>
      <c r="X70" s="214"/>
      <c r="Y70" s="8"/>
      <c r="Z70" s="8"/>
      <c r="AA70" s="214"/>
      <c r="AB70" s="8"/>
      <c r="AC70" s="8"/>
      <c r="AD70" s="214"/>
      <c r="AE70" s="8"/>
      <c r="AF70" s="8"/>
      <c r="AG70" s="214"/>
      <c r="AH70" s="8"/>
      <c r="AI70" s="8"/>
      <c r="AJ70" s="214"/>
      <c r="AK70" s="8"/>
      <c r="AL70" s="8"/>
      <c r="AM70" s="214"/>
      <c r="AN70" s="8"/>
      <c r="AO70" s="8"/>
      <c r="AP70" s="214"/>
      <c r="AQ70" s="8"/>
      <c r="AR70" s="8"/>
      <c r="AS70" s="246"/>
      <c r="AT70" s="8"/>
      <c r="AU70" s="8"/>
      <c r="AV70" s="8"/>
      <c r="AW70" s="8"/>
      <c r="AX70" s="8"/>
      <c r="AY70" s="8"/>
      <c r="AZ70" s="33"/>
    </row>
    <row r="71" spans="1:53" s="64" customFormat="1" x14ac:dyDescent="0.2">
      <c r="A71" s="53">
        <f t="shared" ref="A71:A77" si="87">A7</f>
        <v>1</v>
      </c>
      <c r="B71" s="53"/>
      <c r="C71" s="53" t="str">
        <f>+C7</f>
        <v>Yulianti</v>
      </c>
      <c r="D71" s="53" t="str">
        <f>+D7</f>
        <v>A</v>
      </c>
      <c r="E71" s="271">
        <f>+L7+O7+R7+U7+X7+AA7+AD7+AG7+AJ7+AM7+AP7+AS7+AV7+AY7</f>
        <v>3500000</v>
      </c>
      <c r="F71" s="8"/>
      <c r="G71" s="8">
        <f>REKAP!R21/49</f>
        <v>5482959.1836734693</v>
      </c>
      <c r="H71" s="8"/>
      <c r="I71" s="8"/>
      <c r="J71" s="8"/>
      <c r="K71" s="8"/>
      <c r="L71" s="214"/>
      <c r="M71" s="8"/>
      <c r="N71" s="8"/>
      <c r="O71" s="214"/>
      <c r="P71" s="8"/>
      <c r="Q71" s="8"/>
      <c r="R71" s="214"/>
      <c r="S71" s="8"/>
      <c r="T71" s="8"/>
      <c r="U71" s="214"/>
      <c r="V71" s="8"/>
      <c r="W71" s="8"/>
      <c r="X71" s="214"/>
      <c r="Y71" s="8"/>
      <c r="Z71" s="8"/>
      <c r="AA71" s="214"/>
      <c r="AB71" s="8"/>
      <c r="AC71" s="8"/>
      <c r="AD71" s="214"/>
      <c r="AE71" s="8"/>
      <c r="AF71" s="8"/>
      <c r="AG71" s="214"/>
      <c r="AH71" s="8"/>
      <c r="AI71" s="8"/>
      <c r="AJ71" s="214"/>
      <c r="AK71" s="8"/>
      <c r="AL71" s="8"/>
      <c r="AM71" s="214"/>
      <c r="AN71" s="8"/>
      <c r="AO71" s="8"/>
      <c r="AP71" s="214"/>
      <c r="AQ71" s="8"/>
      <c r="AR71" s="8"/>
      <c r="AS71" s="246"/>
      <c r="AT71" s="8"/>
      <c r="AU71" s="8"/>
      <c r="AV71" s="8"/>
      <c r="AW71" s="8"/>
      <c r="AX71" s="8"/>
      <c r="AY71" s="8"/>
      <c r="AZ71" s="33"/>
    </row>
    <row r="72" spans="1:53" s="64" customFormat="1" x14ac:dyDescent="0.2">
      <c r="A72" s="53">
        <f t="shared" si="87"/>
        <v>2</v>
      </c>
      <c r="B72" s="53"/>
      <c r="C72" s="53" t="str">
        <f t="shared" ref="C72:D114" si="88">+C8</f>
        <v>Acep Yadi Rahmatilah</v>
      </c>
      <c r="D72" s="53" t="str">
        <f t="shared" si="88"/>
        <v>B</v>
      </c>
      <c r="E72" s="271">
        <f t="shared" ref="E72:E116" si="89">+L8+O8+R8+U8+X8+AA8+AD8+AG8+AJ8+AM8+AP8+AS8+AV8+AY8</f>
        <v>5700000</v>
      </c>
      <c r="F72" s="8"/>
      <c r="G72" s="8"/>
      <c r="H72" s="8"/>
      <c r="I72" s="8"/>
      <c r="J72" s="8"/>
      <c r="K72" s="8"/>
      <c r="L72" s="214"/>
      <c r="M72" s="8"/>
      <c r="N72" s="8"/>
      <c r="O72" s="214"/>
      <c r="P72" s="8"/>
      <c r="Q72" s="8"/>
      <c r="R72" s="214"/>
      <c r="S72" s="8"/>
      <c r="T72" s="8"/>
      <c r="U72" s="214"/>
      <c r="V72" s="8"/>
      <c r="W72" s="8"/>
      <c r="X72" s="214"/>
      <c r="Y72" s="8"/>
      <c r="Z72" s="8"/>
      <c r="AA72" s="214"/>
      <c r="AB72" s="8"/>
      <c r="AC72" s="8"/>
      <c r="AD72" s="214"/>
      <c r="AE72" s="8"/>
      <c r="AF72" s="8"/>
      <c r="AG72" s="214"/>
      <c r="AH72" s="8"/>
      <c r="AI72" s="8"/>
      <c r="AJ72" s="214"/>
      <c r="AK72" s="8"/>
      <c r="AL72" s="8"/>
      <c r="AM72" s="214"/>
      <c r="AN72" s="8"/>
      <c r="AO72" s="8"/>
      <c r="AP72" s="214"/>
      <c r="AQ72" s="8"/>
      <c r="AR72" s="8"/>
      <c r="AS72" s="246"/>
      <c r="AT72" s="8"/>
      <c r="AU72" s="8"/>
      <c r="AV72" s="8"/>
      <c r="AW72" s="8"/>
      <c r="AX72" s="8"/>
      <c r="AY72" s="8"/>
      <c r="AZ72" s="33"/>
    </row>
    <row r="73" spans="1:53" s="64" customFormat="1" x14ac:dyDescent="0.2">
      <c r="A73" s="53">
        <f t="shared" si="87"/>
        <v>3</v>
      </c>
      <c r="B73" s="53"/>
      <c r="C73" s="53" t="str">
        <f t="shared" si="88"/>
        <v>Afdan Najtadin</v>
      </c>
      <c r="D73" s="53" t="str">
        <f t="shared" si="88"/>
        <v>A</v>
      </c>
      <c r="E73" s="271">
        <f t="shared" si="89"/>
        <v>7875000</v>
      </c>
      <c r="F73" s="8"/>
      <c r="G73" s="8"/>
      <c r="H73" s="8"/>
      <c r="I73" s="8"/>
      <c r="J73" s="8"/>
      <c r="K73" s="8"/>
      <c r="L73" s="214"/>
      <c r="M73" s="8"/>
      <c r="N73" s="8"/>
      <c r="O73" s="214"/>
      <c r="P73" s="8"/>
      <c r="Q73" s="8"/>
      <c r="R73" s="214"/>
      <c r="S73" s="8"/>
      <c r="T73" s="8"/>
      <c r="U73" s="214"/>
      <c r="V73" s="8"/>
      <c r="W73" s="8"/>
      <c r="X73" s="214"/>
      <c r="Y73" s="8"/>
      <c r="Z73" s="8"/>
      <c r="AA73" s="214"/>
      <c r="AB73" s="8"/>
      <c r="AC73" s="8"/>
      <c r="AD73" s="214"/>
      <c r="AE73" s="8"/>
      <c r="AF73" s="8"/>
      <c r="AG73" s="214"/>
      <c r="AH73" s="8"/>
      <c r="AI73" s="8"/>
      <c r="AJ73" s="214"/>
      <c r="AK73" s="8"/>
      <c r="AL73" s="8"/>
      <c r="AM73" s="214"/>
      <c r="AN73" s="8"/>
      <c r="AO73" s="8"/>
      <c r="AP73" s="214"/>
      <c r="AQ73" s="8"/>
      <c r="AR73" s="8"/>
      <c r="AS73" s="246"/>
      <c r="AT73" s="8"/>
      <c r="AU73" s="8"/>
      <c r="AV73" s="8"/>
      <c r="AW73" s="8"/>
      <c r="AX73" s="8"/>
      <c r="AY73" s="8"/>
      <c r="AZ73" s="33"/>
    </row>
    <row r="74" spans="1:53" s="64" customFormat="1" x14ac:dyDescent="0.2">
      <c r="A74" s="53">
        <f t="shared" si="87"/>
        <v>4</v>
      </c>
      <c r="B74" s="53"/>
      <c r="C74" s="53" t="str">
        <f t="shared" si="88"/>
        <v>Alfian Riyadi A</v>
      </c>
      <c r="D74" s="53" t="str">
        <f t="shared" si="88"/>
        <v>A</v>
      </c>
      <c r="E74" s="271">
        <f t="shared" si="89"/>
        <v>5100000</v>
      </c>
      <c r="F74" s="8"/>
      <c r="G74" s="8"/>
      <c r="H74" s="8"/>
      <c r="I74" s="8"/>
      <c r="J74" s="8"/>
      <c r="K74" s="8"/>
      <c r="L74" s="214"/>
      <c r="M74" s="8"/>
      <c r="N74" s="8"/>
      <c r="O74" s="214"/>
      <c r="P74" s="8"/>
      <c r="Q74" s="8"/>
      <c r="R74" s="214"/>
      <c r="S74" s="8"/>
      <c r="T74" s="8"/>
      <c r="U74" s="214"/>
      <c r="V74" s="8"/>
      <c r="W74" s="8"/>
      <c r="X74" s="214"/>
      <c r="Y74" s="8"/>
      <c r="Z74" s="8"/>
      <c r="AA74" s="214"/>
      <c r="AB74" s="8"/>
      <c r="AC74" s="8"/>
      <c r="AD74" s="214"/>
      <c r="AE74" s="8"/>
      <c r="AF74" s="8"/>
      <c r="AG74" s="214"/>
      <c r="AH74" s="8"/>
      <c r="AI74" s="8"/>
      <c r="AJ74" s="214"/>
      <c r="AK74" s="8"/>
      <c r="AL74" s="8"/>
      <c r="AM74" s="214"/>
      <c r="AN74" s="8"/>
      <c r="AO74" s="8"/>
      <c r="AP74" s="214"/>
      <c r="AQ74" s="8"/>
      <c r="AR74" s="8"/>
      <c r="AS74" s="246"/>
      <c r="AT74" s="8"/>
      <c r="AU74" s="8"/>
      <c r="AV74" s="8"/>
      <c r="AW74" s="8"/>
      <c r="AX74" s="8"/>
      <c r="AY74" s="8"/>
      <c r="AZ74" s="33"/>
    </row>
    <row r="75" spans="1:53" s="64" customFormat="1" x14ac:dyDescent="0.2">
      <c r="A75" s="53">
        <f t="shared" si="87"/>
        <v>5</v>
      </c>
      <c r="B75" s="53"/>
      <c r="C75" s="53" t="str">
        <f t="shared" si="88"/>
        <v>Candra Teja</v>
      </c>
      <c r="D75" s="53" t="str">
        <f t="shared" si="88"/>
        <v>A</v>
      </c>
      <c r="E75" s="271">
        <f t="shared" si="89"/>
        <v>0</v>
      </c>
      <c r="F75" s="8"/>
      <c r="G75" s="8"/>
      <c r="H75" s="8"/>
      <c r="I75" s="8"/>
      <c r="J75" s="8"/>
      <c r="K75" s="8"/>
      <c r="L75" s="214"/>
      <c r="M75" s="8"/>
      <c r="N75" s="8"/>
      <c r="O75" s="214"/>
      <c r="P75" s="8"/>
      <c r="Q75" s="8"/>
      <c r="R75" s="214"/>
      <c r="S75" s="8"/>
      <c r="T75" s="8"/>
      <c r="U75" s="214"/>
      <c r="V75" s="8"/>
      <c r="W75" s="8"/>
      <c r="X75" s="214"/>
      <c r="Y75" s="8"/>
      <c r="Z75" s="8"/>
      <c r="AA75" s="214"/>
      <c r="AB75" s="8"/>
      <c r="AC75" s="8"/>
      <c r="AD75" s="214"/>
      <c r="AE75" s="8"/>
      <c r="AF75" s="8"/>
      <c r="AG75" s="214"/>
      <c r="AH75" s="8"/>
      <c r="AI75" s="8"/>
      <c r="AJ75" s="214"/>
      <c r="AK75" s="8"/>
      <c r="AL75" s="8"/>
      <c r="AM75" s="214"/>
      <c r="AN75" s="8"/>
      <c r="AO75" s="8"/>
      <c r="AP75" s="214"/>
      <c r="AQ75" s="8"/>
      <c r="AR75" s="8"/>
      <c r="AS75" s="246"/>
      <c r="AT75" s="8"/>
      <c r="AU75" s="8"/>
      <c r="AV75" s="8"/>
      <c r="AW75" s="8"/>
      <c r="AX75" s="8"/>
      <c r="AY75" s="8"/>
      <c r="AZ75" s="33"/>
    </row>
    <row r="76" spans="1:53" s="64" customFormat="1" x14ac:dyDescent="0.2">
      <c r="A76" s="53">
        <f t="shared" si="87"/>
        <v>6</v>
      </c>
      <c r="B76" s="53"/>
      <c r="C76" s="53" t="str">
        <f t="shared" si="88"/>
        <v>Danny Maulana</v>
      </c>
      <c r="D76" s="53" t="str">
        <f t="shared" si="88"/>
        <v>B</v>
      </c>
      <c r="E76" s="271">
        <f t="shared" si="89"/>
        <v>5500000</v>
      </c>
      <c r="F76" s="8"/>
      <c r="G76" s="8"/>
      <c r="H76" s="8"/>
      <c r="I76" s="8"/>
      <c r="J76" s="8"/>
      <c r="K76" s="8"/>
      <c r="L76" s="214"/>
      <c r="M76" s="8"/>
      <c r="N76" s="8"/>
      <c r="O76" s="214"/>
      <c r="P76" s="8"/>
      <c r="Q76" s="8"/>
      <c r="R76" s="214"/>
      <c r="S76" s="8"/>
      <c r="T76" s="8"/>
      <c r="U76" s="214"/>
      <c r="V76" s="8"/>
      <c r="W76" s="8"/>
      <c r="X76" s="214"/>
      <c r="Y76" s="8"/>
      <c r="Z76" s="8"/>
      <c r="AA76" s="214"/>
      <c r="AB76" s="8"/>
      <c r="AC76" s="8"/>
      <c r="AD76" s="214"/>
      <c r="AE76" s="8"/>
      <c r="AF76" s="8"/>
      <c r="AG76" s="214"/>
      <c r="AH76" s="8"/>
      <c r="AI76" s="8"/>
      <c r="AJ76" s="214"/>
      <c r="AK76" s="8"/>
      <c r="AL76" s="8"/>
      <c r="AM76" s="214"/>
      <c r="AN76" s="8"/>
      <c r="AO76" s="8"/>
      <c r="AP76" s="214"/>
      <c r="AQ76" s="8"/>
      <c r="AR76" s="8"/>
      <c r="AS76" s="246"/>
      <c r="AT76" s="8"/>
      <c r="AU76" s="8"/>
      <c r="AV76" s="8"/>
      <c r="AW76" s="8"/>
      <c r="AX76" s="8"/>
      <c r="AY76" s="8"/>
      <c r="AZ76" s="33"/>
    </row>
    <row r="77" spans="1:53" s="64" customFormat="1" x14ac:dyDescent="0.2">
      <c r="A77" s="53">
        <f t="shared" si="87"/>
        <v>7</v>
      </c>
      <c r="B77" s="53"/>
      <c r="C77" s="53" t="str">
        <f t="shared" si="88"/>
        <v>Dede Fajri P</v>
      </c>
      <c r="D77" s="53" t="str">
        <f t="shared" si="88"/>
        <v>B</v>
      </c>
      <c r="E77" s="271">
        <f t="shared" si="89"/>
        <v>6650000</v>
      </c>
      <c r="F77" s="8"/>
      <c r="G77" s="8"/>
      <c r="H77" s="8"/>
      <c r="I77" s="8"/>
      <c r="J77" s="8"/>
      <c r="K77" s="8"/>
      <c r="L77" s="214"/>
      <c r="M77" s="8"/>
      <c r="N77" s="8"/>
      <c r="O77" s="214"/>
      <c r="P77" s="8"/>
      <c r="Q77" s="8"/>
      <c r="R77" s="214"/>
      <c r="S77" s="8"/>
      <c r="T77" s="8"/>
      <c r="U77" s="214"/>
      <c r="V77" s="8"/>
      <c r="W77" s="8"/>
      <c r="X77" s="214"/>
      <c r="Y77" s="8"/>
      <c r="Z77" s="8"/>
      <c r="AA77" s="214"/>
      <c r="AB77" s="8"/>
      <c r="AC77" s="8"/>
      <c r="AD77" s="214"/>
      <c r="AE77" s="8"/>
      <c r="AF77" s="8"/>
      <c r="AG77" s="214"/>
      <c r="AH77" s="8"/>
      <c r="AI77" s="8"/>
      <c r="AJ77" s="214"/>
      <c r="AK77" s="8"/>
      <c r="AL77" s="8"/>
      <c r="AM77" s="214"/>
      <c r="AN77" s="8"/>
      <c r="AO77" s="8"/>
      <c r="AP77" s="214"/>
      <c r="AQ77" s="8"/>
      <c r="AR77" s="8"/>
      <c r="AS77" s="246"/>
      <c r="AT77" s="8"/>
      <c r="AU77" s="8"/>
      <c r="AV77" s="8"/>
      <c r="AW77" s="8"/>
      <c r="AX77" s="8"/>
      <c r="AY77" s="8"/>
      <c r="AZ77" s="33"/>
    </row>
    <row r="78" spans="1:53" s="64" customFormat="1" x14ac:dyDescent="0.2">
      <c r="A78" s="53" t="e">
        <f>#REF!</f>
        <v>#REF!</v>
      </c>
      <c r="B78" s="53"/>
      <c r="C78" s="53" t="str">
        <f t="shared" si="88"/>
        <v>Dendi Hendrayana</v>
      </c>
      <c r="D78" s="53" t="str">
        <f t="shared" si="88"/>
        <v>A</v>
      </c>
      <c r="E78" s="271">
        <f t="shared" si="89"/>
        <v>8500000</v>
      </c>
      <c r="F78" s="8"/>
      <c r="G78" s="8"/>
      <c r="H78" s="8"/>
      <c r="I78" s="8"/>
      <c r="J78" s="8"/>
      <c r="K78" s="8"/>
      <c r="L78" s="214"/>
      <c r="M78" s="8"/>
      <c r="N78" s="8"/>
      <c r="O78" s="214"/>
      <c r="P78" s="8"/>
      <c r="Q78" s="8"/>
      <c r="R78" s="214"/>
      <c r="S78" s="8"/>
      <c r="T78" s="8"/>
      <c r="U78" s="214"/>
      <c r="V78" s="8"/>
      <c r="W78" s="8"/>
      <c r="X78" s="214"/>
      <c r="Y78" s="8"/>
      <c r="Z78" s="8"/>
      <c r="AA78" s="214"/>
      <c r="AB78" s="8"/>
      <c r="AC78" s="8"/>
      <c r="AD78" s="214"/>
      <c r="AE78" s="8"/>
      <c r="AF78" s="8"/>
      <c r="AG78" s="214"/>
      <c r="AH78" s="8"/>
      <c r="AI78" s="8"/>
      <c r="AJ78" s="214"/>
      <c r="AK78" s="8"/>
      <c r="AL78" s="8"/>
      <c r="AM78" s="214"/>
      <c r="AN78" s="8"/>
      <c r="AO78" s="8"/>
      <c r="AP78" s="214"/>
      <c r="AQ78" s="8"/>
      <c r="AR78" s="8"/>
      <c r="AS78" s="246"/>
      <c r="AT78" s="8"/>
      <c r="AU78" s="8"/>
      <c r="AV78" s="8"/>
      <c r="AW78" s="8"/>
      <c r="AX78" s="8"/>
      <c r="AY78" s="8"/>
      <c r="AZ78" s="33"/>
    </row>
    <row r="79" spans="1:53" s="64" customFormat="1" x14ac:dyDescent="0.2">
      <c r="A79" s="53">
        <f t="shared" ref="A79:A120" si="90">A14</f>
        <v>8</v>
      </c>
      <c r="B79" s="53"/>
      <c r="C79" s="53" t="str">
        <f t="shared" si="88"/>
        <v>Diki Irawan</v>
      </c>
      <c r="D79" s="53" t="str">
        <f t="shared" si="88"/>
        <v>B</v>
      </c>
      <c r="E79" s="271">
        <f t="shared" si="89"/>
        <v>6300000</v>
      </c>
      <c r="F79" s="8"/>
      <c r="G79" s="8"/>
      <c r="H79" s="8"/>
      <c r="I79" s="8"/>
      <c r="J79" s="8"/>
      <c r="K79" s="8"/>
      <c r="L79" s="214"/>
      <c r="M79" s="8"/>
      <c r="N79" s="8"/>
      <c r="O79" s="214"/>
      <c r="P79" s="8"/>
      <c r="Q79" s="8"/>
      <c r="R79" s="214"/>
      <c r="S79" s="8"/>
      <c r="T79" s="8"/>
      <c r="U79" s="214"/>
      <c r="V79" s="8"/>
      <c r="W79" s="8"/>
      <c r="X79" s="214"/>
      <c r="Y79" s="8"/>
      <c r="Z79" s="8"/>
      <c r="AA79" s="214"/>
      <c r="AB79" s="8"/>
      <c r="AC79" s="8"/>
      <c r="AD79" s="214"/>
      <c r="AE79" s="8"/>
      <c r="AF79" s="8"/>
      <c r="AG79" s="214"/>
      <c r="AH79" s="8"/>
      <c r="AI79" s="8"/>
      <c r="AJ79" s="214"/>
      <c r="AK79" s="8"/>
      <c r="AL79" s="8"/>
      <c r="AM79" s="214"/>
      <c r="AN79" s="8"/>
      <c r="AO79" s="8"/>
      <c r="AP79" s="214"/>
      <c r="AQ79" s="8"/>
      <c r="AR79" s="8"/>
      <c r="AS79" s="246"/>
      <c r="AT79" s="8"/>
      <c r="AU79" s="8"/>
      <c r="AV79" s="8"/>
      <c r="AW79" s="8"/>
      <c r="AX79" s="8"/>
      <c r="AY79" s="8"/>
      <c r="AZ79" s="33"/>
    </row>
    <row r="80" spans="1:53" s="64" customFormat="1" x14ac:dyDescent="0.2">
      <c r="A80" s="53">
        <f t="shared" si="90"/>
        <v>9</v>
      </c>
      <c r="B80" s="53"/>
      <c r="C80" s="53" t="str">
        <f t="shared" si="88"/>
        <v>Eris Derisman</v>
      </c>
      <c r="D80" s="53" t="str">
        <f t="shared" si="88"/>
        <v>B</v>
      </c>
      <c r="E80" s="271">
        <f t="shared" si="89"/>
        <v>1500000</v>
      </c>
      <c r="F80" s="8"/>
      <c r="G80" s="8"/>
      <c r="H80" s="8"/>
      <c r="I80" s="8"/>
      <c r="J80" s="8"/>
      <c r="K80" s="8"/>
      <c r="L80" s="214"/>
      <c r="M80" s="8"/>
      <c r="N80" s="8"/>
      <c r="O80" s="214"/>
      <c r="P80" s="8"/>
      <c r="Q80" s="8"/>
      <c r="R80" s="214"/>
      <c r="S80" s="8"/>
      <c r="T80" s="8"/>
      <c r="U80" s="214"/>
      <c r="V80" s="8"/>
      <c r="W80" s="8"/>
      <c r="X80" s="214"/>
      <c r="Y80" s="8"/>
      <c r="Z80" s="8"/>
      <c r="AA80" s="214"/>
      <c r="AB80" s="8"/>
      <c r="AC80" s="8"/>
      <c r="AD80" s="214"/>
      <c r="AE80" s="8"/>
      <c r="AF80" s="8"/>
      <c r="AG80" s="214"/>
      <c r="AH80" s="8"/>
      <c r="AI80" s="8"/>
      <c r="AJ80" s="214"/>
      <c r="AK80" s="8"/>
      <c r="AL80" s="8"/>
      <c r="AM80" s="214"/>
      <c r="AN80" s="8"/>
      <c r="AO80" s="8"/>
      <c r="AP80" s="214"/>
      <c r="AQ80" s="8"/>
      <c r="AR80" s="8"/>
      <c r="AS80" s="246"/>
      <c r="AT80" s="8"/>
      <c r="AU80" s="8"/>
      <c r="AV80" s="8"/>
      <c r="AW80" s="8"/>
      <c r="AX80" s="8"/>
      <c r="AY80" s="8"/>
      <c r="AZ80" s="33"/>
    </row>
    <row r="81" spans="1:52" s="64" customFormat="1" x14ac:dyDescent="0.2">
      <c r="A81" s="53">
        <f t="shared" si="90"/>
        <v>10</v>
      </c>
      <c r="B81" s="53"/>
      <c r="C81" s="53" t="str">
        <f t="shared" si="88"/>
        <v>Fahmi Ibnu F</v>
      </c>
      <c r="D81" s="53" t="str">
        <f t="shared" si="88"/>
        <v>A</v>
      </c>
      <c r="E81" s="271">
        <f t="shared" si="89"/>
        <v>7100000</v>
      </c>
      <c r="F81" s="8"/>
      <c r="G81" s="8"/>
      <c r="H81" s="8"/>
      <c r="I81" s="8"/>
      <c r="J81" s="8"/>
      <c r="K81" s="8"/>
      <c r="L81" s="214"/>
      <c r="M81" s="8"/>
      <c r="N81" s="8"/>
      <c r="O81" s="214"/>
      <c r="P81" s="8"/>
      <c r="Q81" s="8"/>
      <c r="R81" s="214"/>
      <c r="S81" s="8"/>
      <c r="T81" s="8"/>
      <c r="U81" s="214"/>
      <c r="V81" s="8"/>
      <c r="W81" s="8"/>
      <c r="X81" s="214"/>
      <c r="Y81" s="8"/>
      <c r="Z81" s="8"/>
      <c r="AA81" s="214"/>
      <c r="AB81" s="8"/>
      <c r="AC81" s="8"/>
      <c r="AD81" s="214"/>
      <c r="AE81" s="8"/>
      <c r="AF81" s="8"/>
      <c r="AG81" s="214"/>
      <c r="AH81" s="8"/>
      <c r="AI81" s="8"/>
      <c r="AJ81" s="214"/>
      <c r="AK81" s="8"/>
      <c r="AL81" s="8"/>
      <c r="AM81" s="214"/>
      <c r="AN81" s="8"/>
      <c r="AO81" s="8"/>
      <c r="AP81" s="214"/>
      <c r="AQ81" s="8"/>
      <c r="AR81" s="8"/>
      <c r="AS81" s="246"/>
      <c r="AT81" s="8"/>
      <c r="AU81" s="8"/>
      <c r="AV81" s="8"/>
      <c r="AW81" s="8"/>
      <c r="AX81" s="8"/>
      <c r="AY81" s="8"/>
      <c r="AZ81" s="33"/>
    </row>
    <row r="82" spans="1:52" s="64" customFormat="1" x14ac:dyDescent="0.2">
      <c r="A82" s="53">
        <f t="shared" si="90"/>
        <v>11</v>
      </c>
      <c r="B82" s="53"/>
      <c r="C82" s="53" t="str">
        <f t="shared" si="88"/>
        <v>Fahrul Fauzi</v>
      </c>
      <c r="D82" s="53" t="str">
        <f t="shared" si="88"/>
        <v>A</v>
      </c>
      <c r="E82" s="271">
        <f t="shared" si="89"/>
        <v>0</v>
      </c>
      <c r="F82" s="8"/>
      <c r="G82" s="8"/>
      <c r="H82" s="8"/>
      <c r="I82" s="8"/>
      <c r="J82" s="8"/>
      <c r="K82" s="8"/>
      <c r="L82" s="214"/>
      <c r="M82" s="8"/>
      <c r="N82" s="8"/>
      <c r="O82" s="214"/>
      <c r="P82" s="8"/>
      <c r="Q82" s="8"/>
      <c r="R82" s="214"/>
      <c r="S82" s="8"/>
      <c r="T82" s="8"/>
      <c r="U82" s="214"/>
      <c r="V82" s="8"/>
      <c r="W82" s="8"/>
      <c r="X82" s="214"/>
      <c r="Y82" s="8"/>
      <c r="Z82" s="8"/>
      <c r="AA82" s="214"/>
      <c r="AB82" s="8"/>
      <c r="AC82" s="8"/>
      <c r="AD82" s="214"/>
      <c r="AE82" s="8"/>
      <c r="AF82" s="8"/>
      <c r="AG82" s="214"/>
      <c r="AH82" s="8"/>
      <c r="AI82" s="8"/>
      <c r="AJ82" s="214"/>
      <c r="AK82" s="8"/>
      <c r="AL82" s="8"/>
      <c r="AM82" s="214"/>
      <c r="AN82" s="8"/>
      <c r="AO82" s="8"/>
      <c r="AP82" s="214"/>
      <c r="AQ82" s="8"/>
      <c r="AR82" s="8"/>
      <c r="AS82" s="246"/>
      <c r="AT82" s="8"/>
      <c r="AU82" s="8"/>
      <c r="AV82" s="8"/>
      <c r="AW82" s="8"/>
      <c r="AX82" s="8"/>
      <c r="AY82" s="8"/>
      <c r="AZ82" s="33"/>
    </row>
    <row r="83" spans="1:52" s="64" customFormat="1" x14ac:dyDescent="0.2">
      <c r="A83" s="53">
        <f t="shared" si="90"/>
        <v>12</v>
      </c>
      <c r="B83" s="53"/>
      <c r="C83" s="53" t="str">
        <f t="shared" si="88"/>
        <v>Jayadi Herlambang</v>
      </c>
      <c r="D83" s="53" t="str">
        <f t="shared" si="88"/>
        <v>B</v>
      </c>
      <c r="E83" s="271">
        <f t="shared" si="89"/>
        <v>0</v>
      </c>
      <c r="F83" s="8"/>
      <c r="G83" s="8"/>
      <c r="H83" s="8"/>
      <c r="I83" s="8"/>
      <c r="J83" s="8"/>
      <c r="K83" s="8"/>
      <c r="L83" s="214"/>
      <c r="M83" s="8"/>
      <c r="N83" s="8"/>
      <c r="O83" s="214"/>
      <c r="P83" s="8"/>
      <c r="Q83" s="8"/>
      <c r="R83" s="214"/>
      <c r="S83" s="8"/>
      <c r="T83" s="8"/>
      <c r="U83" s="214"/>
      <c r="V83" s="8"/>
      <c r="W83" s="8"/>
      <c r="X83" s="214"/>
      <c r="Y83" s="8"/>
      <c r="Z83" s="8"/>
      <c r="AA83" s="214"/>
      <c r="AB83" s="8"/>
      <c r="AC83" s="8"/>
      <c r="AD83" s="214"/>
      <c r="AE83" s="8"/>
      <c r="AF83" s="8"/>
      <c r="AG83" s="214"/>
      <c r="AH83" s="8"/>
      <c r="AI83" s="8"/>
      <c r="AJ83" s="214"/>
      <c r="AK83" s="8"/>
      <c r="AL83" s="8"/>
      <c r="AM83" s="214"/>
      <c r="AN83" s="8"/>
      <c r="AO83" s="8"/>
      <c r="AP83" s="214"/>
      <c r="AQ83" s="8"/>
      <c r="AR83" s="8"/>
      <c r="AS83" s="246"/>
      <c r="AT83" s="8"/>
      <c r="AU83" s="8"/>
      <c r="AV83" s="8"/>
      <c r="AW83" s="8"/>
      <c r="AX83" s="8"/>
      <c r="AY83" s="8"/>
      <c r="AZ83" s="33"/>
    </row>
    <row r="84" spans="1:52" s="64" customFormat="1" x14ac:dyDescent="0.2">
      <c r="A84" s="53">
        <f t="shared" si="90"/>
        <v>13</v>
      </c>
      <c r="B84" s="53"/>
      <c r="C84" s="53" t="str">
        <f t="shared" si="88"/>
        <v>Jemi Ruslan</v>
      </c>
      <c r="D84" s="53" t="str">
        <f t="shared" si="88"/>
        <v>A</v>
      </c>
      <c r="E84" s="271">
        <f t="shared" si="89"/>
        <v>4700000</v>
      </c>
      <c r="F84" s="8"/>
      <c r="G84" s="8"/>
      <c r="H84" s="8"/>
      <c r="I84" s="8"/>
      <c r="J84" s="8"/>
      <c r="K84" s="8"/>
      <c r="L84" s="214"/>
      <c r="M84" s="8"/>
      <c r="N84" s="8"/>
      <c r="O84" s="214"/>
      <c r="P84" s="8"/>
      <c r="Q84" s="8"/>
      <c r="R84" s="214"/>
      <c r="S84" s="8"/>
      <c r="T84" s="8"/>
      <c r="U84" s="214"/>
      <c r="V84" s="8"/>
      <c r="W84" s="8"/>
      <c r="X84" s="214"/>
      <c r="Y84" s="8"/>
      <c r="Z84" s="8"/>
      <c r="AA84" s="214"/>
      <c r="AB84" s="8"/>
      <c r="AC84" s="8"/>
      <c r="AD84" s="214"/>
      <c r="AE84" s="8"/>
      <c r="AF84" s="8"/>
      <c r="AG84" s="214"/>
      <c r="AH84" s="8"/>
      <c r="AI84" s="8"/>
      <c r="AJ84" s="214"/>
      <c r="AK84" s="8"/>
      <c r="AL84" s="8"/>
      <c r="AM84" s="214"/>
      <c r="AN84" s="8"/>
      <c r="AO84" s="8"/>
      <c r="AP84" s="214"/>
      <c r="AQ84" s="8"/>
      <c r="AR84" s="8"/>
      <c r="AS84" s="246"/>
      <c r="AT84" s="8"/>
      <c r="AU84" s="8"/>
      <c r="AV84" s="8"/>
      <c r="AW84" s="8"/>
      <c r="AX84" s="8"/>
      <c r="AY84" s="8"/>
      <c r="AZ84" s="33"/>
    </row>
    <row r="85" spans="1:52" s="64" customFormat="1" x14ac:dyDescent="0.2">
      <c r="A85" s="53">
        <f t="shared" si="90"/>
        <v>14</v>
      </c>
      <c r="B85" s="54"/>
      <c r="C85" s="53" t="str">
        <f t="shared" si="88"/>
        <v>Kresna Cahya Nugraha</v>
      </c>
      <c r="D85" s="53" t="str">
        <f t="shared" si="88"/>
        <v>A</v>
      </c>
      <c r="E85" s="271">
        <f t="shared" si="89"/>
        <v>0</v>
      </c>
      <c r="F85" s="57"/>
      <c r="G85" s="57"/>
      <c r="H85" s="57"/>
      <c r="I85" s="57"/>
      <c r="J85" s="57"/>
      <c r="K85" s="57"/>
      <c r="L85" s="214"/>
      <c r="M85" s="57"/>
      <c r="N85" s="57"/>
      <c r="O85" s="214"/>
      <c r="P85" s="57"/>
      <c r="Q85" s="57"/>
      <c r="R85" s="214"/>
      <c r="S85" s="57"/>
      <c r="T85" s="57"/>
      <c r="U85" s="214"/>
      <c r="V85" s="57"/>
      <c r="W85" s="57"/>
      <c r="X85" s="214"/>
      <c r="Y85" s="57"/>
      <c r="Z85" s="57"/>
      <c r="AA85" s="214"/>
      <c r="AB85" s="57"/>
      <c r="AC85" s="57"/>
      <c r="AD85" s="214"/>
      <c r="AE85" s="57"/>
      <c r="AF85" s="57"/>
      <c r="AG85" s="214"/>
      <c r="AH85" s="57"/>
      <c r="AI85" s="57"/>
      <c r="AJ85" s="214"/>
      <c r="AK85" s="57"/>
      <c r="AL85" s="57"/>
      <c r="AM85" s="214"/>
      <c r="AN85" s="57"/>
      <c r="AO85" s="57"/>
      <c r="AP85" s="214"/>
      <c r="AQ85" s="57"/>
      <c r="AR85" s="57"/>
      <c r="AS85" s="214"/>
      <c r="AT85" s="57"/>
      <c r="AU85" s="57"/>
      <c r="AV85" s="57"/>
      <c r="AW85" s="57"/>
      <c r="AX85" s="57"/>
      <c r="AY85" s="57"/>
      <c r="AZ85" s="33"/>
    </row>
    <row r="86" spans="1:52" s="64" customFormat="1" x14ac:dyDescent="0.2">
      <c r="A86" s="53">
        <f t="shared" si="90"/>
        <v>15</v>
      </c>
      <c r="B86" s="53"/>
      <c r="C86" s="53" t="str">
        <f t="shared" si="88"/>
        <v>Muhamad Yogi</v>
      </c>
      <c r="D86" s="53" t="str">
        <f t="shared" si="88"/>
        <v>B</v>
      </c>
      <c r="E86" s="271">
        <f t="shared" si="89"/>
        <v>4750000</v>
      </c>
      <c r="F86" s="8"/>
      <c r="G86" s="8"/>
      <c r="H86" s="8"/>
      <c r="I86" s="8"/>
      <c r="J86" s="8"/>
      <c r="K86" s="8"/>
      <c r="L86" s="214"/>
      <c r="M86" s="8"/>
      <c r="N86" s="8"/>
      <c r="O86" s="214"/>
      <c r="P86" s="8"/>
      <c r="Q86" s="8"/>
      <c r="R86" s="214"/>
      <c r="S86" s="8"/>
      <c r="T86" s="8"/>
      <c r="U86" s="214"/>
      <c r="V86" s="8"/>
      <c r="W86" s="8"/>
      <c r="X86" s="214"/>
      <c r="Y86" s="8"/>
      <c r="Z86" s="8"/>
      <c r="AA86" s="214"/>
      <c r="AB86" s="8"/>
      <c r="AC86" s="8"/>
      <c r="AD86" s="214"/>
      <c r="AE86" s="8"/>
      <c r="AF86" s="8"/>
      <c r="AG86" s="214"/>
      <c r="AH86" s="8"/>
      <c r="AI86" s="8"/>
      <c r="AJ86" s="214"/>
      <c r="AK86" s="8"/>
      <c r="AL86" s="8"/>
      <c r="AM86" s="214"/>
      <c r="AN86" s="8"/>
      <c r="AO86" s="8"/>
      <c r="AP86" s="214"/>
      <c r="AQ86" s="8"/>
      <c r="AR86" s="8"/>
      <c r="AS86" s="246"/>
      <c r="AT86" s="8"/>
      <c r="AU86" s="8"/>
      <c r="AV86" s="8"/>
      <c r="AW86" s="8"/>
      <c r="AX86" s="8"/>
      <c r="AY86" s="8"/>
      <c r="AZ86" s="33"/>
    </row>
    <row r="87" spans="1:52" s="64" customFormat="1" x14ac:dyDescent="0.2">
      <c r="A87" s="53">
        <f t="shared" si="90"/>
        <v>16</v>
      </c>
      <c r="B87" s="53"/>
      <c r="C87" s="53" t="str">
        <f t="shared" si="88"/>
        <v>Paisal Tanjung</v>
      </c>
      <c r="D87" s="53" t="str">
        <f t="shared" si="88"/>
        <v>B</v>
      </c>
      <c r="E87" s="271">
        <f t="shared" si="89"/>
        <v>6650000</v>
      </c>
      <c r="F87" s="8"/>
      <c r="G87" s="8"/>
      <c r="H87" s="8"/>
      <c r="I87" s="8"/>
      <c r="J87" s="8"/>
      <c r="K87" s="8"/>
      <c r="L87" s="214"/>
      <c r="M87" s="8"/>
      <c r="N87" s="8"/>
      <c r="O87" s="214"/>
      <c r="P87" s="8"/>
      <c r="Q87" s="8"/>
      <c r="R87" s="214"/>
      <c r="S87" s="8"/>
      <c r="T87" s="8"/>
      <c r="U87" s="214"/>
      <c r="V87" s="8"/>
      <c r="W87" s="8"/>
      <c r="X87" s="214"/>
      <c r="Y87" s="8"/>
      <c r="Z87" s="8"/>
      <c r="AA87" s="214"/>
      <c r="AB87" s="8"/>
      <c r="AC87" s="8"/>
      <c r="AD87" s="214"/>
      <c r="AE87" s="8"/>
      <c r="AF87" s="8"/>
      <c r="AG87" s="214"/>
      <c r="AH87" s="8"/>
      <c r="AI87" s="8"/>
      <c r="AJ87" s="214"/>
      <c r="AK87" s="8"/>
      <c r="AL87" s="8"/>
      <c r="AM87" s="214"/>
      <c r="AN87" s="8"/>
      <c r="AO87" s="8"/>
      <c r="AP87" s="214"/>
      <c r="AQ87" s="8"/>
      <c r="AR87" s="8"/>
      <c r="AS87" s="246"/>
      <c r="AT87" s="8"/>
      <c r="AU87" s="8"/>
      <c r="AV87" s="8"/>
      <c r="AW87" s="8"/>
      <c r="AX87" s="8"/>
      <c r="AY87" s="8"/>
      <c r="AZ87" s="33"/>
    </row>
    <row r="88" spans="1:52" s="64" customFormat="1" ht="12" thickBot="1" x14ac:dyDescent="0.25">
      <c r="A88" s="53">
        <f t="shared" si="90"/>
        <v>17</v>
      </c>
      <c r="B88" s="53"/>
      <c r="C88" s="53" t="str">
        <f t="shared" si="88"/>
        <v>Sandi Maulana</v>
      </c>
      <c r="D88" s="53" t="str">
        <f t="shared" si="88"/>
        <v>B</v>
      </c>
      <c r="E88" s="271">
        <f t="shared" si="89"/>
        <v>7600000</v>
      </c>
      <c r="F88" s="8"/>
      <c r="G88" s="8"/>
      <c r="H88" s="8"/>
      <c r="I88" s="8"/>
      <c r="J88" s="8"/>
      <c r="K88" s="8"/>
      <c r="L88" s="214"/>
      <c r="M88" s="8"/>
      <c r="N88" s="8"/>
      <c r="O88" s="214"/>
      <c r="P88" s="8"/>
      <c r="Q88" s="8"/>
      <c r="R88" s="214"/>
      <c r="S88" s="8"/>
      <c r="T88" s="8"/>
      <c r="U88" s="214"/>
      <c r="V88" s="8"/>
      <c r="W88" s="8"/>
      <c r="X88" s="214"/>
      <c r="Y88" s="8"/>
      <c r="Z88" s="8"/>
      <c r="AA88" s="214"/>
      <c r="AB88" s="8"/>
      <c r="AC88" s="8"/>
      <c r="AD88" s="214"/>
      <c r="AE88" s="8"/>
      <c r="AF88" s="8"/>
      <c r="AG88" s="214"/>
      <c r="AH88" s="8"/>
      <c r="AI88" s="8"/>
      <c r="AJ88" s="214"/>
      <c r="AK88" s="8"/>
      <c r="AL88" s="8"/>
      <c r="AM88" s="214"/>
      <c r="AN88" s="8"/>
      <c r="AO88" s="8"/>
      <c r="AP88" s="214"/>
      <c r="AQ88" s="8"/>
      <c r="AR88" s="8"/>
      <c r="AS88" s="246"/>
      <c r="AT88" s="8"/>
      <c r="AU88" s="8"/>
      <c r="AV88" s="8"/>
      <c r="AW88" s="8"/>
      <c r="AX88" s="8"/>
      <c r="AY88" s="8"/>
      <c r="AZ88" s="33"/>
    </row>
    <row r="89" spans="1:52" s="213" customFormat="1" ht="13.5" customHeight="1" thickTop="1" thickBot="1" x14ac:dyDescent="0.3">
      <c r="A89" s="53">
        <f t="shared" si="90"/>
        <v>18</v>
      </c>
      <c r="B89" s="53"/>
      <c r="C89" s="53" t="str">
        <f t="shared" si="88"/>
        <v>Wildan Arif P</v>
      </c>
      <c r="D89" s="53" t="str">
        <f t="shared" si="88"/>
        <v>B</v>
      </c>
      <c r="E89" s="271">
        <f t="shared" si="89"/>
        <v>3250000</v>
      </c>
      <c r="F89" s="8"/>
      <c r="G89" s="8"/>
      <c r="H89" s="8"/>
      <c r="I89" s="8"/>
      <c r="J89" s="8"/>
      <c r="K89" s="8"/>
      <c r="L89" s="214"/>
      <c r="M89" s="8"/>
      <c r="N89" s="8"/>
      <c r="O89" s="214"/>
      <c r="P89" s="8"/>
      <c r="Q89" s="8"/>
      <c r="R89" s="214"/>
      <c r="S89" s="8"/>
      <c r="T89" s="8"/>
      <c r="U89" s="214"/>
      <c r="V89" s="8"/>
      <c r="W89" s="8"/>
      <c r="X89" s="214"/>
      <c r="Y89" s="8"/>
      <c r="Z89" s="8"/>
      <c r="AA89" s="214"/>
      <c r="AB89" s="8"/>
      <c r="AC89" s="8"/>
      <c r="AD89" s="214"/>
      <c r="AE89" s="8"/>
      <c r="AF89" s="8"/>
      <c r="AG89" s="214"/>
      <c r="AH89" s="8"/>
      <c r="AI89" s="8"/>
      <c r="AJ89" s="214"/>
      <c r="AK89" s="8"/>
      <c r="AL89" s="8"/>
      <c r="AM89" s="214"/>
      <c r="AN89" s="8"/>
      <c r="AO89" s="8"/>
      <c r="AP89" s="214"/>
      <c r="AQ89" s="8"/>
      <c r="AR89" s="8"/>
      <c r="AS89" s="246"/>
      <c r="AT89" s="8"/>
      <c r="AU89" s="8"/>
      <c r="AV89" s="8"/>
      <c r="AW89" s="8"/>
      <c r="AX89" s="8"/>
      <c r="AY89" s="8"/>
      <c r="AZ89" s="212">
        <f>SUM(AZ7:AZ51)</f>
        <v>284975000</v>
      </c>
    </row>
    <row r="90" spans="1:52" ht="12" thickTop="1" x14ac:dyDescent="0.2">
      <c r="A90" s="53">
        <f t="shared" si="90"/>
        <v>19</v>
      </c>
      <c r="B90" s="53"/>
      <c r="C90" s="53" t="str">
        <f t="shared" si="88"/>
        <v>Hendi</v>
      </c>
      <c r="D90" s="53" t="str">
        <f t="shared" si="88"/>
        <v>B</v>
      </c>
      <c r="E90" s="271">
        <f t="shared" si="89"/>
        <v>6300000</v>
      </c>
      <c r="AZ90" s="33"/>
    </row>
    <row r="91" spans="1:52" x14ac:dyDescent="0.2">
      <c r="A91" s="53">
        <f t="shared" si="90"/>
        <v>20</v>
      </c>
      <c r="B91" s="53"/>
      <c r="C91" s="53" t="str">
        <f t="shared" si="88"/>
        <v>Arsal Nurjani</v>
      </c>
      <c r="D91" s="53" t="str">
        <f t="shared" si="88"/>
        <v>B</v>
      </c>
      <c r="E91" s="271">
        <f t="shared" si="89"/>
        <v>6500000</v>
      </c>
    </row>
    <row r="92" spans="1:52" x14ac:dyDescent="0.2">
      <c r="A92" s="53">
        <f t="shared" si="90"/>
        <v>21</v>
      </c>
      <c r="B92" s="53"/>
      <c r="C92" s="53" t="str">
        <f t="shared" si="88"/>
        <v>Fahran Maulana J</v>
      </c>
      <c r="D92" s="53" t="str">
        <f t="shared" si="88"/>
        <v>B</v>
      </c>
      <c r="E92" s="271">
        <f t="shared" si="89"/>
        <v>9500000</v>
      </c>
    </row>
    <row r="93" spans="1:52" x14ac:dyDescent="0.2">
      <c r="A93" s="53">
        <f t="shared" si="90"/>
        <v>22</v>
      </c>
      <c r="B93" s="53"/>
      <c r="C93" s="53" t="str">
        <f t="shared" si="88"/>
        <v>Imam Arif S</v>
      </c>
      <c r="D93" s="53" t="str">
        <f t="shared" si="88"/>
        <v>A</v>
      </c>
      <c r="E93" s="271">
        <f t="shared" si="89"/>
        <v>11500000</v>
      </c>
    </row>
    <row r="94" spans="1:52" x14ac:dyDescent="0.2">
      <c r="A94" s="53">
        <f t="shared" si="90"/>
        <v>23</v>
      </c>
      <c r="B94" s="53"/>
      <c r="C94" s="53" t="str">
        <f t="shared" si="88"/>
        <v>M Yasin Abdul L</v>
      </c>
      <c r="D94" s="53" t="str">
        <f t="shared" si="88"/>
        <v>A</v>
      </c>
      <c r="E94" s="271">
        <f t="shared" si="89"/>
        <v>6650000</v>
      </c>
    </row>
    <row r="95" spans="1:52" x14ac:dyDescent="0.2">
      <c r="A95" s="53">
        <f t="shared" si="90"/>
        <v>24</v>
      </c>
      <c r="B95" s="53"/>
      <c r="C95" s="53" t="str">
        <f t="shared" si="88"/>
        <v>Maulana Muhamad</v>
      </c>
      <c r="D95" s="53" t="str">
        <f t="shared" si="88"/>
        <v>B</v>
      </c>
      <c r="E95" s="271">
        <f t="shared" si="89"/>
        <v>500000</v>
      </c>
    </row>
    <row r="96" spans="1:52" x14ac:dyDescent="0.2">
      <c r="A96" s="53">
        <f t="shared" si="90"/>
        <v>25</v>
      </c>
      <c r="B96" s="54"/>
      <c r="C96" s="53" t="str">
        <f t="shared" si="88"/>
        <v>Mochamd Rifqi</v>
      </c>
      <c r="D96" s="53" t="str">
        <f t="shared" si="88"/>
        <v>A</v>
      </c>
      <c r="E96" s="271">
        <f t="shared" si="89"/>
        <v>6650000</v>
      </c>
      <c r="F96" s="57"/>
      <c r="G96" s="57"/>
      <c r="H96" s="57"/>
      <c r="I96" s="57"/>
      <c r="J96" s="57"/>
      <c r="K96" s="57"/>
      <c r="M96" s="57"/>
      <c r="N96" s="57"/>
      <c r="P96" s="57"/>
      <c r="Q96" s="57"/>
      <c r="S96" s="57"/>
      <c r="T96" s="57"/>
      <c r="V96" s="57"/>
      <c r="W96" s="57"/>
      <c r="Y96" s="57"/>
      <c r="Z96" s="57"/>
      <c r="AB96" s="57"/>
      <c r="AC96" s="57"/>
      <c r="AE96" s="57"/>
      <c r="AF96" s="57"/>
      <c r="AH96" s="57"/>
      <c r="AI96" s="57"/>
      <c r="AK96" s="57"/>
      <c r="AL96" s="57"/>
      <c r="AN96" s="57"/>
      <c r="AO96" s="57"/>
      <c r="AQ96" s="57"/>
      <c r="AR96" s="57"/>
      <c r="AS96" s="214"/>
      <c r="AT96" s="57"/>
      <c r="AU96" s="57"/>
      <c r="AV96" s="57"/>
      <c r="AW96" s="57"/>
      <c r="AX96" s="57"/>
      <c r="AY96" s="57"/>
    </row>
    <row r="97" spans="1:51" x14ac:dyDescent="0.2">
      <c r="A97" s="53">
        <f t="shared" si="90"/>
        <v>26</v>
      </c>
      <c r="B97" s="53"/>
      <c r="C97" s="53" t="str">
        <f t="shared" si="88"/>
        <v>Deri Fajar R</v>
      </c>
      <c r="D97" s="53" t="str">
        <f t="shared" si="88"/>
        <v>B</v>
      </c>
      <c r="E97" s="271">
        <f t="shared" si="89"/>
        <v>5225000</v>
      </c>
    </row>
    <row r="98" spans="1:51" x14ac:dyDescent="0.2">
      <c r="A98" s="53">
        <f t="shared" si="90"/>
        <v>27</v>
      </c>
      <c r="B98" s="53"/>
      <c r="C98" s="53" t="str">
        <f t="shared" si="88"/>
        <v>Firman Ramdhani</v>
      </c>
      <c r="D98" s="53" t="str">
        <f t="shared" si="88"/>
        <v>B</v>
      </c>
      <c r="E98" s="271">
        <f t="shared" si="89"/>
        <v>4750000</v>
      </c>
    </row>
    <row r="99" spans="1:51" x14ac:dyDescent="0.2">
      <c r="A99" s="53">
        <f t="shared" si="90"/>
        <v>28</v>
      </c>
      <c r="B99" s="53"/>
      <c r="C99" s="53" t="str">
        <f t="shared" si="88"/>
        <v>Arief Rahman</v>
      </c>
      <c r="D99" s="53" t="str">
        <f t="shared" si="88"/>
        <v>A</v>
      </c>
      <c r="E99" s="53">
        <f t="shared" si="89"/>
        <v>0</v>
      </c>
    </row>
    <row r="100" spans="1:51" x14ac:dyDescent="0.2">
      <c r="A100" s="53">
        <f t="shared" si="90"/>
        <v>29</v>
      </c>
      <c r="B100" s="53"/>
      <c r="C100" s="53" t="str">
        <f t="shared" si="88"/>
        <v>Ecep Rahmat W</v>
      </c>
      <c r="D100" s="53" t="str">
        <f t="shared" si="88"/>
        <v>A</v>
      </c>
      <c r="E100" s="271">
        <f t="shared" si="89"/>
        <v>8200000</v>
      </c>
    </row>
    <row r="101" spans="1:51" x14ac:dyDescent="0.2">
      <c r="A101" s="53">
        <f t="shared" si="90"/>
        <v>30</v>
      </c>
      <c r="B101" s="53"/>
      <c r="C101" s="53" t="str">
        <f t="shared" si="88"/>
        <v>Andi Nugraha</v>
      </c>
      <c r="D101" s="53" t="str">
        <f t="shared" si="88"/>
        <v>B</v>
      </c>
      <c r="E101" s="271">
        <f t="shared" si="89"/>
        <v>4500000</v>
      </c>
    </row>
    <row r="102" spans="1:51" x14ac:dyDescent="0.2">
      <c r="A102" s="53">
        <f t="shared" si="90"/>
        <v>31</v>
      </c>
      <c r="B102" s="72"/>
      <c r="C102" s="53" t="str">
        <f t="shared" si="88"/>
        <v>M Indra Saptahadin</v>
      </c>
      <c r="D102" s="53" t="str">
        <f t="shared" si="88"/>
        <v>B</v>
      </c>
      <c r="E102" s="271">
        <f t="shared" si="89"/>
        <v>11500000</v>
      </c>
      <c r="F102" s="65"/>
      <c r="G102" s="65"/>
      <c r="H102" s="65"/>
      <c r="I102" s="65"/>
      <c r="J102" s="65"/>
      <c r="K102" s="65"/>
      <c r="M102" s="65"/>
      <c r="N102" s="65"/>
      <c r="P102" s="65"/>
      <c r="Q102" s="65"/>
      <c r="S102" s="65"/>
      <c r="T102" s="65"/>
      <c r="V102" s="65"/>
      <c r="W102" s="65"/>
      <c r="Y102" s="65"/>
      <c r="Z102" s="65"/>
      <c r="AB102" s="65"/>
      <c r="AC102" s="65"/>
      <c r="AE102" s="65"/>
      <c r="AF102" s="65"/>
      <c r="AH102" s="65"/>
      <c r="AI102" s="65"/>
      <c r="AK102" s="65"/>
      <c r="AL102" s="65"/>
      <c r="AN102" s="65"/>
      <c r="AO102" s="65"/>
      <c r="AQ102" s="65"/>
      <c r="AR102" s="65"/>
      <c r="AS102" s="249"/>
      <c r="AT102" s="65"/>
      <c r="AU102" s="65"/>
      <c r="AV102" s="65"/>
      <c r="AW102" s="65"/>
      <c r="AX102" s="65"/>
      <c r="AY102" s="65"/>
    </row>
    <row r="103" spans="1:51" x14ac:dyDescent="0.2">
      <c r="A103" s="53">
        <f t="shared" si="90"/>
        <v>32</v>
      </c>
      <c r="B103" s="53"/>
      <c r="C103" s="53" t="str">
        <f t="shared" si="88"/>
        <v>M Sholehudin</v>
      </c>
      <c r="D103" s="53" t="str">
        <f t="shared" si="88"/>
        <v>B</v>
      </c>
      <c r="E103" s="271">
        <f t="shared" si="89"/>
        <v>2200000</v>
      </c>
    </row>
    <row r="104" spans="1:51" x14ac:dyDescent="0.2">
      <c r="A104" s="53">
        <f t="shared" si="90"/>
        <v>0</v>
      </c>
      <c r="B104" s="53"/>
      <c r="C104" s="53" t="str">
        <f t="shared" si="88"/>
        <v>Dede Rahmat H</v>
      </c>
      <c r="D104" s="53" t="str">
        <f t="shared" si="88"/>
        <v>B</v>
      </c>
      <c r="E104" s="271">
        <f>+L40+O40+R40+U40+X40+AA40+AD40+AG40+AJ40+AM40+AP40+AS40+AV40+AY40</f>
        <v>8550000</v>
      </c>
    </row>
    <row r="105" spans="1:51" x14ac:dyDescent="0.2">
      <c r="A105" s="53">
        <f t="shared" si="90"/>
        <v>0</v>
      </c>
      <c r="B105" s="53"/>
      <c r="C105" s="53" t="str">
        <f t="shared" si="88"/>
        <v>Angga Aji wijaya</v>
      </c>
      <c r="D105" s="53" t="str">
        <f t="shared" si="88"/>
        <v>B</v>
      </c>
      <c r="E105" s="53">
        <f t="shared" si="89"/>
        <v>4360000</v>
      </c>
    </row>
    <row r="106" spans="1:51" s="57" customFormat="1" x14ac:dyDescent="0.2">
      <c r="A106" s="53">
        <f t="shared" si="90"/>
        <v>0</v>
      </c>
      <c r="B106" s="53"/>
      <c r="C106" s="53" t="str">
        <f t="shared" si="88"/>
        <v>Pujiyanto Nugraha</v>
      </c>
      <c r="D106" s="53" t="str">
        <f t="shared" si="88"/>
        <v>A</v>
      </c>
      <c r="E106" s="53">
        <f t="shared" si="89"/>
        <v>1550000</v>
      </c>
      <c r="F106" s="8"/>
      <c r="G106" s="8"/>
      <c r="H106" s="8"/>
      <c r="I106" s="8"/>
      <c r="J106" s="8"/>
      <c r="K106" s="8"/>
      <c r="L106" s="214"/>
      <c r="M106" s="8"/>
      <c r="N106" s="8"/>
      <c r="O106" s="214"/>
      <c r="P106" s="8"/>
      <c r="Q106" s="8"/>
      <c r="R106" s="214"/>
      <c r="S106" s="8"/>
      <c r="T106" s="8"/>
      <c r="U106" s="214"/>
      <c r="V106" s="8"/>
      <c r="W106" s="8"/>
      <c r="X106" s="214"/>
      <c r="Y106" s="8"/>
      <c r="Z106" s="8"/>
      <c r="AA106" s="214"/>
      <c r="AB106" s="8"/>
      <c r="AC106" s="8"/>
      <c r="AD106" s="214"/>
      <c r="AE106" s="8"/>
      <c r="AF106" s="8"/>
      <c r="AG106" s="214"/>
      <c r="AH106" s="8"/>
      <c r="AI106" s="8"/>
      <c r="AJ106" s="214"/>
      <c r="AK106" s="8"/>
      <c r="AL106" s="8"/>
      <c r="AM106" s="214"/>
      <c r="AN106" s="8"/>
      <c r="AO106" s="8"/>
      <c r="AP106" s="214"/>
      <c r="AQ106" s="8"/>
      <c r="AR106" s="8"/>
      <c r="AS106" s="246"/>
      <c r="AT106" s="8"/>
      <c r="AU106" s="8"/>
      <c r="AV106" s="8"/>
      <c r="AW106" s="8"/>
      <c r="AX106" s="8"/>
      <c r="AY106" s="8"/>
    </row>
    <row r="107" spans="1:51" x14ac:dyDescent="0.2">
      <c r="A107" s="53">
        <f t="shared" si="90"/>
        <v>0</v>
      </c>
      <c r="B107" s="53"/>
      <c r="C107" s="53" t="str">
        <f t="shared" si="88"/>
        <v>Afrizal M Zulmi</v>
      </c>
      <c r="D107" s="53" t="str">
        <f t="shared" si="88"/>
        <v>A</v>
      </c>
      <c r="E107" s="53">
        <f t="shared" si="89"/>
        <v>7256250</v>
      </c>
    </row>
    <row r="108" spans="1:51" x14ac:dyDescent="0.2">
      <c r="A108" s="53">
        <f t="shared" si="90"/>
        <v>0</v>
      </c>
      <c r="B108" s="53"/>
      <c r="C108" s="53">
        <f t="shared" si="88"/>
        <v>0</v>
      </c>
      <c r="D108" s="53">
        <f t="shared" si="88"/>
        <v>0</v>
      </c>
      <c r="E108" s="53">
        <f t="shared" si="89"/>
        <v>0</v>
      </c>
    </row>
    <row r="109" spans="1:51" x14ac:dyDescent="0.2">
      <c r="A109" s="53">
        <f t="shared" si="90"/>
        <v>0</v>
      </c>
      <c r="B109" s="53"/>
      <c r="C109" s="53">
        <f t="shared" si="88"/>
        <v>0</v>
      </c>
      <c r="D109" s="53">
        <f t="shared" si="88"/>
        <v>0</v>
      </c>
      <c r="E109" s="53">
        <f t="shared" si="89"/>
        <v>0</v>
      </c>
    </row>
    <row r="110" spans="1:51" x14ac:dyDescent="0.2">
      <c r="A110" s="53">
        <f t="shared" si="90"/>
        <v>0</v>
      </c>
      <c r="B110" s="53"/>
      <c r="C110" s="53">
        <f t="shared" si="88"/>
        <v>0</v>
      </c>
      <c r="D110" s="53">
        <f t="shared" si="88"/>
        <v>0</v>
      </c>
      <c r="E110" s="53">
        <f t="shared" si="89"/>
        <v>0</v>
      </c>
      <c r="I110" s="8" t="s">
        <v>321</v>
      </c>
      <c r="J110" s="8">
        <f>E123+TI!E172+OM!E235+KA!E199+BA!E73</f>
        <v>654854250</v>
      </c>
    </row>
    <row r="111" spans="1:51" x14ac:dyDescent="0.2">
      <c r="A111" s="53">
        <f t="shared" si="90"/>
        <v>0</v>
      </c>
      <c r="B111" s="53"/>
      <c r="C111" s="53">
        <f t="shared" si="88"/>
        <v>0</v>
      </c>
      <c r="D111" s="53">
        <f t="shared" si="88"/>
        <v>0</v>
      </c>
      <c r="E111" s="53">
        <f t="shared" si="89"/>
        <v>0</v>
      </c>
    </row>
    <row r="112" spans="1:51" x14ac:dyDescent="0.2">
      <c r="A112" s="53">
        <f t="shared" si="90"/>
        <v>0</v>
      </c>
      <c r="B112" s="53"/>
      <c r="C112" s="53">
        <f t="shared" si="88"/>
        <v>0</v>
      </c>
      <c r="D112" s="53">
        <f t="shared" si="88"/>
        <v>0</v>
      </c>
      <c r="E112" s="53">
        <f t="shared" si="89"/>
        <v>0</v>
      </c>
    </row>
    <row r="113" spans="1:51" x14ac:dyDescent="0.2">
      <c r="A113" s="53">
        <f t="shared" si="90"/>
        <v>0</v>
      </c>
      <c r="B113" s="53"/>
      <c r="C113" s="53">
        <f t="shared" si="88"/>
        <v>0</v>
      </c>
      <c r="D113" s="53">
        <f t="shared" si="88"/>
        <v>0</v>
      </c>
      <c r="E113" s="53">
        <f t="shared" si="89"/>
        <v>0</v>
      </c>
    </row>
    <row r="114" spans="1:51" x14ac:dyDescent="0.2">
      <c r="A114" s="53">
        <f t="shared" si="90"/>
        <v>0</v>
      </c>
      <c r="B114" s="53"/>
      <c r="C114" s="53">
        <f t="shared" si="88"/>
        <v>0</v>
      </c>
      <c r="D114" s="53">
        <f t="shared" si="88"/>
        <v>0</v>
      </c>
      <c r="E114" s="53">
        <f t="shared" si="89"/>
        <v>0</v>
      </c>
    </row>
    <row r="115" spans="1:51" x14ac:dyDescent="0.2">
      <c r="A115" s="53">
        <f t="shared" si="90"/>
        <v>0</v>
      </c>
      <c r="B115" s="53"/>
      <c r="C115" s="53">
        <f t="shared" ref="C115:C118" si="91">C50</f>
        <v>0</v>
      </c>
      <c r="D115" s="53">
        <f t="shared" ref="D115:D116" si="92">+D51</f>
        <v>0</v>
      </c>
      <c r="E115" s="53">
        <f t="shared" si="89"/>
        <v>0</v>
      </c>
    </row>
    <row r="116" spans="1:51" x14ac:dyDescent="0.2">
      <c r="A116" s="53">
        <f t="shared" si="90"/>
        <v>0</v>
      </c>
      <c r="B116" s="53"/>
      <c r="C116" s="53">
        <f t="shared" si="91"/>
        <v>0</v>
      </c>
      <c r="D116" s="53">
        <f t="shared" si="92"/>
        <v>0</v>
      </c>
      <c r="E116" s="53">
        <f t="shared" si="89"/>
        <v>0</v>
      </c>
    </row>
    <row r="117" spans="1:51" s="57" customFormat="1" x14ac:dyDescent="0.2">
      <c r="A117" s="53">
        <f t="shared" si="90"/>
        <v>0</v>
      </c>
      <c r="B117" s="53"/>
      <c r="C117" s="53">
        <f t="shared" si="91"/>
        <v>0</v>
      </c>
      <c r="D117" s="53">
        <f t="shared" ref="D117:D118" si="93">+D53</f>
        <v>0</v>
      </c>
      <c r="E117" s="53">
        <f t="shared" ref="E117:E120" si="94">L52+O52+R52+U52+X52+AA52+AD52+AG52+AJ52+AM52+AP52+AS52</f>
        <v>0</v>
      </c>
      <c r="F117" s="8"/>
      <c r="G117" s="8"/>
      <c r="H117" s="8"/>
      <c r="I117" s="8"/>
      <c r="J117" s="8"/>
      <c r="K117" s="8"/>
      <c r="L117" s="214"/>
      <c r="M117" s="8"/>
      <c r="N117" s="8"/>
      <c r="O117" s="214"/>
      <c r="P117" s="8"/>
      <c r="Q117" s="8"/>
      <c r="R117" s="214"/>
      <c r="S117" s="8"/>
      <c r="T117" s="8"/>
      <c r="U117" s="214"/>
      <c r="V117" s="8"/>
      <c r="W117" s="8"/>
      <c r="X117" s="214"/>
      <c r="Y117" s="8"/>
      <c r="Z117" s="8"/>
      <c r="AA117" s="214"/>
      <c r="AB117" s="8"/>
      <c r="AC117" s="8"/>
      <c r="AD117" s="214"/>
      <c r="AE117" s="8"/>
      <c r="AF117" s="8"/>
      <c r="AG117" s="214"/>
      <c r="AH117" s="8"/>
      <c r="AI117" s="8"/>
      <c r="AJ117" s="214"/>
      <c r="AK117" s="8"/>
      <c r="AL117" s="8"/>
      <c r="AM117" s="214"/>
      <c r="AN117" s="8"/>
      <c r="AO117" s="8"/>
      <c r="AP117" s="214"/>
      <c r="AQ117" s="8"/>
      <c r="AR117" s="8"/>
      <c r="AS117" s="246"/>
      <c r="AT117" s="8"/>
      <c r="AU117" s="8"/>
      <c r="AV117" s="8"/>
      <c r="AW117" s="8"/>
      <c r="AX117" s="8"/>
      <c r="AY117" s="8"/>
    </row>
    <row r="118" spans="1:51" x14ac:dyDescent="0.2">
      <c r="A118" s="53">
        <f t="shared" si="90"/>
        <v>0</v>
      </c>
      <c r="B118" s="53"/>
      <c r="C118" s="53">
        <f t="shared" si="91"/>
        <v>0</v>
      </c>
      <c r="D118" s="53">
        <f t="shared" si="93"/>
        <v>0</v>
      </c>
      <c r="E118" s="53">
        <f t="shared" si="94"/>
        <v>0</v>
      </c>
    </row>
    <row r="119" spans="1:51" x14ac:dyDescent="0.2">
      <c r="A119" s="53">
        <f t="shared" si="90"/>
        <v>0</v>
      </c>
      <c r="B119" s="53"/>
      <c r="C119" s="53">
        <f t="shared" ref="C119:D120" si="95">C54</f>
        <v>0</v>
      </c>
      <c r="D119" s="53">
        <f t="shared" si="95"/>
        <v>0</v>
      </c>
      <c r="E119" s="53">
        <f t="shared" si="94"/>
        <v>0</v>
      </c>
    </row>
    <row r="120" spans="1:51" x14ac:dyDescent="0.2">
      <c r="A120" s="53">
        <f t="shared" si="90"/>
        <v>0</v>
      </c>
      <c r="B120" s="53"/>
      <c r="C120" s="53">
        <f t="shared" si="95"/>
        <v>0</v>
      </c>
      <c r="D120" s="53">
        <f t="shared" si="95"/>
        <v>0</v>
      </c>
      <c r="E120" s="53">
        <f t="shared" si="94"/>
        <v>0</v>
      </c>
    </row>
    <row r="121" spans="1:51" x14ac:dyDescent="0.2">
      <c r="A121" s="53">
        <f>A60</f>
        <v>0</v>
      </c>
      <c r="B121" s="53"/>
      <c r="C121" s="53">
        <f>C60</f>
        <v>0</v>
      </c>
      <c r="D121" s="53">
        <f>D60</f>
        <v>0</v>
      </c>
      <c r="E121" s="53">
        <f>L60+O60+R60+U60+X60+AA60+AD60+AG60+AJ60+AM60+AP60+AS60</f>
        <v>0</v>
      </c>
    </row>
    <row r="122" spans="1:51" x14ac:dyDescent="0.2">
      <c r="A122" s="53">
        <f t="shared" ref="A122:A123" si="96">A67</f>
        <v>0</v>
      </c>
      <c r="B122" s="53"/>
      <c r="C122" s="53">
        <f t="shared" ref="C122:D122" si="97">C67</f>
        <v>0</v>
      </c>
      <c r="D122" s="53">
        <f t="shared" si="97"/>
        <v>0</v>
      </c>
      <c r="E122" s="53">
        <f t="shared" ref="E122" si="98">L67+O67+R67+U67+X67+AA67+AD67+AG67+AJ67+AM67+AP67+AS67</f>
        <v>0</v>
      </c>
    </row>
    <row r="123" spans="1:51" s="65" customFormat="1" x14ac:dyDescent="0.2">
      <c r="A123" s="53" t="str">
        <f t="shared" si="96"/>
        <v>GRAND TOTAL</v>
      </c>
      <c r="B123" s="8"/>
      <c r="C123" s="53">
        <f>C68</f>
        <v>0</v>
      </c>
      <c r="D123" s="8"/>
      <c r="E123" s="53">
        <f>SUM(E71:E122)</f>
        <v>190366250</v>
      </c>
      <c r="F123" s="8"/>
      <c r="G123" s="8"/>
      <c r="H123" s="8"/>
      <c r="I123" s="8"/>
      <c r="J123" s="8"/>
      <c r="K123" s="8"/>
      <c r="L123" s="214"/>
      <c r="M123" s="8"/>
      <c r="N123" s="8"/>
      <c r="O123" s="214"/>
      <c r="P123" s="8"/>
      <c r="Q123" s="8"/>
      <c r="R123" s="214"/>
      <c r="S123" s="8"/>
      <c r="T123" s="8"/>
      <c r="U123" s="214"/>
      <c r="V123" s="8"/>
      <c r="W123" s="8"/>
      <c r="X123" s="214"/>
      <c r="Y123" s="8"/>
      <c r="Z123" s="8"/>
      <c r="AA123" s="214"/>
      <c r="AB123" s="8"/>
      <c r="AC123" s="8"/>
      <c r="AD123" s="214"/>
      <c r="AE123" s="8"/>
      <c r="AF123" s="8"/>
      <c r="AG123" s="214"/>
      <c r="AH123" s="8"/>
      <c r="AI123" s="8"/>
      <c r="AJ123" s="214"/>
      <c r="AK123" s="8"/>
      <c r="AL123" s="8"/>
      <c r="AM123" s="214"/>
      <c r="AN123" s="8"/>
      <c r="AO123" s="8"/>
      <c r="AP123" s="214"/>
      <c r="AQ123" s="8"/>
      <c r="AR123" s="8"/>
      <c r="AS123" s="246"/>
      <c r="AT123" s="8"/>
      <c r="AU123" s="8"/>
      <c r="AV123" s="8"/>
      <c r="AW123" s="8"/>
      <c r="AX123" s="8"/>
      <c r="AY123" s="8"/>
    </row>
    <row r="124" spans="1:51" x14ac:dyDescent="0.2">
      <c r="A124" s="8"/>
      <c r="B124" s="8"/>
      <c r="C124" s="8"/>
      <c r="D124" s="8"/>
    </row>
    <row r="125" spans="1:51" x14ac:dyDescent="0.2">
      <c r="A125" s="8"/>
      <c r="B125" s="8"/>
      <c r="C125" s="8"/>
      <c r="D125" s="8" t="s">
        <v>505</v>
      </c>
      <c r="E125" s="8">
        <f>+E71+E74+E73+E75+E78+E81+E82+E84+E85+E93+E94+E96+E99+E100+E106</f>
        <v>71325000</v>
      </c>
    </row>
    <row r="126" spans="1:51" x14ac:dyDescent="0.2">
      <c r="A126" s="8"/>
      <c r="B126" s="8"/>
      <c r="C126" s="8"/>
      <c r="D126" s="8" t="s">
        <v>506</v>
      </c>
      <c r="E126" s="8">
        <f>+E72+E76+E77+E79+E80+E83+E86+E87+E88+E89+E90+E91+E92+E95+E97+E98+E101+E102+E103+E104+E105</f>
        <v>111785000</v>
      </c>
    </row>
    <row r="127" spans="1:51" x14ac:dyDescent="0.2">
      <c r="A127" s="8"/>
      <c r="B127" s="8"/>
      <c r="C127" s="8"/>
      <c r="D127" s="8"/>
    </row>
    <row r="128" spans="1:51" x14ac:dyDescent="0.2">
      <c r="A128" s="8"/>
      <c r="B128" s="8"/>
      <c r="C128" s="8"/>
      <c r="D128" s="8"/>
    </row>
    <row r="129" spans="1:4" x14ac:dyDescent="0.2">
      <c r="A129" s="8"/>
      <c r="B129" s="8"/>
      <c r="C129" s="8"/>
      <c r="D129" s="8"/>
    </row>
    <row r="130" spans="1:4" x14ac:dyDescent="0.2">
      <c r="A130" s="8"/>
      <c r="B130" s="8"/>
      <c r="C130" s="8"/>
      <c r="D130" s="8"/>
    </row>
    <row r="131" spans="1:4" x14ac:dyDescent="0.2">
      <c r="A131" s="8"/>
      <c r="B131" s="8"/>
      <c r="C131" s="8"/>
      <c r="D131" s="8"/>
    </row>
    <row r="132" spans="1:4" x14ac:dyDescent="0.2">
      <c r="A132" s="8"/>
      <c r="B132" s="8"/>
      <c r="C132" s="8"/>
      <c r="D132" s="8"/>
    </row>
    <row r="133" spans="1:4" x14ac:dyDescent="0.2">
      <c r="A133" s="8"/>
      <c r="B133" s="8"/>
      <c r="C133" s="8"/>
      <c r="D133" s="8"/>
    </row>
    <row r="134" spans="1:4" x14ac:dyDescent="0.2">
      <c r="A134" s="8"/>
      <c r="B134" s="8"/>
      <c r="C134" s="8"/>
      <c r="D134" s="8"/>
    </row>
    <row r="135" spans="1:4" x14ac:dyDescent="0.2">
      <c r="A135" s="8"/>
      <c r="B135" s="8"/>
      <c r="C135" s="8"/>
      <c r="D135" s="8"/>
    </row>
    <row r="136" spans="1:4" x14ac:dyDescent="0.2">
      <c r="A136" s="8"/>
      <c r="B136" s="8"/>
      <c r="C136" s="8"/>
      <c r="D136" s="8"/>
    </row>
    <row r="137" spans="1:4" x14ac:dyDescent="0.2">
      <c r="A137" s="8"/>
      <c r="B137" s="8"/>
      <c r="C137" s="8"/>
      <c r="D137" s="8"/>
    </row>
    <row r="138" spans="1:4" x14ac:dyDescent="0.2">
      <c r="A138" s="8"/>
      <c r="B138" s="8"/>
      <c r="C138" s="8"/>
      <c r="D138" s="8"/>
    </row>
    <row r="139" spans="1:4" x14ac:dyDescent="0.2">
      <c r="A139" s="8"/>
      <c r="B139" s="8"/>
      <c r="C139" s="8"/>
      <c r="D139" s="8"/>
    </row>
    <row r="140" spans="1:4" x14ac:dyDescent="0.2">
      <c r="A140" s="8"/>
      <c r="B140" s="8"/>
      <c r="C140" s="8"/>
      <c r="D140" s="8"/>
    </row>
    <row r="141" spans="1:4" x14ac:dyDescent="0.2">
      <c r="A141" s="8"/>
      <c r="B141" s="8"/>
      <c r="C141" s="8"/>
      <c r="D141" s="8"/>
    </row>
    <row r="142" spans="1:4" x14ac:dyDescent="0.2">
      <c r="A142" s="8"/>
      <c r="B142" s="8"/>
      <c r="C142" s="8"/>
      <c r="D142" s="8"/>
    </row>
    <row r="143" spans="1:4" x14ac:dyDescent="0.2">
      <c r="A143" s="8"/>
      <c r="B143" s="8"/>
      <c r="C143" s="8"/>
      <c r="D143" s="8"/>
    </row>
    <row r="144" spans="1:4" x14ac:dyDescent="0.2">
      <c r="A144" s="8"/>
      <c r="B144" s="8"/>
      <c r="C144" s="8"/>
      <c r="D144" s="8"/>
    </row>
    <row r="145" spans="1:4" x14ac:dyDescent="0.2">
      <c r="A145" s="8"/>
      <c r="B145" s="8"/>
      <c r="C145" s="8"/>
      <c r="D145" s="8"/>
    </row>
    <row r="146" spans="1:4" x14ac:dyDescent="0.2">
      <c r="A146" s="8"/>
      <c r="B146" s="8"/>
      <c r="C146" s="8"/>
      <c r="D146" s="8"/>
    </row>
    <row r="147" spans="1:4" x14ac:dyDescent="0.2">
      <c r="A147" s="8"/>
      <c r="B147" s="8"/>
      <c r="C147" s="8"/>
      <c r="D147" s="8"/>
    </row>
    <row r="148" spans="1:4" x14ac:dyDescent="0.2">
      <c r="A148" s="8"/>
      <c r="B148" s="8"/>
      <c r="C148" s="8"/>
      <c r="D148" s="8"/>
    </row>
    <row r="149" spans="1:4" x14ac:dyDescent="0.2">
      <c r="A149" s="8"/>
      <c r="B149" s="8"/>
      <c r="C149" s="8"/>
      <c r="D149" s="8"/>
    </row>
    <row r="150" spans="1:4" x14ac:dyDescent="0.2">
      <c r="A150" s="8"/>
      <c r="B150" s="8"/>
      <c r="C150" s="8"/>
      <c r="D150" s="8"/>
    </row>
    <row r="151" spans="1:4" x14ac:dyDescent="0.2">
      <c r="A151" s="8"/>
      <c r="B151" s="8"/>
      <c r="C151" s="8"/>
      <c r="D151" s="8"/>
    </row>
    <row r="152" spans="1:4" x14ac:dyDescent="0.2">
      <c r="A152" s="8"/>
      <c r="B152" s="8"/>
      <c r="C152" s="8"/>
      <c r="D152" s="8"/>
    </row>
    <row r="153" spans="1:4" x14ac:dyDescent="0.2">
      <c r="A153" s="8"/>
      <c r="B153" s="8"/>
      <c r="C153" s="8"/>
      <c r="D153" s="8"/>
    </row>
    <row r="154" spans="1:4" x14ac:dyDescent="0.2">
      <c r="A154" s="8"/>
      <c r="B154" s="8"/>
      <c r="C154" s="8"/>
      <c r="D154" s="8"/>
    </row>
    <row r="155" spans="1:4" x14ac:dyDescent="0.2">
      <c r="A155" s="8"/>
      <c r="B155" s="8"/>
      <c r="C155" s="8"/>
      <c r="D155" s="8"/>
    </row>
    <row r="156" spans="1:4" x14ac:dyDescent="0.2">
      <c r="A156" s="8"/>
      <c r="B156" s="8"/>
      <c r="C156" s="8"/>
      <c r="D156" s="8"/>
    </row>
    <row r="157" spans="1:4" x14ac:dyDescent="0.2">
      <c r="A157" s="8"/>
      <c r="B157" s="8"/>
      <c r="C157" s="8"/>
      <c r="D157" s="8"/>
    </row>
    <row r="158" spans="1:4" x14ac:dyDescent="0.2">
      <c r="A158" s="8"/>
      <c r="B158" s="8"/>
      <c r="C158" s="8"/>
      <c r="D158" s="8"/>
    </row>
    <row r="159" spans="1:4" x14ac:dyDescent="0.2">
      <c r="A159" s="8"/>
      <c r="B159" s="8"/>
      <c r="C159" s="8"/>
      <c r="D159" s="8"/>
    </row>
    <row r="160" spans="1:4" x14ac:dyDescent="0.2">
      <c r="A160" s="8"/>
      <c r="B160" s="8"/>
      <c r="C160" s="8"/>
      <c r="D160" s="8"/>
    </row>
    <row r="161" spans="1:4" x14ac:dyDescent="0.2">
      <c r="A161" s="8"/>
      <c r="B161" s="8"/>
      <c r="C161" s="8"/>
      <c r="D161" s="8"/>
    </row>
    <row r="162" spans="1:4" x14ac:dyDescent="0.2">
      <c r="A162" s="8"/>
      <c r="B162" s="8"/>
      <c r="C162" s="8"/>
      <c r="D162" s="8"/>
    </row>
    <row r="163" spans="1:4" x14ac:dyDescent="0.2">
      <c r="A163" s="8"/>
      <c r="B163" s="8"/>
      <c r="C163" s="8"/>
      <c r="D163" s="8"/>
    </row>
    <row r="164" spans="1:4" x14ac:dyDescent="0.2">
      <c r="A164" s="8"/>
      <c r="B164" s="8"/>
      <c r="C164" s="8"/>
      <c r="D164" s="8"/>
    </row>
    <row r="165" spans="1:4" x14ac:dyDescent="0.2">
      <c r="A165" s="8"/>
      <c r="B165" s="8"/>
      <c r="C165" s="8"/>
      <c r="D165" s="8"/>
    </row>
    <row r="166" spans="1:4" x14ac:dyDescent="0.2">
      <c r="A166" s="8"/>
      <c r="B166" s="8"/>
      <c r="C166" s="8"/>
      <c r="D166" s="8"/>
    </row>
    <row r="167" spans="1:4" x14ac:dyDescent="0.2">
      <c r="A167" s="8"/>
      <c r="B167" s="8"/>
      <c r="C167" s="8"/>
      <c r="D167" s="8"/>
    </row>
    <row r="168" spans="1:4" x14ac:dyDescent="0.2">
      <c r="A168" s="8"/>
      <c r="B168" s="8"/>
      <c r="C168" s="8"/>
      <c r="D168" s="8"/>
    </row>
    <row r="169" spans="1:4" x14ac:dyDescent="0.2">
      <c r="A169" s="8"/>
      <c r="B169" s="8"/>
      <c r="C169" s="8"/>
      <c r="D169" s="8"/>
    </row>
    <row r="170" spans="1:4" x14ac:dyDescent="0.2">
      <c r="A170" s="8"/>
      <c r="B170" s="8"/>
      <c r="C170" s="8"/>
      <c r="D170" s="8"/>
    </row>
    <row r="171" spans="1:4" x14ac:dyDescent="0.2">
      <c r="A171" s="8"/>
      <c r="B171" s="8"/>
      <c r="C171" s="8"/>
      <c r="D171" s="8"/>
    </row>
    <row r="172" spans="1:4" x14ac:dyDescent="0.2">
      <c r="A172" s="8"/>
      <c r="B172" s="8"/>
      <c r="C172" s="8"/>
      <c r="D172" s="8"/>
    </row>
    <row r="173" spans="1:4" x14ac:dyDescent="0.2">
      <c r="A173" s="8"/>
      <c r="B173" s="8"/>
      <c r="C173" s="8"/>
      <c r="D173" s="8"/>
    </row>
    <row r="174" spans="1:4" x14ac:dyDescent="0.2">
      <c r="A174" s="8"/>
      <c r="B174" s="8"/>
      <c r="C174" s="8"/>
      <c r="D174" s="8"/>
    </row>
    <row r="175" spans="1:4" x14ac:dyDescent="0.2">
      <c r="A175" s="8"/>
      <c r="B175" s="8"/>
      <c r="C175" s="8"/>
      <c r="D175" s="8"/>
    </row>
    <row r="176" spans="1:4" x14ac:dyDescent="0.2">
      <c r="A176" s="8"/>
      <c r="B176" s="8"/>
      <c r="C176" s="8"/>
      <c r="D176" s="8"/>
    </row>
    <row r="177" spans="1:4" x14ac:dyDescent="0.2">
      <c r="A177" s="8"/>
      <c r="B177" s="8"/>
      <c r="C177" s="8"/>
      <c r="D177" s="8"/>
    </row>
    <row r="178" spans="1:4" x14ac:dyDescent="0.2">
      <c r="A178" s="8"/>
      <c r="B178" s="8"/>
      <c r="C178" s="8"/>
      <c r="D178" s="8"/>
    </row>
    <row r="179" spans="1:4" x14ac:dyDescent="0.2">
      <c r="A179" s="8"/>
      <c r="B179" s="8"/>
      <c r="C179" s="8"/>
      <c r="D179" s="8"/>
    </row>
    <row r="180" spans="1:4" x14ac:dyDescent="0.2">
      <c r="A180" s="8"/>
      <c r="B180" s="8"/>
      <c r="C180" s="8"/>
      <c r="D180" s="8"/>
    </row>
    <row r="181" spans="1:4" x14ac:dyDescent="0.2">
      <c r="A181" s="8"/>
      <c r="B181" s="8"/>
      <c r="C181" s="8"/>
      <c r="D181" s="8"/>
    </row>
    <row r="182" spans="1:4" x14ac:dyDescent="0.2">
      <c r="A182" s="8"/>
      <c r="B182" s="8"/>
      <c r="C182" s="8"/>
      <c r="D182" s="8"/>
    </row>
    <row r="183" spans="1:4" x14ac:dyDescent="0.2">
      <c r="A183" s="8"/>
      <c r="B183" s="8"/>
      <c r="C183" s="8"/>
      <c r="D183" s="8"/>
    </row>
    <row r="184" spans="1:4" x14ac:dyDescent="0.2">
      <c r="A184" s="8"/>
      <c r="B184" s="8"/>
      <c r="C184" s="8"/>
      <c r="D184" s="8"/>
    </row>
    <row r="185" spans="1:4" x14ac:dyDescent="0.2">
      <c r="A185" s="8"/>
      <c r="B185" s="8"/>
      <c r="C185" s="8"/>
      <c r="D185" s="8"/>
    </row>
    <row r="186" spans="1:4" x14ac:dyDescent="0.2">
      <c r="A186" s="8"/>
      <c r="B186" s="8"/>
      <c r="C186" s="8"/>
      <c r="D186" s="8"/>
    </row>
    <row r="187" spans="1:4" x14ac:dyDescent="0.2">
      <c r="A187" s="8"/>
      <c r="B187" s="8"/>
      <c r="C187" s="8"/>
      <c r="D187" s="8"/>
    </row>
    <row r="188" spans="1:4" x14ac:dyDescent="0.2">
      <c r="A188" s="8"/>
      <c r="B188" s="8"/>
      <c r="C188" s="8"/>
      <c r="D188" s="8"/>
    </row>
    <row r="189" spans="1:4" x14ac:dyDescent="0.2">
      <c r="A189" s="8"/>
      <c r="B189" s="8"/>
      <c r="C189" s="8"/>
      <c r="D189" s="8"/>
    </row>
    <row r="190" spans="1:4" x14ac:dyDescent="0.2">
      <c r="A190" s="8"/>
      <c r="B190" s="8"/>
      <c r="C190" s="8"/>
      <c r="D190" s="8"/>
    </row>
    <row r="191" spans="1:4" x14ac:dyDescent="0.2">
      <c r="A191" s="8"/>
      <c r="B191" s="8"/>
      <c r="C191" s="8"/>
      <c r="D191" s="8"/>
    </row>
    <row r="192" spans="1:4" x14ac:dyDescent="0.2">
      <c r="A192" s="8"/>
      <c r="B192" s="8"/>
      <c r="C192" s="8"/>
      <c r="D192" s="8"/>
    </row>
    <row r="193" spans="1:4" x14ac:dyDescent="0.2">
      <c r="A193" s="8"/>
      <c r="B193" s="8"/>
      <c r="C193" s="8"/>
      <c r="D193" s="8"/>
    </row>
    <row r="194" spans="1:4" x14ac:dyDescent="0.2">
      <c r="A194" s="8"/>
      <c r="B194" s="8"/>
      <c r="C194" s="8"/>
      <c r="D194" s="8"/>
    </row>
    <row r="195" spans="1:4" x14ac:dyDescent="0.2">
      <c r="A195" s="8"/>
      <c r="B195" s="8"/>
      <c r="C195" s="8"/>
      <c r="D195" s="8"/>
    </row>
    <row r="196" spans="1:4" x14ac:dyDescent="0.2">
      <c r="A196" s="8"/>
      <c r="B196" s="8"/>
      <c r="C196" s="8"/>
      <c r="D196" s="8"/>
    </row>
    <row r="197" spans="1:4" x14ac:dyDescent="0.2">
      <c r="A197" s="8"/>
      <c r="B197" s="8"/>
      <c r="C197" s="8"/>
      <c r="D197" s="8"/>
    </row>
    <row r="198" spans="1:4" x14ac:dyDescent="0.2">
      <c r="A198" s="8"/>
      <c r="B198" s="8"/>
      <c r="C198" s="8"/>
      <c r="D198" s="8"/>
    </row>
    <row r="199" spans="1:4" x14ac:dyDescent="0.2">
      <c r="A199" s="8"/>
      <c r="B199" s="8"/>
      <c r="C199" s="8"/>
      <c r="D199" s="8"/>
    </row>
    <row r="200" spans="1:4" x14ac:dyDescent="0.2">
      <c r="A200" s="8"/>
      <c r="B200" s="8"/>
      <c r="C200" s="8"/>
      <c r="D200" s="8"/>
    </row>
    <row r="201" spans="1:4" x14ac:dyDescent="0.2">
      <c r="A201" s="8"/>
      <c r="B201" s="8"/>
      <c r="C201" s="8"/>
      <c r="D201" s="8"/>
    </row>
    <row r="202" spans="1:4" x14ac:dyDescent="0.2">
      <c r="A202" s="8"/>
      <c r="B202" s="8"/>
      <c r="C202" s="8"/>
      <c r="D202" s="8"/>
    </row>
    <row r="203" spans="1:4" x14ac:dyDescent="0.2">
      <c r="A203" s="8"/>
      <c r="B203" s="8"/>
      <c r="C203" s="8"/>
      <c r="D203" s="8"/>
    </row>
    <row r="204" spans="1:4" x14ac:dyDescent="0.2">
      <c r="A204" s="8"/>
      <c r="B204" s="8"/>
      <c r="C204" s="8"/>
      <c r="D204" s="8"/>
    </row>
    <row r="205" spans="1:4" x14ac:dyDescent="0.2">
      <c r="A205" s="8"/>
      <c r="B205" s="8"/>
      <c r="C205" s="8"/>
      <c r="D205" s="8"/>
    </row>
    <row r="206" spans="1:4" x14ac:dyDescent="0.2">
      <c r="A206" s="8"/>
      <c r="B206" s="8"/>
      <c r="C206" s="8"/>
      <c r="D206" s="8"/>
    </row>
    <row r="207" spans="1:4" x14ac:dyDescent="0.2">
      <c r="A207" s="8"/>
      <c r="B207" s="8"/>
      <c r="C207" s="8"/>
      <c r="D207" s="8"/>
    </row>
    <row r="208" spans="1:4" x14ac:dyDescent="0.2">
      <c r="A208" s="8"/>
      <c r="B208" s="8"/>
      <c r="C208" s="8"/>
      <c r="D208" s="8"/>
    </row>
    <row r="209" spans="1:4" x14ac:dyDescent="0.2">
      <c r="A209" s="8"/>
      <c r="B209" s="8"/>
      <c r="C209" s="8"/>
      <c r="D209" s="8"/>
    </row>
    <row r="210" spans="1:4" x14ac:dyDescent="0.2">
      <c r="A210" s="8"/>
      <c r="B210" s="8"/>
      <c r="C210" s="8"/>
      <c r="D210" s="8"/>
    </row>
    <row r="211" spans="1:4" x14ac:dyDescent="0.2">
      <c r="A211" s="8"/>
      <c r="B211" s="8"/>
      <c r="C211" s="8"/>
      <c r="D211" s="8"/>
    </row>
    <row r="212" spans="1:4" x14ac:dyDescent="0.2">
      <c r="A212" s="8"/>
      <c r="B212" s="8"/>
      <c r="C212" s="8"/>
      <c r="D212" s="8"/>
    </row>
    <row r="213" spans="1:4" x14ac:dyDescent="0.2">
      <c r="A213" s="8"/>
      <c r="B213" s="8"/>
      <c r="C213" s="8"/>
      <c r="D213" s="8"/>
    </row>
    <row r="214" spans="1:4" x14ac:dyDescent="0.2">
      <c r="A214" s="8"/>
      <c r="B214" s="8"/>
      <c r="C214" s="8"/>
      <c r="D214" s="8"/>
    </row>
    <row r="215" spans="1:4" x14ac:dyDescent="0.2">
      <c r="A215" s="8"/>
      <c r="B215" s="8"/>
      <c r="C215" s="8"/>
      <c r="D215" s="8"/>
    </row>
    <row r="216" spans="1:4" x14ac:dyDescent="0.2">
      <c r="A216" s="8"/>
      <c r="B216" s="8"/>
      <c r="C216" s="8"/>
      <c r="D216" s="8"/>
    </row>
    <row r="217" spans="1:4" x14ac:dyDescent="0.2">
      <c r="A217" s="8"/>
      <c r="B217" s="8"/>
      <c r="C217" s="8"/>
      <c r="D217" s="8"/>
    </row>
    <row r="218" spans="1:4" x14ac:dyDescent="0.2">
      <c r="A218" s="8"/>
      <c r="B218" s="8"/>
      <c r="C218" s="8"/>
      <c r="D218" s="8"/>
    </row>
    <row r="219" spans="1:4" x14ac:dyDescent="0.2">
      <c r="A219" s="8"/>
      <c r="B219" s="8"/>
      <c r="C219" s="8"/>
      <c r="D219" s="8"/>
    </row>
    <row r="220" spans="1:4" x14ac:dyDescent="0.2">
      <c r="A220" s="8"/>
      <c r="B220" s="8"/>
      <c r="C220" s="8"/>
      <c r="D220" s="8"/>
    </row>
    <row r="221" spans="1:4" x14ac:dyDescent="0.2">
      <c r="A221" s="8"/>
      <c r="B221" s="8"/>
      <c r="C221" s="8"/>
      <c r="D221" s="8"/>
    </row>
    <row r="222" spans="1:4" x14ac:dyDescent="0.2">
      <c r="A222" s="8"/>
      <c r="B222" s="8"/>
      <c r="C222" s="8"/>
      <c r="D222" s="8"/>
    </row>
    <row r="223" spans="1:4" x14ac:dyDescent="0.2">
      <c r="A223" s="8"/>
      <c r="B223" s="8"/>
      <c r="C223" s="8"/>
      <c r="D223" s="8"/>
    </row>
    <row r="224" spans="1:4" x14ac:dyDescent="0.2">
      <c r="A224" s="8"/>
      <c r="B224" s="8"/>
      <c r="C224" s="8"/>
      <c r="D224" s="8"/>
    </row>
    <row r="225" spans="1:4" x14ac:dyDescent="0.2">
      <c r="A225" s="8"/>
      <c r="B225" s="8"/>
      <c r="C225" s="8"/>
      <c r="D225" s="8"/>
    </row>
    <row r="226" spans="1:4" x14ac:dyDescent="0.2">
      <c r="A226" s="8"/>
      <c r="B226" s="8"/>
      <c r="C226" s="8"/>
      <c r="D226" s="8"/>
    </row>
    <row r="227" spans="1:4" x14ac:dyDescent="0.2">
      <c r="A227" s="8"/>
      <c r="B227" s="8"/>
      <c r="C227" s="8"/>
      <c r="D227" s="8"/>
    </row>
    <row r="228" spans="1:4" x14ac:dyDescent="0.2">
      <c r="A228" s="8"/>
      <c r="B228" s="8"/>
      <c r="C228" s="8"/>
      <c r="D228" s="8"/>
    </row>
    <row r="229" spans="1:4" x14ac:dyDescent="0.2">
      <c r="A229" s="8"/>
      <c r="B229" s="8"/>
      <c r="C229" s="8"/>
      <c r="D229" s="8"/>
    </row>
    <row r="230" spans="1:4" x14ac:dyDescent="0.2">
      <c r="A230" s="8"/>
      <c r="B230" s="8"/>
      <c r="C230" s="8"/>
      <c r="D230" s="8"/>
    </row>
    <row r="231" spans="1:4" x14ac:dyDescent="0.2">
      <c r="A231" s="8"/>
      <c r="B231" s="8"/>
      <c r="C231" s="8"/>
      <c r="D231" s="8"/>
    </row>
    <row r="232" spans="1:4" x14ac:dyDescent="0.2">
      <c r="A232" s="8"/>
      <c r="B232" s="8"/>
      <c r="C232" s="8"/>
      <c r="D232" s="8"/>
    </row>
    <row r="233" spans="1:4" x14ac:dyDescent="0.2">
      <c r="A233" s="8"/>
      <c r="B233" s="8"/>
      <c r="C233" s="8"/>
      <c r="D233" s="8"/>
    </row>
    <row r="234" spans="1:4" x14ac:dyDescent="0.2">
      <c r="A234" s="8"/>
      <c r="B234" s="8"/>
      <c r="C234" s="8"/>
      <c r="D234" s="8"/>
    </row>
    <row r="235" spans="1:4" x14ac:dyDescent="0.2">
      <c r="A235" s="8"/>
      <c r="B235" s="8"/>
      <c r="C235" s="8"/>
      <c r="D235" s="8"/>
    </row>
    <row r="236" spans="1:4" x14ac:dyDescent="0.2">
      <c r="A236" s="8"/>
      <c r="B236" s="8"/>
      <c r="C236" s="8"/>
      <c r="D236" s="8"/>
    </row>
    <row r="237" spans="1:4" x14ac:dyDescent="0.2">
      <c r="A237" s="8"/>
      <c r="B237" s="8"/>
      <c r="C237" s="8"/>
      <c r="D237" s="8"/>
    </row>
    <row r="238" spans="1:4" x14ac:dyDescent="0.2">
      <c r="A238" s="8"/>
      <c r="B238" s="8"/>
      <c r="C238" s="8"/>
      <c r="D238" s="8"/>
    </row>
    <row r="239" spans="1:4" x14ac:dyDescent="0.2">
      <c r="A239" s="8"/>
      <c r="B239" s="8"/>
      <c r="C239" s="8"/>
      <c r="D239" s="8"/>
    </row>
    <row r="240" spans="1:4" x14ac:dyDescent="0.2">
      <c r="A240" s="8"/>
      <c r="B240" s="8"/>
      <c r="C240" s="8"/>
      <c r="D240" s="8"/>
    </row>
    <row r="241" spans="1:4" x14ac:dyDescent="0.2">
      <c r="A241" s="8"/>
      <c r="B241" s="8"/>
      <c r="C241" s="8"/>
      <c r="D241" s="8"/>
    </row>
    <row r="242" spans="1:4" x14ac:dyDescent="0.2">
      <c r="A242" s="8"/>
      <c r="B242" s="8"/>
      <c r="C242" s="8"/>
      <c r="D242" s="8"/>
    </row>
    <row r="243" spans="1:4" x14ac:dyDescent="0.2">
      <c r="A243" s="8"/>
      <c r="B243" s="8"/>
      <c r="C243" s="8"/>
      <c r="D243" s="8"/>
    </row>
    <row r="244" spans="1:4" x14ac:dyDescent="0.2">
      <c r="A244" s="8"/>
      <c r="B244" s="8"/>
      <c r="C244" s="8"/>
      <c r="D244" s="8"/>
    </row>
    <row r="245" spans="1:4" x14ac:dyDescent="0.2">
      <c r="A245" s="8"/>
      <c r="B245" s="8"/>
      <c r="C245" s="8"/>
      <c r="D245" s="8"/>
    </row>
    <row r="246" spans="1:4" x14ac:dyDescent="0.2">
      <c r="A246" s="8"/>
      <c r="B246" s="8"/>
      <c r="C246" s="8"/>
      <c r="D246" s="8"/>
    </row>
    <row r="247" spans="1:4" x14ac:dyDescent="0.2">
      <c r="A247" s="8"/>
      <c r="B247" s="8"/>
      <c r="C247" s="8"/>
      <c r="D247" s="8"/>
    </row>
    <row r="248" spans="1:4" x14ac:dyDescent="0.2">
      <c r="A248" s="8"/>
      <c r="B248" s="8"/>
      <c r="C248" s="8"/>
      <c r="D248" s="8"/>
    </row>
    <row r="249" spans="1:4" x14ac:dyDescent="0.2">
      <c r="A249" s="8"/>
      <c r="B249" s="8"/>
      <c r="C249" s="8"/>
      <c r="D249" s="8"/>
    </row>
    <row r="250" spans="1:4" x14ac:dyDescent="0.2">
      <c r="A250" s="8"/>
      <c r="B250" s="8"/>
      <c r="C250" s="8"/>
      <c r="D250" s="8"/>
    </row>
    <row r="251" spans="1:4" x14ac:dyDescent="0.2">
      <c r="A251" s="8"/>
      <c r="B251" s="8"/>
      <c r="C251" s="8"/>
      <c r="D251" s="8"/>
    </row>
    <row r="252" spans="1:4" x14ac:dyDescent="0.2">
      <c r="A252" s="8"/>
      <c r="B252" s="8"/>
      <c r="C252" s="8"/>
      <c r="D252" s="8"/>
    </row>
    <row r="253" spans="1:4" x14ac:dyDescent="0.2">
      <c r="A253" s="8"/>
      <c r="B253" s="8"/>
      <c r="C253" s="8"/>
      <c r="D253" s="8"/>
    </row>
    <row r="254" spans="1:4" x14ac:dyDescent="0.2">
      <c r="A254" s="8"/>
      <c r="B254" s="8"/>
      <c r="C254" s="8"/>
      <c r="D254" s="8"/>
    </row>
    <row r="255" spans="1:4" x14ac:dyDescent="0.2">
      <c r="A255" s="8"/>
      <c r="B255" s="8"/>
      <c r="C255" s="8"/>
      <c r="D255" s="8"/>
    </row>
    <row r="256" spans="1:4" x14ac:dyDescent="0.2">
      <c r="A256" s="8"/>
      <c r="B256" s="8"/>
      <c r="C256" s="8"/>
      <c r="D256" s="8"/>
    </row>
    <row r="257" spans="1:4" x14ac:dyDescent="0.2">
      <c r="A257" s="8"/>
      <c r="B257" s="8"/>
      <c r="C257" s="8"/>
      <c r="D257" s="8"/>
    </row>
    <row r="258" spans="1:4" x14ac:dyDescent="0.2">
      <c r="A258" s="8"/>
      <c r="B258" s="8"/>
      <c r="C258" s="8"/>
      <c r="D258" s="8"/>
    </row>
    <row r="259" spans="1:4" x14ac:dyDescent="0.2">
      <c r="A259" s="8"/>
      <c r="B259" s="8"/>
      <c r="C259" s="8"/>
      <c r="D259" s="8"/>
    </row>
    <row r="260" spans="1:4" x14ac:dyDescent="0.2">
      <c r="A260" s="8"/>
      <c r="B260" s="8"/>
      <c r="C260" s="8"/>
      <c r="D260" s="8"/>
    </row>
    <row r="261" spans="1:4" x14ac:dyDescent="0.2">
      <c r="A261" s="8"/>
      <c r="B261" s="8"/>
      <c r="C261" s="8"/>
      <c r="D261" s="8"/>
    </row>
    <row r="262" spans="1:4" x14ac:dyDescent="0.2">
      <c r="A262" s="8"/>
      <c r="B262" s="8"/>
      <c r="C262" s="8"/>
      <c r="D262" s="8"/>
    </row>
    <row r="263" spans="1:4" x14ac:dyDescent="0.2">
      <c r="A263" s="8"/>
      <c r="B263" s="8"/>
      <c r="C263" s="8"/>
      <c r="D263" s="8"/>
    </row>
    <row r="264" spans="1:4" x14ac:dyDescent="0.2">
      <c r="A264" s="8"/>
      <c r="B264" s="8"/>
      <c r="C264" s="8"/>
      <c r="D264" s="8"/>
    </row>
    <row r="265" spans="1:4" x14ac:dyDescent="0.2">
      <c r="A265" s="8"/>
      <c r="B265" s="8"/>
      <c r="C265" s="8"/>
      <c r="D265" s="8"/>
    </row>
    <row r="266" spans="1:4" x14ac:dyDescent="0.2">
      <c r="A266" s="8"/>
      <c r="B266" s="8"/>
      <c r="C266" s="8"/>
      <c r="D266" s="8"/>
    </row>
    <row r="267" spans="1:4" x14ac:dyDescent="0.2">
      <c r="A267" s="8"/>
      <c r="B267" s="8"/>
      <c r="C267" s="8"/>
      <c r="D267" s="8"/>
    </row>
    <row r="268" spans="1:4" x14ac:dyDescent="0.2">
      <c r="A268" s="8"/>
      <c r="B268" s="8"/>
      <c r="C268" s="8"/>
      <c r="D268" s="8"/>
    </row>
    <row r="269" spans="1:4" x14ac:dyDescent="0.2">
      <c r="A269" s="8"/>
      <c r="B269" s="8"/>
      <c r="C269" s="8"/>
      <c r="D269" s="8"/>
    </row>
    <row r="270" spans="1:4" x14ac:dyDescent="0.2">
      <c r="A270" s="8"/>
      <c r="B270" s="8"/>
      <c r="C270" s="8"/>
      <c r="D270" s="8"/>
    </row>
    <row r="271" spans="1:4" x14ac:dyDescent="0.2">
      <c r="A271" s="8"/>
      <c r="B271" s="8"/>
      <c r="C271" s="8"/>
      <c r="D271" s="8"/>
    </row>
    <row r="272" spans="1:4" x14ac:dyDescent="0.2">
      <c r="A272" s="8"/>
      <c r="B272" s="8"/>
      <c r="C272" s="8"/>
      <c r="D272" s="8"/>
    </row>
    <row r="273" spans="1:4" x14ac:dyDescent="0.2">
      <c r="A273" s="8"/>
      <c r="B273" s="8"/>
      <c r="C273" s="8"/>
      <c r="D273" s="8"/>
    </row>
    <row r="274" spans="1:4" x14ac:dyDescent="0.2">
      <c r="A274" s="8"/>
      <c r="B274" s="8"/>
      <c r="C274" s="8"/>
      <c r="D274" s="8"/>
    </row>
    <row r="275" spans="1:4" x14ac:dyDescent="0.2">
      <c r="A275" s="8"/>
      <c r="B275" s="8"/>
      <c r="C275" s="8"/>
      <c r="D275" s="8"/>
    </row>
    <row r="276" spans="1:4" x14ac:dyDescent="0.2">
      <c r="A276" s="8"/>
      <c r="B276" s="8"/>
      <c r="C276" s="8"/>
      <c r="D276" s="8"/>
    </row>
    <row r="277" spans="1:4" x14ac:dyDescent="0.2">
      <c r="A277" s="8"/>
      <c r="B277" s="8"/>
      <c r="C277" s="8"/>
      <c r="D277" s="8"/>
    </row>
    <row r="278" spans="1:4" x14ac:dyDescent="0.2">
      <c r="A278" s="8"/>
      <c r="B278" s="8"/>
      <c r="C278" s="8"/>
      <c r="D278" s="8"/>
    </row>
    <row r="279" spans="1:4" x14ac:dyDescent="0.2">
      <c r="A279" s="8"/>
      <c r="B279" s="8"/>
      <c r="C279" s="8"/>
      <c r="D279" s="8"/>
    </row>
    <row r="280" spans="1:4" x14ac:dyDescent="0.2">
      <c r="A280" s="8"/>
      <c r="B280" s="8"/>
      <c r="C280" s="8"/>
      <c r="D280" s="8"/>
    </row>
    <row r="281" spans="1:4" x14ac:dyDescent="0.2">
      <c r="A281" s="8"/>
      <c r="B281" s="8"/>
      <c r="C281" s="8"/>
      <c r="D281" s="8"/>
    </row>
    <row r="282" spans="1:4" x14ac:dyDescent="0.2">
      <c r="A282" s="8"/>
      <c r="B282" s="8"/>
      <c r="C282" s="8"/>
      <c r="D282" s="8"/>
    </row>
    <row r="283" spans="1:4" x14ac:dyDescent="0.2">
      <c r="A283" s="8"/>
      <c r="B283" s="8"/>
      <c r="C283" s="8"/>
      <c r="D283" s="8"/>
    </row>
    <row r="284" spans="1:4" x14ac:dyDescent="0.2">
      <c r="A284" s="8"/>
      <c r="B284" s="8"/>
      <c r="C284" s="8"/>
      <c r="D284" s="8"/>
    </row>
    <row r="285" spans="1:4" x14ac:dyDescent="0.2">
      <c r="A285" s="8"/>
      <c r="B285" s="8"/>
      <c r="C285" s="8"/>
      <c r="D285" s="8"/>
    </row>
    <row r="286" spans="1:4" x14ac:dyDescent="0.2">
      <c r="A286" s="8"/>
      <c r="B286" s="8"/>
      <c r="C286" s="8"/>
      <c r="D286" s="8"/>
    </row>
    <row r="287" spans="1:4" x14ac:dyDescent="0.2">
      <c r="A287" s="8"/>
      <c r="B287" s="8"/>
      <c r="C287" s="8"/>
      <c r="D287" s="8"/>
    </row>
    <row r="288" spans="1:4" x14ac:dyDescent="0.2">
      <c r="A288" s="8"/>
      <c r="B288" s="8"/>
      <c r="C288" s="8"/>
      <c r="D288" s="8"/>
    </row>
    <row r="289" spans="1:4" x14ac:dyDescent="0.2">
      <c r="A289" s="8"/>
      <c r="B289" s="8"/>
      <c r="C289" s="8"/>
      <c r="D289" s="8"/>
    </row>
    <row r="290" spans="1:4" x14ac:dyDescent="0.2">
      <c r="A290" s="8"/>
      <c r="B290" s="8"/>
      <c r="C290" s="8"/>
      <c r="D290" s="8"/>
    </row>
    <row r="291" spans="1:4" x14ac:dyDescent="0.2">
      <c r="A291" s="8"/>
      <c r="B291" s="8"/>
      <c r="C291" s="8"/>
      <c r="D291" s="8"/>
    </row>
    <row r="292" spans="1:4" x14ac:dyDescent="0.2">
      <c r="A292" s="8"/>
      <c r="B292" s="8"/>
      <c r="C292" s="8"/>
      <c r="D292" s="8"/>
    </row>
    <row r="293" spans="1:4" x14ac:dyDescent="0.2">
      <c r="A293" s="8"/>
      <c r="B293" s="8"/>
      <c r="C293" s="8"/>
      <c r="D293" s="8"/>
    </row>
    <row r="294" spans="1:4" x14ac:dyDescent="0.2">
      <c r="A294" s="8"/>
      <c r="B294" s="8"/>
      <c r="C294" s="8"/>
      <c r="D294" s="8"/>
    </row>
    <row r="295" spans="1:4" x14ac:dyDescent="0.2">
      <c r="A295" s="8"/>
      <c r="B295" s="8"/>
      <c r="C295" s="8"/>
      <c r="D295" s="8"/>
    </row>
    <row r="296" spans="1:4" x14ac:dyDescent="0.2">
      <c r="A296" s="8"/>
      <c r="B296" s="8"/>
      <c r="C296" s="8"/>
      <c r="D296" s="8"/>
    </row>
    <row r="297" spans="1:4" x14ac:dyDescent="0.2">
      <c r="A297" s="8"/>
      <c r="B297" s="8"/>
      <c r="C297" s="8"/>
      <c r="D297" s="8"/>
    </row>
    <row r="298" spans="1:4" x14ac:dyDescent="0.2">
      <c r="A298" s="8"/>
      <c r="B298" s="8"/>
      <c r="C298" s="8"/>
      <c r="D298" s="8"/>
    </row>
    <row r="299" spans="1:4" x14ac:dyDescent="0.2">
      <c r="A299" s="8"/>
      <c r="B299" s="8"/>
      <c r="C299" s="8"/>
      <c r="D299" s="8"/>
    </row>
    <row r="300" spans="1:4" x14ac:dyDescent="0.2">
      <c r="A300" s="8"/>
      <c r="B300" s="8"/>
      <c r="C300" s="8"/>
      <c r="D300" s="8"/>
    </row>
    <row r="301" spans="1:4" x14ac:dyDescent="0.2">
      <c r="A301" s="8"/>
      <c r="B301" s="8"/>
      <c r="C301" s="8"/>
      <c r="D301" s="8"/>
    </row>
    <row r="302" spans="1:4" x14ac:dyDescent="0.2">
      <c r="A302" s="8"/>
      <c r="B302" s="8"/>
      <c r="C302" s="8"/>
      <c r="D302" s="8"/>
    </row>
    <row r="303" spans="1:4" x14ac:dyDescent="0.2">
      <c r="A303" s="8"/>
      <c r="B303" s="8"/>
      <c r="C303" s="8"/>
      <c r="D303" s="8"/>
    </row>
    <row r="304" spans="1:4" x14ac:dyDescent="0.2">
      <c r="A304" s="8"/>
      <c r="B304" s="8"/>
      <c r="C304" s="8"/>
      <c r="D304" s="8"/>
    </row>
    <row r="305" spans="1:4" x14ac:dyDescent="0.2">
      <c r="A305" s="8"/>
      <c r="B305" s="8"/>
      <c r="C305" s="8"/>
      <c r="D305" s="8"/>
    </row>
    <row r="306" spans="1:4" x14ac:dyDescent="0.2">
      <c r="A306" s="8"/>
      <c r="B306" s="8"/>
      <c r="C306" s="8"/>
      <c r="D306" s="8"/>
    </row>
    <row r="307" spans="1:4" x14ac:dyDescent="0.2">
      <c r="A307" s="8"/>
      <c r="B307" s="8"/>
      <c r="C307" s="8"/>
      <c r="D307" s="8"/>
    </row>
    <row r="308" spans="1:4" x14ac:dyDescent="0.2">
      <c r="A308" s="8"/>
      <c r="B308" s="8"/>
      <c r="C308" s="8"/>
      <c r="D308" s="8"/>
    </row>
    <row r="309" spans="1:4" x14ac:dyDescent="0.2">
      <c r="A309" s="8"/>
      <c r="B309" s="8"/>
      <c r="C309" s="8"/>
      <c r="D309" s="8"/>
    </row>
    <row r="310" spans="1:4" x14ac:dyDescent="0.2">
      <c r="A310" s="8"/>
      <c r="B310" s="8"/>
      <c r="C310" s="8"/>
      <c r="D310" s="8"/>
    </row>
    <row r="311" spans="1:4" x14ac:dyDescent="0.2">
      <c r="A311" s="8"/>
      <c r="B311" s="8"/>
      <c r="C311" s="8"/>
      <c r="D311" s="8"/>
    </row>
    <row r="312" spans="1:4" x14ac:dyDescent="0.2">
      <c r="A312" s="8"/>
      <c r="B312" s="8"/>
      <c r="C312" s="8"/>
      <c r="D312" s="8"/>
    </row>
    <row r="313" spans="1:4" x14ac:dyDescent="0.2">
      <c r="A313" s="8"/>
      <c r="B313" s="8"/>
      <c r="C313" s="8"/>
      <c r="D313" s="8"/>
    </row>
    <row r="314" spans="1:4" x14ac:dyDescent="0.2">
      <c r="A314" s="8"/>
      <c r="B314" s="8"/>
      <c r="C314" s="8"/>
      <c r="D314" s="8"/>
    </row>
    <row r="315" spans="1:4" x14ac:dyDescent="0.2">
      <c r="A315" s="8"/>
      <c r="B315" s="8"/>
      <c r="C315" s="8"/>
      <c r="D315" s="8"/>
    </row>
    <row r="316" spans="1:4" x14ac:dyDescent="0.2">
      <c r="A316" s="8"/>
      <c r="B316" s="8"/>
      <c r="C316" s="8"/>
      <c r="D316" s="8"/>
    </row>
    <row r="317" spans="1:4" x14ac:dyDescent="0.2">
      <c r="A317" s="8"/>
      <c r="B317" s="8"/>
      <c r="C317" s="8"/>
      <c r="D317" s="8"/>
    </row>
    <row r="318" spans="1:4" x14ac:dyDescent="0.2">
      <c r="A318" s="8"/>
      <c r="B318" s="8"/>
      <c r="C318" s="8"/>
      <c r="D318" s="8"/>
    </row>
    <row r="319" spans="1:4" x14ac:dyDescent="0.2">
      <c r="A319" s="8"/>
      <c r="B319" s="8"/>
      <c r="C319" s="8"/>
      <c r="D319" s="8"/>
    </row>
    <row r="320" spans="1:4" x14ac:dyDescent="0.2">
      <c r="A320" s="8"/>
      <c r="B320" s="8"/>
      <c r="C320" s="8"/>
      <c r="D320" s="8"/>
    </row>
    <row r="321" spans="1:4" x14ac:dyDescent="0.2">
      <c r="A321" s="8"/>
      <c r="B321" s="8"/>
      <c r="C321" s="8"/>
      <c r="D321" s="8"/>
    </row>
    <row r="322" spans="1:4" x14ac:dyDescent="0.2">
      <c r="A322" s="8"/>
      <c r="B322" s="8"/>
      <c r="C322" s="8"/>
      <c r="D322" s="8"/>
    </row>
    <row r="323" spans="1:4" x14ac:dyDescent="0.2">
      <c r="A323" s="8"/>
      <c r="B323" s="8"/>
      <c r="C323" s="8"/>
      <c r="D323" s="8"/>
    </row>
    <row r="324" spans="1:4" x14ac:dyDescent="0.2">
      <c r="A324" s="8"/>
      <c r="B324" s="8"/>
      <c r="C324" s="8"/>
      <c r="D324" s="8"/>
    </row>
    <row r="325" spans="1:4" x14ac:dyDescent="0.2">
      <c r="A325" s="8"/>
      <c r="B325" s="8"/>
      <c r="C325" s="8"/>
      <c r="D325" s="8"/>
    </row>
    <row r="326" spans="1:4" x14ac:dyDescent="0.2">
      <c r="A326" s="8"/>
      <c r="B326" s="8"/>
      <c r="C326" s="8"/>
      <c r="D326" s="8"/>
    </row>
    <row r="327" spans="1:4" x14ac:dyDescent="0.2">
      <c r="A327" s="8"/>
      <c r="B327" s="8"/>
      <c r="C327" s="8"/>
      <c r="D327" s="8"/>
    </row>
    <row r="328" spans="1:4" x14ac:dyDescent="0.2">
      <c r="A328" s="8"/>
      <c r="B328" s="8"/>
      <c r="C328" s="8"/>
      <c r="D328" s="8"/>
    </row>
    <row r="329" spans="1:4" x14ac:dyDescent="0.2">
      <c r="A329" s="8"/>
      <c r="B329" s="8"/>
      <c r="C329" s="8"/>
      <c r="D329" s="8"/>
    </row>
    <row r="330" spans="1:4" x14ac:dyDescent="0.2">
      <c r="A330" s="8"/>
      <c r="B330" s="8"/>
      <c r="C330" s="8"/>
      <c r="D330" s="8"/>
    </row>
    <row r="331" spans="1:4" x14ac:dyDescent="0.2">
      <c r="A331" s="8"/>
      <c r="B331" s="8"/>
      <c r="C331" s="8"/>
      <c r="D331" s="8"/>
    </row>
    <row r="332" spans="1:4" x14ac:dyDescent="0.2">
      <c r="A332" s="8"/>
      <c r="B332" s="8"/>
      <c r="C332" s="8"/>
      <c r="D332" s="8"/>
    </row>
    <row r="333" spans="1:4" x14ac:dyDescent="0.2">
      <c r="A333" s="8"/>
      <c r="B333" s="8"/>
      <c r="C333" s="8"/>
      <c r="D333" s="8"/>
    </row>
    <row r="334" spans="1:4" x14ac:dyDescent="0.2">
      <c r="A334" s="8"/>
      <c r="B334" s="8"/>
      <c r="C334" s="8"/>
      <c r="D334" s="8"/>
    </row>
    <row r="335" spans="1:4" x14ac:dyDescent="0.2">
      <c r="A335" s="8"/>
      <c r="B335" s="8"/>
      <c r="C335" s="8"/>
      <c r="D335" s="8"/>
    </row>
    <row r="336" spans="1:4" x14ac:dyDescent="0.2">
      <c r="A336" s="8"/>
      <c r="B336" s="8"/>
      <c r="C336" s="8"/>
      <c r="D336" s="8"/>
    </row>
    <row r="337" spans="1:4" x14ac:dyDescent="0.2">
      <c r="A337" s="8"/>
      <c r="B337" s="8"/>
      <c r="C337" s="8"/>
      <c r="D337" s="8"/>
    </row>
    <row r="338" spans="1:4" x14ac:dyDescent="0.2">
      <c r="A338" s="8"/>
      <c r="B338" s="8"/>
      <c r="C338" s="8"/>
      <c r="D338" s="8"/>
    </row>
    <row r="339" spans="1:4" x14ac:dyDescent="0.2">
      <c r="A339" s="8"/>
      <c r="B339" s="8"/>
      <c r="C339" s="8"/>
      <c r="D339" s="8"/>
    </row>
    <row r="340" spans="1:4" x14ac:dyDescent="0.2">
      <c r="A340" s="8"/>
      <c r="B340" s="8"/>
      <c r="C340" s="8"/>
      <c r="D340" s="8"/>
    </row>
    <row r="341" spans="1:4" x14ac:dyDescent="0.2">
      <c r="A341" s="8"/>
      <c r="B341" s="8"/>
      <c r="C341" s="8"/>
      <c r="D341" s="8"/>
    </row>
    <row r="342" spans="1:4" x14ac:dyDescent="0.2">
      <c r="A342" s="8"/>
      <c r="B342" s="8"/>
      <c r="C342" s="8"/>
      <c r="D342" s="8"/>
    </row>
    <row r="343" spans="1:4" x14ac:dyDescent="0.2">
      <c r="A343" s="8"/>
      <c r="B343" s="8"/>
      <c r="C343" s="8"/>
      <c r="D343" s="8"/>
    </row>
    <row r="344" spans="1:4" x14ac:dyDescent="0.2">
      <c r="A344" s="8"/>
      <c r="B344" s="8"/>
      <c r="C344" s="8"/>
      <c r="D344" s="8"/>
    </row>
    <row r="345" spans="1:4" x14ac:dyDescent="0.2">
      <c r="A345" s="8"/>
      <c r="B345" s="8"/>
      <c r="C345" s="8"/>
      <c r="D345" s="8"/>
    </row>
    <row r="346" spans="1:4" x14ac:dyDescent="0.2">
      <c r="A346" s="8"/>
      <c r="B346" s="8"/>
      <c r="C346" s="8"/>
      <c r="D346" s="8"/>
    </row>
    <row r="347" spans="1:4" x14ac:dyDescent="0.2">
      <c r="A347" s="8"/>
      <c r="B347" s="8"/>
      <c r="C347" s="8"/>
      <c r="D347" s="8"/>
    </row>
    <row r="348" spans="1:4" x14ac:dyDescent="0.2">
      <c r="A348" s="8"/>
      <c r="B348" s="8"/>
      <c r="C348" s="8"/>
      <c r="D348" s="8"/>
    </row>
    <row r="349" spans="1:4" x14ac:dyDescent="0.2">
      <c r="A349" s="8"/>
      <c r="B349" s="8"/>
      <c r="C349" s="8"/>
      <c r="D349" s="8"/>
    </row>
    <row r="350" spans="1:4" x14ac:dyDescent="0.2">
      <c r="A350" s="8"/>
      <c r="B350" s="8"/>
      <c r="C350" s="8"/>
      <c r="D350" s="8"/>
    </row>
    <row r="351" spans="1:4" x14ac:dyDescent="0.2">
      <c r="A351" s="8"/>
      <c r="B351" s="8"/>
      <c r="C351" s="8"/>
      <c r="D351" s="8"/>
    </row>
    <row r="352" spans="1:4" x14ac:dyDescent="0.2">
      <c r="A352" s="8"/>
      <c r="B352" s="8"/>
      <c r="C352" s="8"/>
      <c r="D352" s="8"/>
    </row>
    <row r="353" spans="1:4" x14ac:dyDescent="0.2">
      <c r="A353" s="8"/>
      <c r="B353" s="8"/>
      <c r="C353" s="8"/>
      <c r="D353" s="8"/>
    </row>
    <row r="354" spans="1:4" x14ac:dyDescent="0.2">
      <c r="A354" s="8"/>
      <c r="B354" s="8"/>
      <c r="C354" s="8"/>
      <c r="D354" s="8"/>
    </row>
    <row r="355" spans="1:4" x14ac:dyDescent="0.2">
      <c r="A355" s="8"/>
      <c r="B355" s="8"/>
      <c r="C355" s="8"/>
      <c r="D355" s="8"/>
    </row>
    <row r="356" spans="1:4" x14ac:dyDescent="0.2">
      <c r="A356" s="8"/>
      <c r="B356" s="8"/>
      <c r="C356" s="8"/>
      <c r="D356" s="8"/>
    </row>
    <row r="357" spans="1:4" x14ac:dyDescent="0.2">
      <c r="A357" s="8"/>
      <c r="B357" s="8"/>
      <c r="C357" s="8"/>
      <c r="D357" s="8"/>
    </row>
    <row r="358" spans="1:4" x14ac:dyDescent="0.2">
      <c r="A358" s="8"/>
      <c r="B358" s="8"/>
      <c r="C358" s="8"/>
      <c r="D358" s="8"/>
    </row>
    <row r="359" spans="1:4" x14ac:dyDescent="0.2">
      <c r="A359" s="8"/>
      <c r="B359" s="8"/>
      <c r="C359" s="8"/>
      <c r="D359" s="8"/>
    </row>
    <row r="360" spans="1:4" x14ac:dyDescent="0.2">
      <c r="A360" s="8"/>
      <c r="B360" s="8"/>
      <c r="C360" s="8"/>
      <c r="D360" s="8"/>
    </row>
    <row r="361" spans="1:4" x14ac:dyDescent="0.2">
      <c r="A361" s="8"/>
      <c r="B361" s="8"/>
      <c r="C361" s="8"/>
      <c r="D361" s="8"/>
    </row>
    <row r="362" spans="1:4" x14ac:dyDescent="0.2">
      <c r="A362" s="8"/>
      <c r="B362" s="8"/>
      <c r="C362" s="8"/>
      <c r="D362" s="8"/>
    </row>
    <row r="363" spans="1:4" x14ac:dyDescent="0.2">
      <c r="A363" s="8"/>
      <c r="B363" s="8"/>
      <c r="C363" s="8"/>
      <c r="D363" s="8"/>
    </row>
    <row r="364" spans="1:4" x14ac:dyDescent="0.2">
      <c r="A364" s="8"/>
      <c r="B364" s="8"/>
      <c r="C364" s="8"/>
      <c r="D364" s="8"/>
    </row>
    <row r="365" spans="1:4" x14ac:dyDescent="0.2">
      <c r="A365" s="8"/>
      <c r="B365" s="8"/>
      <c r="C365" s="8"/>
      <c r="D365" s="8"/>
    </row>
    <row r="366" spans="1:4" x14ac:dyDescent="0.2">
      <c r="A366" s="8"/>
      <c r="B366" s="8"/>
      <c r="C366" s="8"/>
      <c r="D366" s="8"/>
    </row>
    <row r="367" spans="1:4" x14ac:dyDescent="0.2">
      <c r="A367" s="8"/>
      <c r="B367" s="8"/>
      <c r="C367" s="8"/>
      <c r="D367" s="8"/>
    </row>
    <row r="368" spans="1:4" x14ac:dyDescent="0.2">
      <c r="A368" s="8"/>
      <c r="B368" s="8"/>
      <c r="C368" s="8"/>
      <c r="D368" s="8"/>
    </row>
    <row r="369" spans="1:4" x14ac:dyDescent="0.2">
      <c r="A369" s="8"/>
      <c r="B369" s="8"/>
      <c r="C369" s="8"/>
      <c r="D369" s="8"/>
    </row>
    <row r="370" spans="1:4" x14ac:dyDescent="0.2">
      <c r="A370" s="8"/>
      <c r="B370" s="8"/>
      <c r="C370" s="8"/>
      <c r="D370" s="8"/>
    </row>
    <row r="371" spans="1:4" x14ac:dyDescent="0.2">
      <c r="A371" s="8"/>
      <c r="B371" s="8"/>
      <c r="C371" s="8"/>
      <c r="D371" s="8"/>
    </row>
    <row r="372" spans="1:4" x14ac:dyDescent="0.2">
      <c r="A372" s="8"/>
      <c r="B372" s="8"/>
      <c r="C372" s="8"/>
      <c r="D372" s="8"/>
    </row>
    <row r="373" spans="1:4" x14ac:dyDescent="0.2">
      <c r="A373" s="8"/>
      <c r="B373" s="8"/>
      <c r="C373" s="8"/>
      <c r="D373" s="8"/>
    </row>
    <row r="374" spans="1:4" x14ac:dyDescent="0.2">
      <c r="A374" s="8"/>
      <c r="B374" s="8"/>
      <c r="C374" s="8"/>
      <c r="D374" s="8"/>
    </row>
    <row r="375" spans="1:4" x14ac:dyDescent="0.2">
      <c r="A375" s="8"/>
      <c r="B375" s="8"/>
      <c r="C375" s="8"/>
      <c r="D375" s="8"/>
    </row>
    <row r="376" spans="1:4" x14ac:dyDescent="0.2">
      <c r="A376" s="8"/>
      <c r="B376" s="8"/>
      <c r="C376" s="8"/>
      <c r="D376" s="8"/>
    </row>
    <row r="377" spans="1:4" x14ac:dyDescent="0.2">
      <c r="A377" s="8"/>
      <c r="B377" s="8"/>
      <c r="C377" s="8"/>
      <c r="D377" s="8"/>
    </row>
    <row r="378" spans="1:4" x14ac:dyDescent="0.2">
      <c r="A378" s="8"/>
      <c r="B378" s="8"/>
      <c r="C378" s="8"/>
      <c r="D378" s="8"/>
    </row>
    <row r="379" spans="1:4" x14ac:dyDescent="0.2">
      <c r="A379" s="8"/>
      <c r="B379" s="8"/>
      <c r="C379" s="8"/>
      <c r="D379" s="8"/>
    </row>
    <row r="380" spans="1:4" x14ac:dyDescent="0.2">
      <c r="A380" s="8"/>
      <c r="B380" s="8"/>
      <c r="C380" s="8"/>
      <c r="D380" s="8"/>
    </row>
    <row r="381" spans="1:4" x14ac:dyDescent="0.2">
      <c r="A381" s="8"/>
      <c r="B381" s="8"/>
      <c r="C381" s="8"/>
      <c r="D381" s="8"/>
    </row>
    <row r="382" spans="1:4" x14ac:dyDescent="0.2">
      <c r="A382" s="8"/>
      <c r="B382" s="8"/>
      <c r="C382" s="8"/>
      <c r="D382" s="8"/>
    </row>
    <row r="383" spans="1:4" x14ac:dyDescent="0.2">
      <c r="A383" s="8"/>
      <c r="B383" s="8"/>
      <c r="C383" s="8"/>
      <c r="D383" s="8"/>
    </row>
    <row r="384" spans="1:4" x14ac:dyDescent="0.2">
      <c r="A384" s="8"/>
      <c r="B384" s="8"/>
      <c r="C384" s="8"/>
      <c r="D384" s="8"/>
    </row>
    <row r="385" spans="1:4" x14ac:dyDescent="0.2">
      <c r="A385" s="8"/>
      <c r="B385" s="8"/>
      <c r="C385" s="8"/>
      <c r="D385" s="8"/>
    </row>
    <row r="386" spans="1:4" x14ac:dyDescent="0.2">
      <c r="A386" s="8"/>
      <c r="B386" s="8"/>
      <c r="C386" s="8"/>
      <c r="D386" s="8"/>
    </row>
    <row r="387" spans="1:4" x14ac:dyDescent="0.2">
      <c r="A387" s="8"/>
      <c r="B387" s="8"/>
      <c r="C387" s="8"/>
      <c r="D387" s="8"/>
    </row>
    <row r="388" spans="1:4" x14ac:dyDescent="0.2">
      <c r="A388" s="8"/>
      <c r="B388" s="8"/>
      <c r="C388" s="8"/>
      <c r="D388" s="8"/>
    </row>
    <row r="389" spans="1:4" x14ac:dyDescent="0.2">
      <c r="A389" s="8"/>
      <c r="B389" s="8"/>
      <c r="C389" s="8"/>
      <c r="D389" s="8"/>
    </row>
    <row r="390" spans="1:4" x14ac:dyDescent="0.2">
      <c r="A390" s="8"/>
      <c r="B390" s="8"/>
      <c r="C390" s="8"/>
      <c r="D390" s="8"/>
    </row>
    <row r="391" spans="1:4" x14ac:dyDescent="0.2">
      <c r="A391" s="8"/>
      <c r="B391" s="8"/>
      <c r="C391" s="8"/>
      <c r="D391" s="8"/>
    </row>
    <row r="392" spans="1:4" x14ac:dyDescent="0.2">
      <c r="A392" s="8"/>
      <c r="B392" s="8"/>
      <c r="C392" s="8"/>
      <c r="D392" s="8"/>
    </row>
    <row r="393" spans="1:4" x14ac:dyDescent="0.2">
      <c r="A393" s="8"/>
      <c r="B393" s="8"/>
      <c r="C393" s="8"/>
      <c r="D393" s="8"/>
    </row>
    <row r="394" spans="1:4" x14ac:dyDescent="0.2">
      <c r="A394" s="8"/>
      <c r="B394" s="8"/>
      <c r="C394" s="8"/>
      <c r="D394" s="8"/>
    </row>
    <row r="395" spans="1:4" x14ac:dyDescent="0.2">
      <c r="A395" s="8"/>
      <c r="B395" s="8"/>
      <c r="C395" s="8"/>
      <c r="D395" s="8"/>
    </row>
    <row r="396" spans="1:4" x14ac:dyDescent="0.2">
      <c r="A396" s="8"/>
      <c r="B396" s="8"/>
      <c r="C396" s="8"/>
      <c r="D396" s="8"/>
    </row>
    <row r="397" spans="1:4" x14ac:dyDescent="0.2">
      <c r="A397" s="8"/>
      <c r="B397" s="8"/>
      <c r="C397" s="8"/>
      <c r="D397" s="8"/>
    </row>
    <row r="398" spans="1:4" x14ac:dyDescent="0.2">
      <c r="A398" s="8"/>
      <c r="B398" s="8"/>
      <c r="C398" s="8"/>
      <c r="D398" s="8"/>
    </row>
    <row r="399" spans="1:4" x14ac:dyDescent="0.2">
      <c r="A399" s="8"/>
      <c r="B399" s="8"/>
      <c r="C399" s="8"/>
      <c r="D399" s="8"/>
    </row>
    <row r="400" spans="1:4" x14ac:dyDescent="0.2">
      <c r="A400" s="8"/>
      <c r="B400" s="8"/>
      <c r="C400" s="8"/>
      <c r="D400" s="8"/>
    </row>
    <row r="401" spans="1:4" x14ac:dyDescent="0.2">
      <c r="A401" s="8"/>
      <c r="B401" s="8"/>
      <c r="C401" s="8"/>
      <c r="D401" s="8"/>
    </row>
    <row r="402" spans="1:4" x14ac:dyDescent="0.2">
      <c r="A402" s="8"/>
      <c r="B402" s="8"/>
      <c r="C402" s="8"/>
      <c r="D402" s="8"/>
    </row>
    <row r="403" spans="1:4" x14ac:dyDescent="0.2">
      <c r="A403" s="8"/>
      <c r="B403" s="8"/>
      <c r="C403" s="8"/>
      <c r="D403" s="8"/>
    </row>
    <row r="404" spans="1:4" x14ac:dyDescent="0.2">
      <c r="A404" s="8"/>
      <c r="B404" s="8"/>
      <c r="C404" s="8"/>
      <c r="D404" s="8"/>
    </row>
    <row r="405" spans="1:4" x14ac:dyDescent="0.2">
      <c r="A405" s="8"/>
      <c r="B405" s="8"/>
      <c r="C405" s="8"/>
      <c r="D405" s="8"/>
    </row>
    <row r="406" spans="1:4" x14ac:dyDescent="0.2">
      <c r="A406" s="8"/>
      <c r="B406" s="8"/>
      <c r="C406" s="8"/>
      <c r="D406" s="8"/>
    </row>
    <row r="407" spans="1:4" x14ac:dyDescent="0.2">
      <c r="A407" s="8"/>
      <c r="B407" s="8"/>
      <c r="C407" s="8"/>
      <c r="D407" s="8"/>
    </row>
    <row r="408" spans="1:4" x14ac:dyDescent="0.2">
      <c r="A408" s="8"/>
      <c r="B408" s="8"/>
      <c r="C408" s="8"/>
      <c r="D408" s="8"/>
    </row>
    <row r="409" spans="1:4" x14ac:dyDescent="0.2">
      <c r="A409" s="8"/>
      <c r="B409" s="8"/>
      <c r="C409" s="8"/>
      <c r="D409" s="8"/>
    </row>
    <row r="410" spans="1:4" x14ac:dyDescent="0.2">
      <c r="A410" s="8"/>
      <c r="B410" s="8"/>
      <c r="C410" s="8"/>
      <c r="D410" s="8"/>
    </row>
    <row r="411" spans="1:4" x14ac:dyDescent="0.2">
      <c r="A411" s="8"/>
      <c r="B411" s="8"/>
      <c r="C411" s="8"/>
      <c r="D411" s="8"/>
    </row>
    <row r="412" spans="1:4" x14ac:dyDescent="0.2">
      <c r="A412" s="8"/>
      <c r="B412" s="8"/>
      <c r="C412" s="8"/>
      <c r="D412" s="8"/>
    </row>
    <row r="413" spans="1:4" x14ac:dyDescent="0.2">
      <c r="A413" s="8"/>
      <c r="B413" s="8"/>
      <c r="C413" s="8"/>
      <c r="D413" s="8"/>
    </row>
    <row r="414" spans="1:4" x14ac:dyDescent="0.2">
      <c r="A414" s="8"/>
      <c r="B414" s="8"/>
      <c r="C414" s="8"/>
      <c r="D414" s="8"/>
    </row>
    <row r="415" spans="1:4" x14ac:dyDescent="0.2">
      <c r="A415" s="8"/>
      <c r="B415" s="8"/>
      <c r="C415" s="8"/>
      <c r="D415" s="8"/>
    </row>
    <row r="416" spans="1:4" x14ac:dyDescent="0.2">
      <c r="A416" s="8"/>
      <c r="B416" s="8"/>
      <c r="C416" s="8"/>
      <c r="D416" s="8"/>
    </row>
    <row r="417" spans="1:4" x14ac:dyDescent="0.2">
      <c r="A417" s="8"/>
      <c r="B417" s="8"/>
      <c r="C417" s="8"/>
      <c r="D417" s="8"/>
    </row>
    <row r="418" spans="1:4" x14ac:dyDescent="0.2">
      <c r="A418" s="8"/>
      <c r="B418" s="8"/>
      <c r="C418" s="8"/>
      <c r="D418" s="8"/>
    </row>
    <row r="419" spans="1:4" x14ac:dyDescent="0.2">
      <c r="A419" s="8"/>
      <c r="B419" s="8"/>
      <c r="C419" s="8"/>
      <c r="D419" s="8"/>
    </row>
    <row r="420" spans="1:4" x14ac:dyDescent="0.2">
      <c r="A420" s="8"/>
      <c r="B420" s="8"/>
      <c r="C420" s="8"/>
      <c r="D420" s="8"/>
    </row>
    <row r="421" spans="1:4" x14ac:dyDescent="0.2">
      <c r="A421" s="8"/>
      <c r="B421" s="8"/>
      <c r="C421" s="8"/>
      <c r="D421" s="8"/>
    </row>
    <row r="422" spans="1:4" x14ac:dyDescent="0.2">
      <c r="A422" s="8"/>
      <c r="B422" s="8"/>
      <c r="C422" s="8"/>
      <c r="D422" s="8"/>
    </row>
    <row r="423" spans="1:4" x14ac:dyDescent="0.2">
      <c r="A423" s="8"/>
      <c r="B423" s="8"/>
      <c r="C423" s="8"/>
      <c r="D423" s="8"/>
    </row>
    <row r="424" spans="1:4" x14ac:dyDescent="0.2">
      <c r="A424" s="8"/>
      <c r="B424" s="8"/>
      <c r="C424" s="8"/>
      <c r="D424" s="8"/>
    </row>
    <row r="425" spans="1:4" x14ac:dyDescent="0.2">
      <c r="A425" s="8"/>
      <c r="B425" s="8"/>
      <c r="C425" s="8"/>
      <c r="D425" s="8"/>
    </row>
    <row r="426" spans="1:4" x14ac:dyDescent="0.2">
      <c r="A426" s="8"/>
      <c r="B426" s="8"/>
      <c r="C426" s="8"/>
      <c r="D426" s="8"/>
    </row>
    <row r="427" spans="1:4" x14ac:dyDescent="0.2">
      <c r="A427" s="8"/>
      <c r="B427" s="8"/>
      <c r="C427" s="8"/>
      <c r="D427" s="8"/>
    </row>
    <row r="428" spans="1:4" x14ac:dyDescent="0.2">
      <c r="A428" s="8"/>
      <c r="B428" s="8"/>
      <c r="C428" s="8"/>
      <c r="D428" s="8"/>
    </row>
    <row r="429" spans="1:4" x14ac:dyDescent="0.2">
      <c r="A429" s="8"/>
      <c r="B429" s="8"/>
      <c r="C429" s="8"/>
      <c r="D429" s="8"/>
    </row>
    <row r="430" spans="1:4" x14ac:dyDescent="0.2">
      <c r="A430" s="8"/>
      <c r="B430" s="8"/>
      <c r="C430" s="8"/>
      <c r="D430" s="8"/>
    </row>
    <row r="431" spans="1:4" x14ac:dyDescent="0.2">
      <c r="A431" s="8"/>
      <c r="B431" s="8"/>
      <c r="C431" s="8"/>
      <c r="D431" s="8"/>
    </row>
    <row r="432" spans="1:4" x14ac:dyDescent="0.2">
      <c r="A432" s="8"/>
      <c r="B432" s="8"/>
      <c r="C432" s="8"/>
      <c r="D432" s="8"/>
    </row>
    <row r="433" spans="1:4" x14ac:dyDescent="0.2">
      <c r="A433" s="8"/>
      <c r="B433" s="8"/>
      <c r="C433" s="8"/>
      <c r="D433" s="8"/>
    </row>
    <row r="434" spans="1:4" x14ac:dyDescent="0.2">
      <c r="A434" s="8"/>
      <c r="B434" s="8"/>
      <c r="C434" s="8"/>
      <c r="D434" s="8"/>
    </row>
    <row r="435" spans="1:4" x14ac:dyDescent="0.2">
      <c r="A435" s="8"/>
      <c r="B435" s="8"/>
      <c r="C435" s="8"/>
      <c r="D435" s="8"/>
    </row>
    <row r="436" spans="1:4" x14ac:dyDescent="0.2">
      <c r="A436" s="8"/>
      <c r="B436" s="8"/>
      <c r="C436" s="8"/>
      <c r="D436" s="8"/>
    </row>
    <row r="437" spans="1:4" x14ac:dyDescent="0.2">
      <c r="A437" s="8"/>
      <c r="B437" s="8"/>
      <c r="C437" s="8"/>
      <c r="D437" s="8"/>
    </row>
    <row r="438" spans="1:4" x14ac:dyDescent="0.2">
      <c r="A438" s="8"/>
      <c r="B438" s="8"/>
      <c r="C438" s="8"/>
      <c r="D438" s="8"/>
    </row>
    <row r="439" spans="1:4" x14ac:dyDescent="0.2">
      <c r="A439" s="8"/>
      <c r="B439" s="8"/>
      <c r="C439" s="8"/>
      <c r="D439" s="8"/>
    </row>
    <row r="440" spans="1:4" x14ac:dyDescent="0.2">
      <c r="A440" s="8"/>
      <c r="B440" s="8"/>
      <c r="C440" s="8"/>
      <c r="D440" s="8"/>
    </row>
    <row r="441" spans="1:4" x14ac:dyDescent="0.2">
      <c r="A441" s="8"/>
      <c r="B441" s="8"/>
      <c r="C441" s="8"/>
      <c r="D441" s="8"/>
    </row>
    <row r="442" spans="1:4" x14ac:dyDescent="0.2">
      <c r="A442" s="8"/>
      <c r="B442" s="8"/>
      <c r="C442" s="8"/>
      <c r="D442" s="8"/>
    </row>
    <row r="443" spans="1:4" x14ac:dyDescent="0.2">
      <c r="A443" s="8"/>
      <c r="B443" s="8"/>
      <c r="C443" s="8"/>
      <c r="D443" s="8"/>
    </row>
    <row r="444" spans="1:4" x14ac:dyDescent="0.2">
      <c r="A444" s="8"/>
      <c r="B444" s="8"/>
      <c r="C444" s="8"/>
      <c r="D444" s="8"/>
    </row>
    <row r="445" spans="1:4" x14ac:dyDescent="0.2">
      <c r="A445" s="8"/>
      <c r="B445" s="8"/>
      <c r="C445" s="8"/>
      <c r="D445" s="8"/>
    </row>
    <row r="446" spans="1:4" x14ac:dyDescent="0.2">
      <c r="A446" s="8"/>
      <c r="B446" s="8"/>
      <c r="C446" s="8"/>
      <c r="D446" s="8"/>
    </row>
    <row r="447" spans="1:4" x14ac:dyDescent="0.2">
      <c r="A447" s="8"/>
      <c r="B447" s="8"/>
      <c r="C447" s="8"/>
      <c r="D447" s="8"/>
    </row>
    <row r="448" spans="1:4" x14ac:dyDescent="0.2">
      <c r="A448" s="8"/>
      <c r="B448" s="8"/>
      <c r="C448" s="8"/>
      <c r="D448" s="8"/>
    </row>
    <row r="449" spans="1:4" x14ac:dyDescent="0.2">
      <c r="A449" s="8"/>
      <c r="B449" s="8"/>
      <c r="C449" s="8"/>
      <c r="D449" s="8"/>
    </row>
    <row r="450" spans="1:4" x14ac:dyDescent="0.2">
      <c r="A450" s="8"/>
      <c r="B450" s="8"/>
      <c r="C450" s="8"/>
      <c r="D450" s="8"/>
    </row>
    <row r="451" spans="1:4" x14ac:dyDescent="0.2">
      <c r="A451" s="8"/>
      <c r="B451" s="8"/>
      <c r="C451" s="8"/>
      <c r="D451" s="8"/>
    </row>
    <row r="452" spans="1:4" x14ac:dyDescent="0.2">
      <c r="A452" s="8"/>
      <c r="B452" s="8"/>
      <c r="C452" s="8"/>
      <c r="D452" s="8"/>
    </row>
    <row r="453" spans="1:4" x14ac:dyDescent="0.2">
      <c r="A453" s="8"/>
      <c r="B453" s="8"/>
      <c r="C453" s="8"/>
      <c r="D453" s="8"/>
    </row>
    <row r="454" spans="1:4" x14ac:dyDescent="0.2">
      <c r="A454" s="8"/>
      <c r="B454" s="8"/>
      <c r="C454" s="8"/>
      <c r="D454" s="8"/>
    </row>
    <row r="455" spans="1:4" x14ac:dyDescent="0.2">
      <c r="A455" s="8"/>
      <c r="B455" s="8"/>
      <c r="C455" s="8"/>
      <c r="D455" s="8"/>
    </row>
    <row r="456" spans="1:4" x14ac:dyDescent="0.2">
      <c r="A456" s="8"/>
      <c r="B456" s="8"/>
      <c r="C456" s="8"/>
      <c r="D456" s="8"/>
    </row>
    <row r="457" spans="1:4" x14ac:dyDescent="0.2">
      <c r="A457" s="8"/>
      <c r="B457" s="8"/>
      <c r="C457" s="8"/>
      <c r="D457" s="8"/>
    </row>
    <row r="458" spans="1:4" x14ac:dyDescent="0.2">
      <c r="A458" s="8"/>
      <c r="B458" s="8"/>
      <c r="C458" s="8"/>
      <c r="D458" s="8"/>
    </row>
    <row r="459" spans="1:4" x14ac:dyDescent="0.2">
      <c r="A459" s="8"/>
      <c r="B459" s="8"/>
      <c r="C459" s="8"/>
      <c r="D459" s="8"/>
    </row>
    <row r="460" spans="1:4" x14ac:dyDescent="0.2">
      <c r="A460" s="8"/>
      <c r="B460" s="8"/>
      <c r="C460" s="8"/>
      <c r="D460" s="8"/>
    </row>
    <row r="461" spans="1:4" x14ac:dyDescent="0.2">
      <c r="A461" s="8"/>
      <c r="B461" s="8"/>
      <c r="C461" s="8"/>
      <c r="D461" s="8"/>
    </row>
    <row r="462" spans="1:4" x14ac:dyDescent="0.2">
      <c r="A462" s="8"/>
      <c r="B462" s="8"/>
      <c r="C462" s="8"/>
      <c r="D462" s="8"/>
    </row>
    <row r="463" spans="1:4" x14ac:dyDescent="0.2">
      <c r="A463" s="8"/>
      <c r="B463" s="8"/>
      <c r="C463" s="8"/>
      <c r="D463" s="8"/>
    </row>
    <row r="464" spans="1:4" x14ac:dyDescent="0.2">
      <c r="A464" s="8"/>
      <c r="B464" s="8"/>
      <c r="C464" s="8"/>
      <c r="D464" s="8"/>
    </row>
    <row r="465" spans="1:4" x14ac:dyDescent="0.2">
      <c r="A465" s="8"/>
      <c r="B465" s="8"/>
      <c r="C465" s="8"/>
      <c r="D465" s="8"/>
    </row>
    <row r="466" spans="1:4" x14ac:dyDescent="0.2">
      <c r="A466" s="8"/>
      <c r="B466" s="8"/>
      <c r="C466" s="8"/>
      <c r="D466" s="8"/>
    </row>
    <row r="467" spans="1:4" x14ac:dyDescent="0.2">
      <c r="A467" s="8"/>
      <c r="B467" s="8"/>
      <c r="C467" s="8"/>
      <c r="D467" s="8"/>
    </row>
    <row r="468" spans="1:4" x14ac:dyDescent="0.2">
      <c r="A468" s="8"/>
      <c r="B468" s="8"/>
      <c r="C468" s="8"/>
      <c r="D468" s="8"/>
    </row>
    <row r="469" spans="1:4" x14ac:dyDescent="0.2">
      <c r="A469" s="8"/>
      <c r="B469" s="8"/>
      <c r="C469" s="8"/>
      <c r="D469" s="8"/>
    </row>
    <row r="470" spans="1:4" x14ac:dyDescent="0.2">
      <c r="A470" s="8"/>
      <c r="B470" s="8"/>
      <c r="C470" s="8"/>
      <c r="D470" s="8"/>
    </row>
    <row r="471" spans="1:4" x14ac:dyDescent="0.2">
      <c r="A471" s="8"/>
      <c r="B471" s="8"/>
      <c r="C471" s="8"/>
      <c r="D471" s="8"/>
    </row>
    <row r="472" spans="1:4" x14ac:dyDescent="0.2">
      <c r="A472" s="8"/>
      <c r="B472" s="8"/>
      <c r="C472" s="8"/>
      <c r="D472" s="8"/>
    </row>
    <row r="473" spans="1:4" x14ac:dyDescent="0.2">
      <c r="A473" s="8"/>
      <c r="B473" s="8"/>
      <c r="C473" s="8"/>
      <c r="D473" s="8"/>
    </row>
    <row r="474" spans="1:4" x14ac:dyDescent="0.2">
      <c r="A474" s="8"/>
      <c r="B474" s="8"/>
      <c r="C474" s="8"/>
      <c r="D474" s="8"/>
    </row>
    <row r="475" spans="1:4" x14ac:dyDescent="0.2">
      <c r="A475" s="8"/>
      <c r="B475" s="8"/>
      <c r="C475" s="8"/>
      <c r="D475" s="8"/>
    </row>
    <row r="476" spans="1:4" x14ac:dyDescent="0.2">
      <c r="A476" s="8"/>
      <c r="B476" s="8"/>
      <c r="C476" s="8"/>
      <c r="D476" s="8"/>
    </row>
    <row r="477" spans="1:4" x14ac:dyDescent="0.2">
      <c r="A477" s="8"/>
      <c r="B477" s="8"/>
      <c r="C477" s="8"/>
      <c r="D477" s="8"/>
    </row>
    <row r="478" spans="1:4" x14ac:dyDescent="0.2">
      <c r="A478" s="8"/>
      <c r="B478" s="8"/>
      <c r="C478" s="8"/>
      <c r="D478" s="8"/>
    </row>
    <row r="479" spans="1:4" x14ac:dyDescent="0.2">
      <c r="A479" s="8"/>
      <c r="B479" s="8"/>
      <c r="C479" s="8"/>
      <c r="D479" s="8"/>
    </row>
    <row r="480" spans="1:4" x14ac:dyDescent="0.2">
      <c r="A480" s="8"/>
      <c r="B480" s="8"/>
      <c r="C480" s="8"/>
      <c r="D480" s="8"/>
    </row>
    <row r="481" spans="1:4" x14ac:dyDescent="0.2">
      <c r="A481" s="8"/>
      <c r="B481" s="8"/>
      <c r="C481" s="8"/>
      <c r="D481" s="8"/>
    </row>
    <row r="482" spans="1:4" x14ac:dyDescent="0.2">
      <c r="A482" s="8"/>
      <c r="B482" s="8"/>
      <c r="C482" s="8"/>
      <c r="D482" s="8"/>
    </row>
    <row r="483" spans="1:4" x14ac:dyDescent="0.2">
      <c r="A483" s="8"/>
      <c r="B483" s="8"/>
      <c r="C483" s="8"/>
      <c r="D483" s="8"/>
    </row>
    <row r="484" spans="1:4" x14ac:dyDescent="0.2">
      <c r="A484" s="8"/>
      <c r="B484" s="8"/>
      <c r="C484" s="8"/>
      <c r="D484" s="8"/>
    </row>
    <row r="485" spans="1:4" x14ac:dyDescent="0.2">
      <c r="A485" s="8"/>
      <c r="B485" s="8"/>
      <c r="C485" s="8"/>
      <c r="D485" s="8"/>
    </row>
    <row r="486" spans="1:4" x14ac:dyDescent="0.2">
      <c r="A486" s="8"/>
      <c r="B486" s="8"/>
      <c r="C486" s="8"/>
      <c r="D486" s="8"/>
    </row>
    <row r="487" spans="1:4" x14ac:dyDescent="0.2">
      <c r="A487" s="8"/>
      <c r="B487" s="8"/>
      <c r="C487" s="8"/>
      <c r="D487" s="8"/>
    </row>
    <row r="488" spans="1:4" x14ac:dyDescent="0.2">
      <c r="A488" s="8"/>
      <c r="B488" s="8"/>
      <c r="C488" s="8"/>
      <c r="D488" s="8"/>
    </row>
    <row r="489" spans="1:4" x14ac:dyDescent="0.2">
      <c r="A489" s="8"/>
      <c r="B489" s="8"/>
      <c r="C489" s="8"/>
      <c r="D489" s="8"/>
    </row>
    <row r="490" spans="1:4" x14ac:dyDescent="0.2">
      <c r="A490" s="8"/>
      <c r="B490" s="8"/>
      <c r="C490" s="8"/>
      <c r="D490" s="8"/>
    </row>
    <row r="491" spans="1:4" x14ac:dyDescent="0.2">
      <c r="A491" s="8"/>
      <c r="B491" s="8"/>
      <c r="C491" s="8"/>
      <c r="D491" s="8"/>
    </row>
    <row r="492" spans="1:4" x14ac:dyDescent="0.2">
      <c r="A492" s="8"/>
      <c r="B492" s="8"/>
      <c r="C492" s="8"/>
      <c r="D492" s="8"/>
    </row>
    <row r="493" spans="1:4" x14ac:dyDescent="0.2">
      <c r="A493" s="8"/>
      <c r="B493" s="8"/>
      <c r="C493" s="8"/>
      <c r="D493" s="8"/>
    </row>
    <row r="494" spans="1:4" x14ac:dyDescent="0.2">
      <c r="A494" s="8"/>
      <c r="B494" s="8"/>
      <c r="C494" s="8"/>
      <c r="D494" s="8"/>
    </row>
    <row r="495" spans="1:4" x14ac:dyDescent="0.2">
      <c r="A495" s="8"/>
      <c r="B495" s="8"/>
      <c r="C495" s="8"/>
      <c r="D495" s="8"/>
    </row>
    <row r="496" spans="1:4" x14ac:dyDescent="0.2">
      <c r="A496" s="8"/>
      <c r="B496" s="8"/>
      <c r="C496" s="8"/>
      <c r="D496" s="8"/>
    </row>
    <row r="497" spans="1:4" x14ac:dyDescent="0.2">
      <c r="A497" s="8"/>
      <c r="B497" s="8"/>
      <c r="C497" s="8"/>
      <c r="D497" s="8"/>
    </row>
    <row r="498" spans="1:4" x14ac:dyDescent="0.2">
      <c r="A498" s="8"/>
      <c r="B498" s="8"/>
      <c r="C498" s="8"/>
      <c r="D498" s="8"/>
    </row>
    <row r="499" spans="1:4" x14ac:dyDescent="0.2">
      <c r="A499" s="8"/>
      <c r="B499" s="8"/>
      <c r="C499" s="8"/>
      <c r="D499" s="8"/>
    </row>
    <row r="500" spans="1:4" x14ac:dyDescent="0.2">
      <c r="A500" s="8"/>
      <c r="B500" s="8"/>
      <c r="C500" s="8"/>
      <c r="D500" s="8"/>
    </row>
    <row r="501" spans="1:4" x14ac:dyDescent="0.2">
      <c r="A501" s="8"/>
      <c r="B501" s="8"/>
      <c r="C501" s="8"/>
      <c r="D501" s="8"/>
    </row>
    <row r="502" spans="1:4" x14ac:dyDescent="0.2">
      <c r="A502" s="8"/>
      <c r="B502" s="8"/>
      <c r="C502" s="8"/>
      <c r="D502" s="8"/>
    </row>
    <row r="503" spans="1:4" x14ac:dyDescent="0.2">
      <c r="A503" s="8"/>
      <c r="B503" s="8"/>
      <c r="C503" s="8"/>
      <c r="D503" s="8"/>
    </row>
    <row r="504" spans="1:4" x14ac:dyDescent="0.2">
      <c r="A504" s="8"/>
      <c r="B504" s="8"/>
      <c r="C504" s="8"/>
      <c r="D504" s="8"/>
    </row>
    <row r="505" spans="1:4" x14ac:dyDescent="0.2">
      <c r="A505" s="8"/>
      <c r="B505" s="8"/>
      <c r="C505" s="8"/>
      <c r="D505" s="8"/>
    </row>
    <row r="506" spans="1:4" x14ac:dyDescent="0.2">
      <c r="A506" s="8"/>
      <c r="B506" s="8"/>
      <c r="C506" s="8"/>
      <c r="D506" s="8"/>
    </row>
    <row r="507" spans="1:4" x14ac:dyDescent="0.2">
      <c r="A507" s="8"/>
      <c r="B507" s="8"/>
      <c r="C507" s="8"/>
      <c r="D507" s="8"/>
    </row>
    <row r="508" spans="1:4" x14ac:dyDescent="0.2">
      <c r="A508" s="8"/>
      <c r="B508" s="8"/>
      <c r="C508" s="8"/>
      <c r="D508" s="8"/>
    </row>
    <row r="509" spans="1:4" x14ac:dyDescent="0.2">
      <c r="A509" s="8"/>
      <c r="B509" s="8"/>
      <c r="C509" s="8"/>
      <c r="D509" s="8"/>
    </row>
    <row r="510" spans="1:4" x14ac:dyDescent="0.2">
      <c r="A510" s="8"/>
      <c r="B510" s="8"/>
      <c r="C510" s="8"/>
      <c r="D510" s="8"/>
    </row>
    <row r="511" spans="1:4" x14ac:dyDescent="0.2">
      <c r="A511" s="8"/>
      <c r="B511" s="8"/>
      <c r="C511" s="8"/>
      <c r="D511" s="8"/>
    </row>
    <row r="512" spans="1:4" x14ac:dyDescent="0.2">
      <c r="A512" s="8"/>
      <c r="B512" s="8"/>
      <c r="C512" s="8"/>
      <c r="D512" s="8"/>
    </row>
    <row r="513" spans="1:4" x14ac:dyDescent="0.2">
      <c r="A513" s="8"/>
      <c r="B513" s="8"/>
      <c r="C513" s="8"/>
      <c r="D513" s="8"/>
    </row>
    <row r="514" spans="1:4" x14ac:dyDescent="0.2">
      <c r="A514" s="8"/>
      <c r="B514" s="8"/>
      <c r="C514" s="8"/>
      <c r="D514" s="8"/>
    </row>
    <row r="515" spans="1:4" x14ac:dyDescent="0.2">
      <c r="A515" s="8"/>
      <c r="B515" s="8"/>
      <c r="C515" s="8"/>
      <c r="D515" s="8"/>
    </row>
    <row r="516" spans="1:4" x14ac:dyDescent="0.2">
      <c r="A516" s="8"/>
      <c r="B516" s="8"/>
      <c r="C516" s="8"/>
      <c r="D516" s="8"/>
    </row>
    <row r="517" spans="1:4" x14ac:dyDescent="0.2">
      <c r="A517" s="8"/>
      <c r="B517" s="8"/>
      <c r="C517" s="8"/>
      <c r="D517" s="8"/>
    </row>
    <row r="518" spans="1:4" x14ac:dyDescent="0.2">
      <c r="A518" s="8"/>
      <c r="B518" s="8"/>
      <c r="C518" s="8"/>
      <c r="D518" s="8"/>
    </row>
    <row r="519" spans="1:4" x14ac:dyDescent="0.2">
      <c r="A519" s="8"/>
      <c r="B519" s="8"/>
      <c r="C519" s="8"/>
      <c r="D519" s="8"/>
    </row>
    <row r="520" spans="1:4" x14ac:dyDescent="0.2">
      <c r="A520" s="8"/>
      <c r="B520" s="8"/>
      <c r="C520" s="8"/>
      <c r="D520" s="8"/>
    </row>
    <row r="521" spans="1:4" x14ac:dyDescent="0.2">
      <c r="A521" s="8"/>
      <c r="B521" s="8"/>
      <c r="C521" s="8"/>
      <c r="D521" s="8"/>
    </row>
    <row r="522" spans="1:4" x14ac:dyDescent="0.2">
      <c r="A522" s="8"/>
      <c r="B522" s="8"/>
      <c r="C522" s="8"/>
      <c r="D522" s="8"/>
    </row>
    <row r="523" spans="1:4" x14ac:dyDescent="0.2">
      <c r="A523" s="8"/>
      <c r="B523" s="8"/>
      <c r="C523" s="8"/>
      <c r="D523" s="8"/>
    </row>
    <row r="524" spans="1:4" x14ac:dyDescent="0.2">
      <c r="A524" s="8"/>
      <c r="B524" s="8"/>
      <c r="C524" s="8"/>
      <c r="D524" s="8"/>
    </row>
    <row r="525" spans="1:4" x14ac:dyDescent="0.2">
      <c r="A525" s="8"/>
      <c r="B525" s="8"/>
      <c r="C525" s="8"/>
      <c r="D525" s="8"/>
    </row>
    <row r="526" spans="1:4" x14ac:dyDescent="0.2">
      <c r="A526" s="8"/>
      <c r="B526" s="8"/>
      <c r="C526" s="8"/>
      <c r="D526" s="8"/>
    </row>
    <row r="527" spans="1:4" x14ac:dyDescent="0.2">
      <c r="A527" s="8"/>
      <c r="B527" s="8"/>
      <c r="C527" s="8"/>
      <c r="D527" s="8"/>
    </row>
    <row r="528" spans="1:4" x14ac:dyDescent="0.2">
      <c r="A528" s="8"/>
      <c r="B528" s="8"/>
      <c r="C528" s="8"/>
      <c r="D528" s="8"/>
    </row>
    <row r="529" spans="1:4" x14ac:dyDescent="0.2">
      <c r="A529" s="8"/>
      <c r="B529" s="8"/>
      <c r="C529" s="8"/>
      <c r="D529" s="8"/>
    </row>
    <row r="530" spans="1:4" x14ac:dyDescent="0.2">
      <c r="A530" s="8"/>
      <c r="B530" s="8"/>
      <c r="C530" s="8"/>
      <c r="D530" s="8"/>
    </row>
    <row r="531" spans="1:4" x14ac:dyDescent="0.2">
      <c r="A531" s="8"/>
      <c r="B531" s="8"/>
      <c r="C531" s="8"/>
      <c r="D531" s="8"/>
    </row>
    <row r="532" spans="1:4" x14ac:dyDescent="0.2">
      <c r="A532" s="8"/>
      <c r="B532" s="8"/>
      <c r="C532" s="8"/>
      <c r="D532" s="8"/>
    </row>
    <row r="533" spans="1:4" x14ac:dyDescent="0.2">
      <c r="A533" s="8"/>
      <c r="B533" s="8"/>
      <c r="C533" s="8"/>
      <c r="D533" s="8"/>
    </row>
    <row r="534" spans="1:4" x14ac:dyDescent="0.2">
      <c r="A534" s="8"/>
      <c r="B534" s="8"/>
      <c r="C534" s="8"/>
      <c r="D534" s="8"/>
    </row>
    <row r="535" spans="1:4" x14ac:dyDescent="0.2">
      <c r="A535" s="8"/>
      <c r="B535" s="8"/>
      <c r="C535" s="8"/>
      <c r="D535" s="8"/>
    </row>
  </sheetData>
  <autoFilter ref="A70:E123"/>
  <mergeCells count="24">
    <mergeCell ref="J5:L5"/>
    <mergeCell ref="AW5:AY5"/>
    <mergeCell ref="V5:X5"/>
    <mergeCell ref="Y5:AA5"/>
    <mergeCell ref="AB5:AD5"/>
    <mergeCell ref="AE5:AG5"/>
    <mergeCell ref="AH5:AJ5"/>
    <mergeCell ref="AK5:AM5"/>
    <mergeCell ref="A69:C69"/>
    <mergeCell ref="A68:D68"/>
    <mergeCell ref="AN5:AP5"/>
    <mergeCell ref="AQ5:AS5"/>
    <mergeCell ref="AT5:AV5"/>
    <mergeCell ref="S5:U5"/>
    <mergeCell ref="A5:A6"/>
    <mergeCell ref="B5:B6"/>
    <mergeCell ref="C5:C6"/>
    <mergeCell ref="D5:D6"/>
    <mergeCell ref="M5:O5"/>
    <mergeCell ref="P5:R5"/>
    <mergeCell ref="E5:E6"/>
    <mergeCell ref="F5:G5"/>
    <mergeCell ref="H5:H6"/>
    <mergeCell ref="I5:I6"/>
  </mergeCells>
  <pageMargins left="0.7" right="0.7" top="0.75" bottom="0.75" header="0.3" footer="0.3"/>
  <pageSetup paperSize="9" scale="80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58"/>
  <sheetViews>
    <sheetView tabSelected="1" topLeftCell="A22" workbookViewId="0">
      <selection activeCell="D31" sqref="D31"/>
    </sheetView>
  </sheetViews>
  <sheetFormatPr defaultRowHeight="11.25" x14ac:dyDescent="0.2"/>
  <cols>
    <col min="1" max="1" width="2.7109375" style="18" customWidth="1"/>
    <col min="2" max="2" width="18.7109375" style="18" customWidth="1"/>
    <col min="3" max="3" width="11.42578125" style="18" customWidth="1"/>
    <col min="4" max="4" width="9.85546875" style="18" customWidth="1"/>
    <col min="5" max="5" width="10.42578125" style="18" customWidth="1"/>
    <col min="6" max="7" width="10.85546875" style="18" customWidth="1"/>
    <col min="8" max="8" width="9.85546875" style="18" customWidth="1"/>
    <col min="9" max="9" width="12.42578125" style="18" customWidth="1"/>
    <col min="10" max="10" width="10.5703125" style="18" customWidth="1"/>
    <col min="11" max="11" width="11.28515625" style="18" customWidth="1"/>
    <col min="12" max="12" width="9.85546875" style="18" customWidth="1"/>
    <col min="13" max="14" width="10.140625" style="18" customWidth="1"/>
    <col min="15" max="15" width="9.85546875" style="18" bestFit="1" customWidth="1"/>
    <col min="16" max="16" width="11" style="18" customWidth="1"/>
    <col min="17" max="17" width="6.42578125" style="18" customWidth="1"/>
    <col min="18" max="18" width="11.140625" style="18" customWidth="1"/>
    <col min="19" max="19" width="11.7109375" style="18" bestFit="1" customWidth="1"/>
    <col min="20" max="16384" width="9.140625" style="18"/>
  </cols>
  <sheetData>
    <row r="1" spans="1:20" x14ac:dyDescent="0.2">
      <c r="A1" s="417" t="s">
        <v>239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N1" s="417"/>
      <c r="O1" s="417"/>
      <c r="P1" s="417"/>
      <c r="Q1" s="417"/>
      <c r="R1" s="417"/>
    </row>
    <row r="2" spans="1:20" x14ac:dyDescent="0.2">
      <c r="A2" s="417" t="s">
        <v>336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417"/>
      <c r="R2" s="417"/>
    </row>
    <row r="3" spans="1:20" x14ac:dyDescent="0.2">
      <c r="A3" s="17" t="s">
        <v>215</v>
      </c>
      <c r="B3" s="1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7" t="s">
        <v>216</v>
      </c>
      <c r="B4" s="1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9" t="s">
        <v>1</v>
      </c>
      <c r="B5" s="19" t="s">
        <v>217</v>
      </c>
      <c r="C5" s="19" t="s">
        <v>218</v>
      </c>
      <c r="D5" s="19" t="s">
        <v>219</v>
      </c>
      <c r="E5" s="19" t="s">
        <v>220</v>
      </c>
      <c r="F5" s="19" t="s">
        <v>221</v>
      </c>
      <c r="G5" s="19" t="s">
        <v>222</v>
      </c>
      <c r="H5" s="19" t="s">
        <v>223</v>
      </c>
      <c r="I5" s="19" t="s">
        <v>224</v>
      </c>
      <c r="J5" s="19" t="s">
        <v>225</v>
      </c>
      <c r="K5" s="19" t="s">
        <v>226</v>
      </c>
      <c r="L5" s="19" t="s">
        <v>227</v>
      </c>
      <c r="M5" s="19" t="s">
        <v>228</v>
      </c>
      <c r="N5" s="19" t="s">
        <v>229</v>
      </c>
      <c r="O5" s="19" t="s">
        <v>230</v>
      </c>
      <c r="P5" s="19" t="s">
        <v>231</v>
      </c>
      <c r="Q5" s="19" t="s">
        <v>169</v>
      </c>
      <c r="R5" s="19" t="s">
        <v>233</v>
      </c>
      <c r="S5" s="1"/>
      <c r="T5" s="1"/>
    </row>
    <row r="6" spans="1:20" x14ac:dyDescent="0.2">
      <c r="A6" s="6">
        <v>1</v>
      </c>
      <c r="B6" s="20" t="s">
        <v>234</v>
      </c>
      <c r="C6" s="7">
        <f>+BA!I43+BA!J43</f>
        <v>110450000</v>
      </c>
      <c r="D6" s="7">
        <f>+BA!M43</f>
        <v>15432000</v>
      </c>
      <c r="E6" s="7">
        <f>+BA!P43</f>
        <v>14932000</v>
      </c>
      <c r="F6" s="7">
        <f>+BA!S43</f>
        <v>17132000</v>
      </c>
      <c r="G6" s="7">
        <f>+BA!V43</f>
        <v>17132000</v>
      </c>
      <c r="H6" s="7">
        <f>+BA!Y43</f>
        <v>17132000</v>
      </c>
      <c r="I6" s="7">
        <f>+BA!AB43</f>
        <v>17132000</v>
      </c>
      <c r="J6" s="7">
        <f>+BA!AE43</f>
        <v>17132000</v>
      </c>
      <c r="K6" s="7">
        <f>+BA!AH43</f>
        <v>17132000</v>
      </c>
      <c r="L6" s="7">
        <f>+BA!AK43</f>
        <v>17132000</v>
      </c>
      <c r="M6" s="7">
        <f>+BA!AN43</f>
        <v>17132000</v>
      </c>
      <c r="N6" s="7">
        <f>+BA!AQ43</f>
        <v>11572000</v>
      </c>
      <c r="O6" s="7">
        <f>+BA!AT43</f>
        <v>8258000</v>
      </c>
      <c r="P6" s="7">
        <f>+BA!AW43</f>
        <v>0</v>
      </c>
      <c r="Q6" s="20"/>
      <c r="R6" s="7">
        <f>SUM(C6:P6)</f>
        <v>297700000</v>
      </c>
      <c r="S6" s="1"/>
      <c r="T6" s="1"/>
    </row>
    <row r="7" spans="1:20" x14ac:dyDescent="0.2">
      <c r="A7" s="6">
        <v>2</v>
      </c>
      <c r="B7" s="20" t="s">
        <v>235</v>
      </c>
      <c r="C7" s="10">
        <f>+KA!I104+KA!J104</f>
        <v>179725000</v>
      </c>
      <c r="D7" s="10">
        <f>+KA!M104</f>
        <v>26102500</v>
      </c>
      <c r="E7" s="10">
        <f>+KA!P104</f>
        <v>28152500</v>
      </c>
      <c r="F7" s="10">
        <f>+KA!S104</f>
        <v>28152500</v>
      </c>
      <c r="G7" s="10">
        <f>+KA!V104</f>
        <v>28152500</v>
      </c>
      <c r="H7" s="10">
        <f>+KA!Y104</f>
        <v>28152500</v>
      </c>
      <c r="I7" s="10">
        <f>+KA!AB104</f>
        <v>28152500</v>
      </c>
      <c r="J7" s="10">
        <f>+KA!AE104</f>
        <v>28152500</v>
      </c>
      <c r="K7" s="10">
        <f>+KA!AH104</f>
        <v>28152500</v>
      </c>
      <c r="L7" s="10">
        <f>+KA!AK104</f>
        <v>28152500</v>
      </c>
      <c r="M7" s="10">
        <f>+KA!AN104</f>
        <v>28152500</v>
      </c>
      <c r="N7" s="10">
        <f>+KA!AQ104</f>
        <v>11560000</v>
      </c>
      <c r="O7" s="10">
        <f>+KA!AT104</f>
        <v>9890000</v>
      </c>
      <c r="P7" s="10">
        <f>+KA!AW104</f>
        <v>0</v>
      </c>
      <c r="Q7" s="20"/>
      <c r="R7" s="7">
        <f>SUM(C7:P7)</f>
        <v>480650000</v>
      </c>
      <c r="S7" s="1"/>
      <c r="T7" s="1"/>
    </row>
    <row r="8" spans="1:20" x14ac:dyDescent="0.2">
      <c r="A8" s="6">
        <v>3</v>
      </c>
      <c r="B8" s="20" t="s">
        <v>236</v>
      </c>
      <c r="C8" s="10">
        <f>+OM!I140+OM!J140</f>
        <v>254200000</v>
      </c>
      <c r="D8" s="10">
        <f>+OM!M140</f>
        <v>31587000</v>
      </c>
      <c r="E8" s="10">
        <f>+OM!P140</f>
        <v>39032000</v>
      </c>
      <c r="F8" s="10">
        <f>+OM!S140</f>
        <v>37732000</v>
      </c>
      <c r="G8" s="10">
        <f>+OM!V140</f>
        <v>37732000</v>
      </c>
      <c r="H8" s="10">
        <f>+OM!Y140</f>
        <v>37732000</v>
      </c>
      <c r="I8" s="10">
        <f>+OM!AB140</f>
        <v>45932000</v>
      </c>
      <c r="J8" s="10">
        <f>+OM!AE140</f>
        <v>37732000</v>
      </c>
      <c r="K8" s="10">
        <f>+OM!AH140</f>
        <v>37732000</v>
      </c>
      <c r="L8" s="10">
        <f>+OM!AK140</f>
        <v>37732000</v>
      </c>
      <c r="M8" s="10">
        <f>+OM!AN140</f>
        <v>40832000</v>
      </c>
      <c r="N8" s="10">
        <f>+OM!AQ140</f>
        <v>25402000</v>
      </c>
      <c r="O8" s="10">
        <f>+OM!AT140</f>
        <v>17398000</v>
      </c>
      <c r="P8" s="10">
        <f>+OM!AW140</f>
        <v>0</v>
      </c>
      <c r="Q8" s="20"/>
      <c r="R8" s="7">
        <f>SUM(C8:P8)</f>
        <v>680775000</v>
      </c>
      <c r="S8" s="1"/>
      <c r="T8" s="1"/>
    </row>
    <row r="9" spans="1:20" x14ac:dyDescent="0.2">
      <c r="A9" s="6">
        <v>4</v>
      </c>
      <c r="B9" s="20" t="s">
        <v>237</v>
      </c>
      <c r="C9" s="10">
        <f>+TI!I88+TI!J88</f>
        <v>167000000</v>
      </c>
      <c r="D9" s="10">
        <f>+TI!M88</f>
        <v>16415000</v>
      </c>
      <c r="E9" s="10">
        <f>+TI!P88</f>
        <v>19915000</v>
      </c>
      <c r="F9" s="10">
        <f>+TI!S88</f>
        <v>19915000</v>
      </c>
      <c r="G9" s="10">
        <f>+TI!V88</f>
        <v>19915000</v>
      </c>
      <c r="H9" s="10">
        <f>+TI!Y88</f>
        <v>19915000</v>
      </c>
      <c r="I9" s="10">
        <f>+TI!AB88</f>
        <v>19915000</v>
      </c>
      <c r="J9" s="10">
        <f>+TI!AE88</f>
        <v>19915000</v>
      </c>
      <c r="K9" s="10">
        <f>+TI!AH88</f>
        <v>19915000</v>
      </c>
      <c r="L9" s="10">
        <f>+TI!AK88</f>
        <v>19915000</v>
      </c>
      <c r="M9" s="10">
        <f>+TI!AN88</f>
        <v>19415000</v>
      </c>
      <c r="N9" s="10">
        <f>+TI!AQ88</f>
        <v>12965000</v>
      </c>
      <c r="O9" s="10">
        <f>+TI!AT88</f>
        <v>11085000</v>
      </c>
      <c r="P9" s="10">
        <f>+TI!AW88</f>
        <v>0</v>
      </c>
      <c r="Q9" s="20"/>
      <c r="R9" s="7">
        <f>SUM(C9:P9)</f>
        <v>386200000</v>
      </c>
    </row>
    <row r="10" spans="1:20" x14ac:dyDescent="0.2">
      <c r="A10" s="6">
        <v>5</v>
      </c>
      <c r="B10" s="20" t="s">
        <v>238</v>
      </c>
      <c r="C10" s="10">
        <f>+TO!I68+TO!J68</f>
        <v>179650000</v>
      </c>
      <c r="D10" s="10">
        <f>+TO!M68</f>
        <v>20457000</v>
      </c>
      <c r="E10" s="10">
        <f>+TO!P68</f>
        <v>24644500</v>
      </c>
      <c r="F10" s="10">
        <f>+TO!S68</f>
        <v>24949500</v>
      </c>
      <c r="G10" s="10">
        <f>+TO!V68</f>
        <v>25755750</v>
      </c>
      <c r="H10" s="10">
        <f>+TO!Y68</f>
        <v>25755750</v>
      </c>
      <c r="I10" s="10">
        <f>+TO!AB68</f>
        <v>25755750</v>
      </c>
      <c r="J10" s="10">
        <f>+TO!AE68</f>
        <v>30955750</v>
      </c>
      <c r="K10" s="10">
        <f>+TO!AH68</f>
        <v>25755750</v>
      </c>
      <c r="L10" s="10">
        <f>+TO!AK68</f>
        <v>25755750</v>
      </c>
      <c r="M10" s="10">
        <f>+TO!AN68</f>
        <v>25755750</v>
      </c>
      <c r="N10" s="10">
        <f>+TO!AQ68</f>
        <v>15805750</v>
      </c>
      <c r="O10" s="10">
        <f>+TO!AT68</f>
        <v>8034250</v>
      </c>
      <c r="P10" s="10">
        <f>+TO!AW68</f>
        <v>0</v>
      </c>
      <c r="Q10" s="20"/>
      <c r="R10" s="7">
        <f>SUM(C10:P10)</f>
        <v>459031250</v>
      </c>
    </row>
    <row r="11" spans="1:20" s="27" customFormat="1" x14ac:dyDescent="0.2">
      <c r="A11" s="21"/>
      <c r="B11" s="21" t="s">
        <v>233</v>
      </c>
      <c r="C11" s="26">
        <f>SUM(C6:C10)</f>
        <v>891025000</v>
      </c>
      <c r="D11" s="26">
        <f t="shared" ref="D11:R11" si="0">SUM(D6:D10)</f>
        <v>109993500</v>
      </c>
      <c r="E11" s="26">
        <f t="shared" si="0"/>
        <v>126676000</v>
      </c>
      <c r="F11" s="26">
        <f t="shared" si="0"/>
        <v>127881000</v>
      </c>
      <c r="G11" s="26">
        <f t="shared" si="0"/>
        <v>128687250</v>
      </c>
      <c r="H11" s="26">
        <f t="shared" si="0"/>
        <v>128687250</v>
      </c>
      <c r="I11" s="26">
        <f t="shared" si="0"/>
        <v>136887250</v>
      </c>
      <c r="J11" s="26">
        <f t="shared" si="0"/>
        <v>133887250</v>
      </c>
      <c r="K11" s="26">
        <f t="shared" si="0"/>
        <v>128687250</v>
      </c>
      <c r="L11" s="26">
        <f t="shared" si="0"/>
        <v>128687250</v>
      </c>
      <c r="M11" s="26">
        <f t="shared" si="0"/>
        <v>131287250</v>
      </c>
      <c r="N11" s="26">
        <f t="shared" si="0"/>
        <v>77304750</v>
      </c>
      <c r="O11" s="26">
        <f t="shared" si="0"/>
        <v>54665250</v>
      </c>
      <c r="P11" s="26">
        <f t="shared" si="0"/>
        <v>0</v>
      </c>
      <c r="Q11" s="26">
        <f t="shared" si="0"/>
        <v>0</v>
      </c>
      <c r="R11" s="26">
        <f t="shared" si="0"/>
        <v>2304356250</v>
      </c>
      <c r="S11" s="343">
        <f>+'[1]Omzet '!$T$6</f>
        <v>2204100000</v>
      </c>
      <c r="T11" s="343">
        <f>+R11-S11</f>
        <v>100256250</v>
      </c>
    </row>
    <row r="13" spans="1:20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0" x14ac:dyDescent="0.2">
      <c r="A14" s="23" t="s">
        <v>248</v>
      </c>
      <c r="B14" s="2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20" x14ac:dyDescent="0.2">
      <c r="A15" s="23" t="s">
        <v>216</v>
      </c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20" x14ac:dyDescent="0.2">
      <c r="A16" s="19" t="s">
        <v>1</v>
      </c>
      <c r="B16" s="19" t="s">
        <v>217</v>
      </c>
      <c r="C16" s="19" t="s">
        <v>218</v>
      </c>
      <c r="D16" s="19" t="s">
        <v>219</v>
      </c>
      <c r="E16" s="19" t="s">
        <v>220</v>
      </c>
      <c r="F16" s="19" t="s">
        <v>221</v>
      </c>
      <c r="G16" s="19" t="s">
        <v>222</v>
      </c>
      <c r="H16" s="19" t="s">
        <v>223</v>
      </c>
      <c r="I16" s="19" t="s">
        <v>224</v>
      </c>
      <c r="J16" s="19" t="s">
        <v>225</v>
      </c>
      <c r="K16" s="19" t="s">
        <v>226</v>
      </c>
      <c r="L16" s="19" t="s">
        <v>227</v>
      </c>
      <c r="M16" s="19" t="s">
        <v>228</v>
      </c>
      <c r="N16" s="19" t="s">
        <v>229</v>
      </c>
      <c r="O16" s="19" t="s">
        <v>230</v>
      </c>
      <c r="P16" s="19" t="s">
        <v>231</v>
      </c>
      <c r="Q16" s="19" t="s">
        <v>169</v>
      </c>
      <c r="R16" s="19" t="s">
        <v>233</v>
      </c>
    </row>
    <row r="17" spans="1:18" x14ac:dyDescent="0.2">
      <c r="A17" s="6">
        <v>1</v>
      </c>
      <c r="B17" s="20" t="s">
        <v>234</v>
      </c>
      <c r="C17" s="7">
        <f>+BA!K43+BA!I43</f>
        <v>110450000</v>
      </c>
      <c r="D17" s="7">
        <f>+BA!N43</f>
        <v>15432000</v>
      </c>
      <c r="E17" s="7">
        <f>+BA!Q43</f>
        <v>13932000</v>
      </c>
      <c r="F17" s="7">
        <f>+BA!T43</f>
        <v>14532000</v>
      </c>
      <c r="G17" s="7">
        <f>+BA!W43</f>
        <v>9883000</v>
      </c>
      <c r="H17" s="7">
        <f>+BA!Z43</f>
        <v>4972000</v>
      </c>
      <c r="I17" s="7">
        <f>+BA!AC43</f>
        <v>2415000</v>
      </c>
      <c r="J17" s="7">
        <f>+BA!AF43</f>
        <v>1650000</v>
      </c>
      <c r="K17" s="7">
        <f>+BA!AI43</f>
        <v>800000</v>
      </c>
      <c r="L17" s="7">
        <f>+BA!AL43</f>
        <v>800000</v>
      </c>
      <c r="M17" s="7">
        <f>+BA!AO43</f>
        <v>800000</v>
      </c>
      <c r="N17" s="7">
        <f>+BA!AR43</f>
        <v>800000</v>
      </c>
      <c r="O17" s="7">
        <f>+BA!AU43</f>
        <v>700000</v>
      </c>
      <c r="P17" s="7">
        <f>+BA!AX43</f>
        <v>0</v>
      </c>
      <c r="Q17" s="20"/>
      <c r="R17" s="7">
        <f>SUM(C17:P17)</f>
        <v>177166000</v>
      </c>
    </row>
    <row r="18" spans="1:18" x14ac:dyDescent="0.2">
      <c r="A18" s="6">
        <v>2</v>
      </c>
      <c r="B18" s="20" t="s">
        <v>235</v>
      </c>
      <c r="C18" s="10">
        <f>+KA!K104+KA!I104</f>
        <v>179725000</v>
      </c>
      <c r="D18" s="10">
        <f>+KA!N104</f>
        <v>26102500</v>
      </c>
      <c r="E18" s="10">
        <f>+KA!Q104</f>
        <v>26252500</v>
      </c>
      <c r="F18" s="10">
        <f>+KA!T104</f>
        <v>23757500</v>
      </c>
      <c r="G18" s="10">
        <f>+KA!W104</f>
        <v>18078500</v>
      </c>
      <c r="H18" s="10">
        <f>+KA!Z104</f>
        <v>7370000</v>
      </c>
      <c r="I18" s="10">
        <f>+KA!AC104</f>
        <v>425000</v>
      </c>
      <c r="J18" s="10">
        <f>+KA!AF104</f>
        <v>250000</v>
      </c>
      <c r="K18" s="10">
        <f>+KA!AI104</f>
        <v>0</v>
      </c>
      <c r="L18" s="10">
        <f>+KA!AL104</f>
        <v>0</v>
      </c>
      <c r="M18" s="10">
        <f>+KA!AO104</f>
        <v>0</v>
      </c>
      <c r="N18" s="10">
        <f>+KA!AR104</f>
        <v>0</v>
      </c>
      <c r="O18" s="10">
        <f>+KA!AU104</f>
        <v>0</v>
      </c>
      <c r="P18" s="10">
        <f>+KA!AX104</f>
        <v>0</v>
      </c>
      <c r="Q18" s="20"/>
      <c r="R18" s="7">
        <f>SUM(C18:P18)</f>
        <v>281961000</v>
      </c>
    </row>
    <row r="19" spans="1:18" x14ac:dyDescent="0.2">
      <c r="A19" s="6">
        <v>3</v>
      </c>
      <c r="B19" s="20" t="s">
        <v>236</v>
      </c>
      <c r="C19" s="10">
        <f>+OM!K140+OM!I140</f>
        <v>254200000</v>
      </c>
      <c r="D19" s="10">
        <f>+OM!N140</f>
        <v>30146000</v>
      </c>
      <c r="E19" s="10">
        <f>+OM!Q140</f>
        <v>32546000</v>
      </c>
      <c r="F19" s="10">
        <f>+OM!T140</f>
        <v>30146000</v>
      </c>
      <c r="G19" s="10">
        <f>+OM!W140</f>
        <v>17546000</v>
      </c>
      <c r="H19" s="10">
        <f>+OM!Z140</f>
        <v>7676000</v>
      </c>
      <c r="I19" s="10">
        <f>+OM!AC140</f>
        <v>965000</v>
      </c>
      <c r="J19" s="10">
        <f>+OM!AF140</f>
        <v>0</v>
      </c>
      <c r="K19" s="10">
        <f>+OM!AI140</f>
        <v>0</v>
      </c>
      <c r="L19" s="10">
        <f>+OM!AL140</f>
        <v>0</v>
      </c>
      <c r="M19" s="10">
        <f>+OM!AO140</f>
        <v>0</v>
      </c>
      <c r="N19" s="10">
        <f>+OM!AR140</f>
        <v>0</v>
      </c>
      <c r="O19" s="10">
        <f>+OM!AU140</f>
        <v>0</v>
      </c>
      <c r="P19" s="10">
        <f>+OM!AX140</f>
        <v>0</v>
      </c>
      <c r="Q19" s="20"/>
      <c r="R19" s="7">
        <f>SUM(C19:P19)</f>
        <v>373225000</v>
      </c>
    </row>
    <row r="20" spans="1:18" x14ac:dyDescent="0.2">
      <c r="A20" s="6">
        <v>4</v>
      </c>
      <c r="B20" s="20" t="s">
        <v>237</v>
      </c>
      <c r="C20" s="10">
        <f>+TI!K88+TI!I88</f>
        <v>166800000</v>
      </c>
      <c r="D20" s="10">
        <f>+TI!N88</f>
        <v>16415000</v>
      </c>
      <c r="E20" s="10">
        <f>+TI!Q88</f>
        <v>16315000</v>
      </c>
      <c r="F20" s="10">
        <f>+TI!T88</f>
        <v>15865000</v>
      </c>
      <c r="G20" s="10">
        <f>+TI!W88</f>
        <v>11465000</v>
      </c>
      <c r="H20" s="10">
        <f>+TI!Z88</f>
        <v>7365000</v>
      </c>
      <c r="I20" s="10">
        <f>+TI!AC88</f>
        <v>3410000</v>
      </c>
      <c r="J20" s="10">
        <f>+TI!AF88</f>
        <v>1950000</v>
      </c>
      <c r="K20" s="10">
        <f>+TI!AI88</f>
        <v>950000</v>
      </c>
      <c r="L20" s="10">
        <f>+TI!AL88</f>
        <v>400000</v>
      </c>
      <c r="M20" s="10">
        <f>+TI!AO88</f>
        <v>0</v>
      </c>
      <c r="N20" s="10">
        <f>+TI!AR88</f>
        <v>0</v>
      </c>
      <c r="O20" s="10">
        <f>+TI!AU88</f>
        <v>0</v>
      </c>
      <c r="P20" s="10">
        <f>+TI!AX88</f>
        <v>0</v>
      </c>
      <c r="Q20" s="20"/>
      <c r="R20" s="7">
        <f>SUM(C20:P20)</f>
        <v>240935000</v>
      </c>
    </row>
    <row r="21" spans="1:18" x14ac:dyDescent="0.2">
      <c r="A21" s="6">
        <v>5</v>
      </c>
      <c r="B21" s="20" t="s">
        <v>238</v>
      </c>
      <c r="C21" s="10">
        <f>+TO!K68+TO!I68</f>
        <v>177650000</v>
      </c>
      <c r="D21" s="10">
        <f>+TO!N68</f>
        <v>19507000</v>
      </c>
      <c r="E21" s="10">
        <f>+TO!Q68</f>
        <v>22074500</v>
      </c>
      <c r="F21" s="10">
        <f>+TO!T68</f>
        <v>18679500</v>
      </c>
      <c r="G21" s="10">
        <f>+TO!W68</f>
        <v>13170500</v>
      </c>
      <c r="H21" s="10">
        <f>+TO!Z68</f>
        <v>6748500</v>
      </c>
      <c r="I21" s="10">
        <f>+TO!AC68</f>
        <v>3555000</v>
      </c>
      <c r="J21" s="10">
        <f>+TO!AF68</f>
        <v>5930000</v>
      </c>
      <c r="K21" s="10">
        <f>+TO!AI68</f>
        <v>950000</v>
      </c>
      <c r="L21" s="10">
        <f>+TO!AL68</f>
        <v>400000</v>
      </c>
      <c r="M21" s="10">
        <f>+TO!AO68</f>
        <v>0</v>
      </c>
      <c r="N21" s="10">
        <f>+TO!AR68</f>
        <v>0</v>
      </c>
      <c r="O21" s="10">
        <f>+TO!AU68</f>
        <v>0</v>
      </c>
      <c r="P21" s="10">
        <f>+TO!AX68</f>
        <v>0</v>
      </c>
      <c r="Q21" s="20"/>
      <c r="R21" s="7">
        <f>SUM(C21:P21)</f>
        <v>268665000</v>
      </c>
    </row>
    <row r="22" spans="1:18" s="27" customFormat="1" x14ac:dyDescent="0.2">
      <c r="A22" s="21"/>
      <c r="B22" s="21" t="s">
        <v>233</v>
      </c>
      <c r="C22" s="26">
        <f>SUM(C17:C21)</f>
        <v>888825000</v>
      </c>
      <c r="D22" s="26">
        <f t="shared" ref="D22:R22" si="1">SUM(D17:D21)</f>
        <v>107602500</v>
      </c>
      <c r="E22" s="26">
        <f t="shared" si="1"/>
        <v>111120000</v>
      </c>
      <c r="F22" s="26">
        <f t="shared" si="1"/>
        <v>102980000</v>
      </c>
      <c r="G22" s="26">
        <f t="shared" si="1"/>
        <v>70143000</v>
      </c>
      <c r="H22" s="26">
        <f t="shared" si="1"/>
        <v>34131500</v>
      </c>
      <c r="I22" s="26">
        <f t="shared" si="1"/>
        <v>10770000</v>
      </c>
      <c r="J22" s="26">
        <f t="shared" si="1"/>
        <v>9780000</v>
      </c>
      <c r="K22" s="26">
        <f t="shared" si="1"/>
        <v>2700000</v>
      </c>
      <c r="L22" s="26">
        <f t="shared" si="1"/>
        <v>1600000</v>
      </c>
      <c r="M22" s="26">
        <f t="shared" si="1"/>
        <v>800000</v>
      </c>
      <c r="N22" s="26">
        <f t="shared" si="1"/>
        <v>800000</v>
      </c>
      <c r="O22" s="26">
        <f t="shared" si="1"/>
        <v>700000</v>
      </c>
      <c r="P22" s="26">
        <f t="shared" si="1"/>
        <v>0</v>
      </c>
      <c r="Q22" s="26">
        <f t="shared" si="1"/>
        <v>0</v>
      </c>
      <c r="R22" s="26">
        <f t="shared" si="1"/>
        <v>1341952000</v>
      </c>
    </row>
    <row r="25" spans="1:18" x14ac:dyDescent="0.2">
      <c r="A25" s="25" t="s">
        <v>249</v>
      </c>
      <c r="B25" s="25"/>
    </row>
    <row r="26" spans="1:18" x14ac:dyDescent="0.2">
      <c r="A26" s="25" t="s">
        <v>216</v>
      </c>
      <c r="B26" s="25"/>
    </row>
    <row r="27" spans="1:18" x14ac:dyDescent="0.2">
      <c r="A27" s="19" t="s">
        <v>1</v>
      </c>
      <c r="B27" s="19" t="s">
        <v>217</v>
      </c>
      <c r="C27" s="19" t="s">
        <v>218</v>
      </c>
      <c r="D27" s="19" t="s">
        <v>219</v>
      </c>
      <c r="E27" s="19" t="s">
        <v>220</v>
      </c>
      <c r="F27" s="19" t="s">
        <v>221</v>
      </c>
      <c r="G27" s="19" t="s">
        <v>222</v>
      </c>
      <c r="H27" s="19" t="s">
        <v>223</v>
      </c>
      <c r="I27" s="19" t="s">
        <v>224</v>
      </c>
      <c r="J27" s="19" t="s">
        <v>225</v>
      </c>
      <c r="K27" s="19" t="s">
        <v>226</v>
      </c>
      <c r="L27" s="19" t="s">
        <v>227</v>
      </c>
      <c r="M27" s="19" t="s">
        <v>228</v>
      </c>
      <c r="N27" s="19" t="s">
        <v>229</v>
      </c>
      <c r="O27" s="19" t="s">
        <v>230</v>
      </c>
      <c r="P27" s="19" t="s">
        <v>231</v>
      </c>
      <c r="Q27" s="19" t="s">
        <v>169</v>
      </c>
      <c r="R27" s="19" t="s">
        <v>233</v>
      </c>
    </row>
    <row r="28" spans="1:18" x14ac:dyDescent="0.2">
      <c r="A28" s="6">
        <v>1</v>
      </c>
      <c r="B28" s="20" t="s">
        <v>234</v>
      </c>
      <c r="C28" s="7">
        <f>+BA!L43</f>
        <v>0</v>
      </c>
      <c r="D28" s="7">
        <f>+BA!O43</f>
        <v>0</v>
      </c>
      <c r="E28" s="7">
        <f>+BA!R43</f>
        <v>1000000</v>
      </c>
      <c r="F28" s="7">
        <f>+BA!U43</f>
        <v>2600000</v>
      </c>
      <c r="G28" s="7">
        <f>+BA!X43</f>
        <v>7249000</v>
      </c>
      <c r="H28" s="7">
        <f>+BA!AA43</f>
        <v>12160000</v>
      </c>
      <c r="I28" s="7">
        <f>+BA!AD43</f>
        <v>14717000</v>
      </c>
      <c r="J28" s="7">
        <f>+BA!AG43</f>
        <v>15482000</v>
      </c>
      <c r="K28" s="7">
        <f>+BA!AJ43</f>
        <v>16332000</v>
      </c>
      <c r="L28" s="7">
        <f>+BA!AM43</f>
        <v>16332000</v>
      </c>
      <c r="M28" s="7">
        <f>+BA!AP43</f>
        <v>16332000</v>
      </c>
      <c r="N28" s="7">
        <f>+BA!AS43</f>
        <v>10772000</v>
      </c>
      <c r="O28" s="7">
        <f>+BA!AV43</f>
        <v>7558000</v>
      </c>
      <c r="P28" s="7">
        <f>+BA!AY43</f>
        <v>0</v>
      </c>
      <c r="Q28" s="20"/>
      <c r="R28" s="7">
        <f>SUM(C28:P28)</f>
        <v>120534000</v>
      </c>
    </row>
    <row r="29" spans="1:18" x14ac:dyDescent="0.2">
      <c r="A29" s="6">
        <v>2</v>
      </c>
      <c r="B29" s="20" t="s">
        <v>235</v>
      </c>
      <c r="C29" s="10">
        <f>+KA!L104</f>
        <v>0</v>
      </c>
      <c r="D29" s="10">
        <f>+KA!O104</f>
        <v>0</v>
      </c>
      <c r="E29" s="10">
        <f>+KA!R104</f>
        <v>1900000</v>
      </c>
      <c r="F29" s="10">
        <f>+KA!U104</f>
        <v>4395000</v>
      </c>
      <c r="G29" s="10">
        <f>+KA!X104</f>
        <v>10074000</v>
      </c>
      <c r="H29" s="10">
        <f>+KA!AA104</f>
        <v>20782500</v>
      </c>
      <c r="I29" s="10">
        <f>+KA!AD104</f>
        <v>27727500</v>
      </c>
      <c r="J29" s="10">
        <f>+KA!AG104</f>
        <v>27902500</v>
      </c>
      <c r="K29" s="10">
        <f>+KA!AJ104</f>
        <v>28152500</v>
      </c>
      <c r="L29" s="10">
        <f>+KA!AM104</f>
        <v>28152500</v>
      </c>
      <c r="M29" s="10">
        <f>+KA!AP104</f>
        <v>28152500</v>
      </c>
      <c r="N29" s="10">
        <f>+KA!AS104</f>
        <v>11560000</v>
      </c>
      <c r="O29" s="10">
        <f>+KA!AV104</f>
        <v>9890000</v>
      </c>
      <c r="P29" s="10">
        <f>+KA!AY104</f>
        <v>0</v>
      </c>
      <c r="Q29" s="20"/>
      <c r="R29" s="7">
        <f>SUM(C29:P29)</f>
        <v>198689000</v>
      </c>
    </row>
    <row r="30" spans="1:18" x14ac:dyDescent="0.2">
      <c r="A30" s="6">
        <v>3</v>
      </c>
      <c r="B30" s="20" t="s">
        <v>236</v>
      </c>
      <c r="C30" s="10">
        <f>+OM!L140</f>
        <v>0</v>
      </c>
      <c r="D30" s="10">
        <f>+OM!O140</f>
        <v>1441000</v>
      </c>
      <c r="E30" s="10">
        <f>+OM!R140</f>
        <v>6486000</v>
      </c>
      <c r="F30" s="10">
        <f>+OM!U140</f>
        <v>7586000</v>
      </c>
      <c r="G30" s="10">
        <f>+OM!X140</f>
        <v>20186000</v>
      </c>
      <c r="H30" s="10">
        <f>+OM!AA140</f>
        <v>30056000</v>
      </c>
      <c r="I30" s="10">
        <f>+OM!AD140</f>
        <v>44967000</v>
      </c>
      <c r="J30" s="10">
        <f>+OM!AG140</f>
        <v>37732000</v>
      </c>
      <c r="K30" s="10">
        <f>+OM!AJ140</f>
        <v>37732000</v>
      </c>
      <c r="L30" s="10">
        <f>+OM!AM140</f>
        <v>37732000</v>
      </c>
      <c r="M30" s="10">
        <f>+OM!AP140</f>
        <v>40832000</v>
      </c>
      <c r="N30" s="10">
        <f>+OM!AS140</f>
        <v>25402000</v>
      </c>
      <c r="O30" s="10">
        <f>+OM!AV140</f>
        <v>17398000</v>
      </c>
      <c r="P30" s="10">
        <f>+OM!AY140</f>
        <v>0</v>
      </c>
      <c r="Q30" s="20"/>
      <c r="R30" s="7">
        <f>SUM(C30:P30)</f>
        <v>307550000</v>
      </c>
    </row>
    <row r="31" spans="1:18" x14ac:dyDescent="0.2">
      <c r="A31" s="6">
        <v>4</v>
      </c>
      <c r="B31" s="20" t="s">
        <v>237</v>
      </c>
      <c r="C31" s="10">
        <f>+TI!L88</f>
        <v>200000</v>
      </c>
      <c r="D31" s="10">
        <f>+TI!O88</f>
        <v>0</v>
      </c>
      <c r="E31" s="10">
        <f>+TI!R88</f>
        <v>3600000</v>
      </c>
      <c r="F31" s="10">
        <f>+TI!U88</f>
        <v>4050000</v>
      </c>
      <c r="G31" s="10">
        <f>+TI!X88</f>
        <v>8450000</v>
      </c>
      <c r="H31" s="53">
        <f>+TI!AA88</f>
        <v>12550000</v>
      </c>
      <c r="I31" s="53">
        <f>+TI!AD88</f>
        <v>16505000</v>
      </c>
      <c r="J31" s="10">
        <f>+TI!AG88</f>
        <v>17965000</v>
      </c>
      <c r="K31" s="10">
        <f>+TI!AJ88</f>
        <v>18965000</v>
      </c>
      <c r="L31" s="10">
        <f>+TI!AM88</f>
        <v>19515000</v>
      </c>
      <c r="M31" s="10">
        <f>+TI!AP88</f>
        <v>19415000</v>
      </c>
      <c r="N31" s="10">
        <f>+TI!AS88</f>
        <v>12965000</v>
      </c>
      <c r="O31" s="10">
        <f>+TI!AV88</f>
        <v>11085000</v>
      </c>
      <c r="P31" s="10">
        <f>+TI!AW88</f>
        <v>0</v>
      </c>
      <c r="Q31" s="20"/>
      <c r="R31" s="7">
        <f>SUM(C31:P31)</f>
        <v>145265000</v>
      </c>
    </row>
    <row r="32" spans="1:18" x14ac:dyDescent="0.2">
      <c r="A32" s="6">
        <v>5</v>
      </c>
      <c r="B32" s="20" t="s">
        <v>238</v>
      </c>
      <c r="C32" s="10">
        <f>+TO!L68</f>
        <v>2000000</v>
      </c>
      <c r="D32" s="10">
        <f>+TO!O68</f>
        <v>950000</v>
      </c>
      <c r="E32" s="53">
        <f>+TO!R68</f>
        <v>2570000</v>
      </c>
      <c r="F32" s="10">
        <f>+TO!U68</f>
        <v>6270000</v>
      </c>
      <c r="G32" s="10">
        <f>+TO!X68</f>
        <v>12585250</v>
      </c>
      <c r="H32" s="10">
        <f>+TO!AA68</f>
        <v>19007250</v>
      </c>
      <c r="I32" s="10">
        <f>+TO!AD68</f>
        <v>22200750</v>
      </c>
      <c r="J32" s="10">
        <f>+TO!AG68</f>
        <v>25025750</v>
      </c>
      <c r="K32" s="10">
        <f>+TO!AJ68</f>
        <v>24805750</v>
      </c>
      <c r="L32" s="10">
        <f>+TO!AM68</f>
        <v>25355750</v>
      </c>
      <c r="M32" s="10">
        <f>+TO!AP68</f>
        <v>25755750</v>
      </c>
      <c r="N32" s="10">
        <f>+TO!AS68</f>
        <v>15805750</v>
      </c>
      <c r="O32" s="10">
        <f>+TO!AV68</f>
        <v>8034250</v>
      </c>
      <c r="P32" s="10">
        <f>+TO!AY68</f>
        <v>0</v>
      </c>
      <c r="Q32" s="20"/>
      <c r="R32" s="7">
        <f>SUM(C32:P32)</f>
        <v>190366250</v>
      </c>
    </row>
    <row r="33" spans="1:18" s="27" customFormat="1" x14ac:dyDescent="0.2">
      <c r="A33" s="21"/>
      <c r="B33" s="21" t="s">
        <v>233</v>
      </c>
      <c r="C33" s="98">
        <f>SUM(C28:C32)</f>
        <v>2200000</v>
      </c>
      <c r="D33" s="98">
        <f>SUM(D28:D32)</f>
        <v>2391000</v>
      </c>
      <c r="E33" s="98">
        <f t="shared" ref="E33:R33" si="2">SUM(E28:E32)</f>
        <v>15556000</v>
      </c>
      <c r="F33" s="98">
        <f t="shared" si="2"/>
        <v>24901000</v>
      </c>
      <c r="G33" s="98">
        <f t="shared" si="2"/>
        <v>58544250</v>
      </c>
      <c r="H33" s="98">
        <f t="shared" si="2"/>
        <v>94555750</v>
      </c>
      <c r="I33" s="98">
        <f t="shared" si="2"/>
        <v>126117250</v>
      </c>
      <c r="J33" s="98">
        <f t="shared" si="2"/>
        <v>124107250</v>
      </c>
      <c r="K33" s="98">
        <f t="shared" si="2"/>
        <v>125987250</v>
      </c>
      <c r="L33" s="98">
        <f t="shared" si="2"/>
        <v>127087250</v>
      </c>
      <c r="M33" s="26">
        <f t="shared" si="2"/>
        <v>130487250</v>
      </c>
      <c r="N33" s="26">
        <f t="shared" si="2"/>
        <v>76504750</v>
      </c>
      <c r="O33" s="26">
        <f t="shared" si="2"/>
        <v>53965250</v>
      </c>
      <c r="P33" s="26">
        <f t="shared" si="2"/>
        <v>0</v>
      </c>
      <c r="Q33" s="26">
        <f t="shared" si="2"/>
        <v>0</v>
      </c>
      <c r="R33" s="26">
        <f t="shared" si="2"/>
        <v>962404250</v>
      </c>
    </row>
    <row r="35" spans="1:18" s="27" customFormat="1" x14ac:dyDescent="0.2">
      <c r="A35" s="113" t="s">
        <v>317</v>
      </c>
      <c r="B35" s="114"/>
      <c r="C35" s="115"/>
      <c r="D35" s="115"/>
      <c r="E35" s="116" t="s">
        <v>318</v>
      </c>
      <c r="F35" s="236"/>
      <c r="G35" s="236"/>
      <c r="H35" s="116" t="s">
        <v>318</v>
      </c>
      <c r="I35" s="118"/>
      <c r="J35" s="117"/>
      <c r="K35" s="117"/>
      <c r="L35" s="117"/>
      <c r="M35" s="115"/>
      <c r="N35" s="115"/>
      <c r="O35" s="115"/>
      <c r="P35" s="115"/>
      <c r="Q35" s="115"/>
      <c r="R35" s="115"/>
    </row>
    <row r="36" spans="1:18" s="27" customFormat="1" x14ac:dyDescent="0.2">
      <c r="A36" s="113"/>
      <c r="B36" s="114"/>
      <c r="C36" s="115"/>
      <c r="D36" s="115"/>
      <c r="E36" s="236"/>
      <c r="F36" s="116"/>
      <c r="G36" s="116"/>
      <c r="H36" s="236"/>
      <c r="I36" s="117"/>
      <c r="J36" s="117"/>
      <c r="K36" s="117"/>
      <c r="L36" s="117"/>
      <c r="M36" s="115"/>
      <c r="N36" s="115"/>
      <c r="O36" s="115"/>
      <c r="P36" s="115"/>
      <c r="Q36" s="115"/>
      <c r="R36" s="115"/>
    </row>
    <row r="37" spans="1:18" x14ac:dyDescent="0.2">
      <c r="C37" s="86"/>
      <c r="D37" s="86"/>
      <c r="E37" s="116"/>
      <c r="F37" s="116"/>
      <c r="G37" s="116"/>
      <c r="H37" s="116"/>
      <c r="I37" s="119"/>
      <c r="J37" s="119"/>
      <c r="K37" s="119"/>
      <c r="L37" s="119"/>
      <c r="M37" s="86"/>
      <c r="N37" s="86"/>
      <c r="O37" s="86"/>
      <c r="P37" s="86"/>
      <c r="Q37" s="86"/>
      <c r="R37" s="86"/>
    </row>
    <row r="38" spans="1:18" x14ac:dyDescent="0.2">
      <c r="C38" s="86"/>
      <c r="D38" s="86"/>
      <c r="E38" s="116"/>
      <c r="F38" s="116"/>
      <c r="G38" s="116"/>
      <c r="H38" s="116"/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 x14ac:dyDescent="0.2">
      <c r="A39" s="120" t="s">
        <v>337</v>
      </c>
      <c r="B39" s="120"/>
      <c r="C39" s="91"/>
      <c r="E39" s="123" t="s">
        <v>319</v>
      </c>
      <c r="F39" s="124"/>
      <c r="G39" s="116"/>
      <c r="H39" s="123" t="s">
        <v>322</v>
      </c>
      <c r="I39" s="125"/>
      <c r="J39" s="86"/>
      <c r="K39" s="86"/>
      <c r="L39" s="86"/>
      <c r="R39" s="86"/>
    </row>
    <row r="40" spans="1:18" x14ac:dyDescent="0.2">
      <c r="A40" s="121"/>
      <c r="B40" s="122"/>
      <c r="E40" s="126" t="s">
        <v>320</v>
      </c>
      <c r="F40" s="126"/>
      <c r="G40" s="124"/>
      <c r="H40" s="126" t="s">
        <v>323</v>
      </c>
      <c r="I40" s="127"/>
      <c r="J40" s="86"/>
      <c r="K40" s="86"/>
      <c r="L40" s="86"/>
    </row>
    <row r="41" spans="1:18" x14ac:dyDescent="0.2">
      <c r="E41" s="126"/>
      <c r="F41" s="126"/>
      <c r="G41" s="126"/>
      <c r="H41" s="86"/>
      <c r="I41" s="127"/>
      <c r="J41" s="86"/>
      <c r="K41" s="86"/>
      <c r="L41" s="86"/>
    </row>
    <row r="42" spans="1:18" x14ac:dyDescent="0.2">
      <c r="B42" s="91">
        <f>+BA!E73+KA!E199+OM!E230+TI!E172+TO!E123</f>
        <v>962404250</v>
      </c>
      <c r="E42" s="86"/>
      <c r="H42" s="86"/>
      <c r="I42" s="86"/>
    </row>
    <row r="43" spans="1:18" x14ac:dyDescent="0.2">
      <c r="E43" s="86"/>
      <c r="H43" s="86"/>
      <c r="I43" s="86"/>
    </row>
    <row r="44" spans="1:18" x14ac:dyDescent="0.2">
      <c r="C44" s="86">
        <f>C6-C17</f>
        <v>0</v>
      </c>
      <c r="D44" s="86">
        <f t="shared" ref="D44:Q44" si="3">D6-D17</f>
        <v>0</v>
      </c>
      <c r="E44" s="86">
        <f t="shared" si="3"/>
        <v>1000000</v>
      </c>
      <c r="F44" s="86">
        <f t="shared" si="3"/>
        <v>2600000</v>
      </c>
      <c r="G44" s="86">
        <f t="shared" si="3"/>
        <v>7249000</v>
      </c>
      <c r="H44" s="86">
        <f t="shared" si="3"/>
        <v>12160000</v>
      </c>
      <c r="I44" s="86">
        <f t="shared" si="3"/>
        <v>14717000</v>
      </c>
      <c r="J44" s="86">
        <f t="shared" si="3"/>
        <v>15482000</v>
      </c>
      <c r="K44" s="86">
        <f t="shared" si="3"/>
        <v>16332000</v>
      </c>
      <c r="L44" s="86">
        <f t="shared" si="3"/>
        <v>16332000</v>
      </c>
      <c r="M44" s="86">
        <f t="shared" si="3"/>
        <v>16332000</v>
      </c>
      <c r="N44" s="86">
        <f t="shared" si="3"/>
        <v>10772000</v>
      </c>
      <c r="O44" s="86">
        <f t="shared" si="3"/>
        <v>7558000</v>
      </c>
      <c r="P44" s="86">
        <f t="shared" si="3"/>
        <v>0</v>
      </c>
      <c r="Q44" s="86">
        <f t="shared" si="3"/>
        <v>0</v>
      </c>
      <c r="R44" s="86">
        <f>SUM(C44:O44)</f>
        <v>120534000</v>
      </c>
    </row>
    <row r="45" spans="1:18" ht="15.75" x14ac:dyDescent="0.25">
      <c r="A45" s="239"/>
      <c r="B45" s="239"/>
      <c r="C45" s="86">
        <f t="shared" ref="C45:Q45" si="4">C7-C18</f>
        <v>0</v>
      </c>
      <c r="D45" s="86">
        <f t="shared" si="4"/>
        <v>0</v>
      </c>
      <c r="E45" s="86">
        <f t="shared" si="4"/>
        <v>1900000</v>
      </c>
      <c r="F45" s="86">
        <f t="shared" si="4"/>
        <v>4395000</v>
      </c>
      <c r="G45" s="86">
        <f t="shared" si="4"/>
        <v>10074000</v>
      </c>
      <c r="H45" s="86">
        <f t="shared" si="4"/>
        <v>20782500</v>
      </c>
      <c r="I45" s="86">
        <f t="shared" si="4"/>
        <v>27727500</v>
      </c>
      <c r="J45" s="86">
        <f t="shared" si="4"/>
        <v>27902500</v>
      </c>
      <c r="K45" s="86">
        <f t="shared" si="4"/>
        <v>28152500</v>
      </c>
      <c r="L45" s="86">
        <f t="shared" si="4"/>
        <v>28152500</v>
      </c>
      <c r="M45" s="86">
        <f t="shared" si="4"/>
        <v>28152500</v>
      </c>
      <c r="N45" s="86">
        <f t="shared" si="4"/>
        <v>11560000</v>
      </c>
      <c r="O45" s="86">
        <f t="shared" si="4"/>
        <v>9890000</v>
      </c>
      <c r="P45" s="86">
        <f t="shared" si="4"/>
        <v>0</v>
      </c>
      <c r="Q45" s="86">
        <f t="shared" si="4"/>
        <v>0</v>
      </c>
      <c r="R45" s="86">
        <f t="shared" ref="R45:R48" si="5">SUM(C45:O45)</f>
        <v>198689000</v>
      </c>
    </row>
    <row r="46" spans="1:18" ht="15.75" x14ac:dyDescent="0.25">
      <c r="A46" s="239"/>
      <c r="B46" s="239"/>
      <c r="C46" s="86">
        <f t="shared" ref="C46:Q46" si="6">C8-C19</f>
        <v>0</v>
      </c>
      <c r="D46" s="86">
        <f t="shared" si="6"/>
        <v>1441000</v>
      </c>
      <c r="E46" s="86">
        <f t="shared" si="6"/>
        <v>6486000</v>
      </c>
      <c r="F46" s="86">
        <f t="shared" si="6"/>
        <v>7586000</v>
      </c>
      <c r="G46" s="86">
        <f t="shared" si="6"/>
        <v>20186000</v>
      </c>
      <c r="H46" s="86">
        <f t="shared" si="6"/>
        <v>30056000</v>
      </c>
      <c r="I46" s="86">
        <f t="shared" si="6"/>
        <v>44967000</v>
      </c>
      <c r="J46" s="86">
        <f t="shared" si="6"/>
        <v>37732000</v>
      </c>
      <c r="K46" s="86">
        <f t="shared" si="6"/>
        <v>37732000</v>
      </c>
      <c r="L46" s="86">
        <f t="shared" si="6"/>
        <v>37732000</v>
      </c>
      <c r="M46" s="86">
        <f t="shared" si="6"/>
        <v>40832000</v>
      </c>
      <c r="N46" s="86">
        <f t="shared" si="6"/>
        <v>25402000</v>
      </c>
      <c r="O46" s="86">
        <f t="shared" si="6"/>
        <v>17398000</v>
      </c>
      <c r="P46" s="86">
        <f t="shared" si="6"/>
        <v>0</v>
      </c>
      <c r="Q46" s="86">
        <f t="shared" si="6"/>
        <v>0</v>
      </c>
      <c r="R46" s="86">
        <f t="shared" si="5"/>
        <v>307550000</v>
      </c>
    </row>
    <row r="47" spans="1:18" x14ac:dyDescent="0.2">
      <c r="A47" s="240"/>
      <c r="B47" s="240"/>
      <c r="C47" s="86">
        <f t="shared" ref="C47:Q47" si="7">C9-C20</f>
        <v>200000</v>
      </c>
      <c r="D47" s="86">
        <f t="shared" si="7"/>
        <v>0</v>
      </c>
      <c r="E47" s="86">
        <f t="shared" si="7"/>
        <v>3600000</v>
      </c>
      <c r="F47" s="86">
        <f t="shared" si="7"/>
        <v>4050000</v>
      </c>
      <c r="G47" s="86">
        <f t="shared" si="7"/>
        <v>8450000</v>
      </c>
      <c r="H47" s="86">
        <f t="shared" si="7"/>
        <v>12550000</v>
      </c>
      <c r="I47" s="86">
        <f t="shared" si="7"/>
        <v>16505000</v>
      </c>
      <c r="J47" s="86">
        <f t="shared" si="7"/>
        <v>17965000</v>
      </c>
      <c r="K47" s="86">
        <f t="shared" si="7"/>
        <v>18965000</v>
      </c>
      <c r="L47" s="86">
        <f t="shared" si="7"/>
        <v>19515000</v>
      </c>
      <c r="M47" s="86">
        <f t="shared" si="7"/>
        <v>19415000</v>
      </c>
      <c r="N47" s="86">
        <f t="shared" si="7"/>
        <v>12965000</v>
      </c>
      <c r="O47" s="86">
        <f t="shared" si="7"/>
        <v>11085000</v>
      </c>
      <c r="P47" s="86">
        <f t="shared" si="7"/>
        <v>0</v>
      </c>
      <c r="Q47" s="86">
        <f t="shared" si="7"/>
        <v>0</v>
      </c>
      <c r="R47" s="86">
        <f t="shared" si="5"/>
        <v>145265000</v>
      </c>
    </row>
    <row r="48" spans="1:18" x14ac:dyDescent="0.2">
      <c r="A48" s="241"/>
      <c r="B48" s="241"/>
      <c r="C48" s="86">
        <f t="shared" ref="C48:Q48" si="8">C10-C21</f>
        <v>2000000</v>
      </c>
      <c r="D48" s="86">
        <f t="shared" si="8"/>
        <v>950000</v>
      </c>
      <c r="E48" s="86">
        <f t="shared" si="8"/>
        <v>2570000</v>
      </c>
      <c r="F48" s="86">
        <f t="shared" si="8"/>
        <v>6270000</v>
      </c>
      <c r="G48" s="86">
        <f t="shared" si="8"/>
        <v>12585250</v>
      </c>
      <c r="H48" s="86">
        <f t="shared" si="8"/>
        <v>19007250</v>
      </c>
      <c r="I48" s="86">
        <f t="shared" si="8"/>
        <v>22200750</v>
      </c>
      <c r="J48" s="86">
        <f t="shared" si="8"/>
        <v>25025750</v>
      </c>
      <c r="K48" s="86">
        <f t="shared" si="8"/>
        <v>24805750</v>
      </c>
      <c r="L48" s="86">
        <f t="shared" si="8"/>
        <v>25355750</v>
      </c>
      <c r="M48" s="86">
        <f t="shared" si="8"/>
        <v>25755750</v>
      </c>
      <c r="N48" s="86">
        <f t="shared" si="8"/>
        <v>15805750</v>
      </c>
      <c r="O48" s="86">
        <f t="shared" si="8"/>
        <v>8034250</v>
      </c>
      <c r="P48" s="86">
        <f t="shared" si="8"/>
        <v>0</v>
      </c>
      <c r="Q48" s="86">
        <f t="shared" si="8"/>
        <v>0</v>
      </c>
      <c r="R48" s="86">
        <f t="shared" si="5"/>
        <v>190366250</v>
      </c>
    </row>
    <row r="49" spans="1:18" x14ac:dyDescent="0.2">
      <c r="A49" s="241"/>
      <c r="B49" s="241"/>
      <c r="C49" s="243">
        <f>SUM(C44:C48)</f>
        <v>2200000</v>
      </c>
      <c r="D49" s="243">
        <f t="shared" ref="D49:R49" si="9">SUM(D44:D48)</f>
        <v>2391000</v>
      </c>
      <c r="E49" s="243">
        <f t="shared" si="9"/>
        <v>15556000</v>
      </c>
      <c r="F49" s="243">
        <f t="shared" si="9"/>
        <v>24901000</v>
      </c>
      <c r="G49" s="243">
        <f t="shared" si="9"/>
        <v>58544250</v>
      </c>
      <c r="H49" s="243">
        <f t="shared" si="9"/>
        <v>94555750</v>
      </c>
      <c r="I49" s="243">
        <f t="shared" si="9"/>
        <v>126117250</v>
      </c>
      <c r="J49" s="243">
        <f t="shared" si="9"/>
        <v>124107250</v>
      </c>
      <c r="K49" s="243">
        <f t="shared" si="9"/>
        <v>125987250</v>
      </c>
      <c r="L49" s="243">
        <f t="shared" si="9"/>
        <v>127087250</v>
      </c>
      <c r="M49" s="243">
        <f t="shared" si="9"/>
        <v>130487250</v>
      </c>
      <c r="N49" s="243">
        <f t="shared" si="9"/>
        <v>76504750</v>
      </c>
      <c r="O49" s="243">
        <f t="shared" si="9"/>
        <v>53965250</v>
      </c>
      <c r="P49" s="243">
        <f t="shared" si="9"/>
        <v>0</v>
      </c>
      <c r="Q49" s="243">
        <f t="shared" si="9"/>
        <v>0</v>
      </c>
      <c r="R49" s="243">
        <f t="shared" si="9"/>
        <v>962404250</v>
      </c>
    </row>
    <row r="50" spans="1:18" x14ac:dyDescent="0.2">
      <c r="A50" s="241"/>
      <c r="B50" s="241"/>
      <c r="C50" s="243"/>
      <c r="D50" s="242"/>
      <c r="E50" s="242"/>
      <c r="F50" s="242"/>
      <c r="G50" s="242"/>
      <c r="H50" s="242"/>
    </row>
    <row r="51" spans="1:18" x14ac:dyDescent="0.2">
      <c r="A51" s="241"/>
      <c r="B51" s="20" t="s">
        <v>234</v>
      </c>
      <c r="C51" s="243">
        <f>C28-C44</f>
        <v>0</v>
      </c>
      <c r="D51" s="243">
        <f t="shared" ref="D51:Q51" si="10">D28-D44</f>
        <v>0</v>
      </c>
      <c r="E51" s="243">
        <f t="shared" si="10"/>
        <v>0</v>
      </c>
      <c r="F51" s="243">
        <f t="shared" si="10"/>
        <v>0</v>
      </c>
      <c r="G51" s="243">
        <f t="shared" si="10"/>
        <v>0</v>
      </c>
      <c r="H51" s="243">
        <f t="shared" si="10"/>
        <v>0</v>
      </c>
      <c r="I51" s="243">
        <f t="shared" si="10"/>
        <v>0</v>
      </c>
      <c r="J51" s="243">
        <f t="shared" si="10"/>
        <v>0</v>
      </c>
      <c r="K51" s="243">
        <f t="shared" si="10"/>
        <v>0</v>
      </c>
      <c r="L51" s="243">
        <f t="shared" si="10"/>
        <v>0</v>
      </c>
      <c r="M51" s="243">
        <f t="shared" si="10"/>
        <v>0</v>
      </c>
      <c r="N51" s="243">
        <f t="shared" si="10"/>
        <v>0</v>
      </c>
      <c r="O51" s="243">
        <f t="shared" si="10"/>
        <v>0</v>
      </c>
      <c r="P51" s="243">
        <f t="shared" si="10"/>
        <v>0</v>
      </c>
      <c r="Q51" s="243">
        <f t="shared" si="10"/>
        <v>0</v>
      </c>
      <c r="R51" s="243">
        <f t="shared" ref="R51" si="11">+R28-R44</f>
        <v>0</v>
      </c>
    </row>
    <row r="52" spans="1:18" x14ac:dyDescent="0.2">
      <c r="A52" s="241"/>
      <c r="B52" s="20" t="s">
        <v>235</v>
      </c>
      <c r="C52" s="243">
        <f t="shared" ref="C52:Q52" si="12">C29-C45</f>
        <v>0</v>
      </c>
      <c r="D52" s="243">
        <f t="shared" si="12"/>
        <v>0</v>
      </c>
      <c r="E52" s="243">
        <f t="shared" si="12"/>
        <v>0</v>
      </c>
      <c r="F52" s="243">
        <f t="shared" si="12"/>
        <v>0</v>
      </c>
      <c r="G52" s="243">
        <f t="shared" si="12"/>
        <v>0</v>
      </c>
      <c r="H52" s="243">
        <f t="shared" si="12"/>
        <v>0</v>
      </c>
      <c r="I52" s="243">
        <f t="shared" si="12"/>
        <v>0</v>
      </c>
      <c r="J52" s="243">
        <f t="shared" si="12"/>
        <v>0</v>
      </c>
      <c r="K52" s="243">
        <f t="shared" si="12"/>
        <v>0</v>
      </c>
      <c r="L52" s="243">
        <f t="shared" si="12"/>
        <v>0</v>
      </c>
      <c r="M52" s="243">
        <f t="shared" si="12"/>
        <v>0</v>
      </c>
      <c r="N52" s="243">
        <f t="shared" si="12"/>
        <v>0</v>
      </c>
      <c r="O52" s="243">
        <f t="shared" si="12"/>
        <v>0</v>
      </c>
      <c r="P52" s="243">
        <f t="shared" si="12"/>
        <v>0</v>
      </c>
      <c r="Q52" s="243">
        <f t="shared" si="12"/>
        <v>0</v>
      </c>
      <c r="R52" s="243">
        <f t="shared" ref="R52" si="13">+R29-R45</f>
        <v>0</v>
      </c>
    </row>
    <row r="53" spans="1:18" x14ac:dyDescent="0.2">
      <c r="A53" s="114"/>
      <c r="B53" s="20" t="s">
        <v>236</v>
      </c>
      <c r="C53" s="243">
        <f t="shared" ref="C53:Q53" si="14">C30-C46</f>
        <v>0</v>
      </c>
      <c r="D53" s="243">
        <f t="shared" si="14"/>
        <v>0</v>
      </c>
      <c r="E53" s="243">
        <f t="shared" si="14"/>
        <v>0</v>
      </c>
      <c r="F53" s="243">
        <f t="shared" si="14"/>
        <v>0</v>
      </c>
      <c r="G53" s="243">
        <f t="shared" si="14"/>
        <v>0</v>
      </c>
      <c r="H53" s="243">
        <f t="shared" si="14"/>
        <v>0</v>
      </c>
      <c r="I53" s="243">
        <f t="shared" si="14"/>
        <v>0</v>
      </c>
      <c r="J53" s="243">
        <f t="shared" si="14"/>
        <v>0</v>
      </c>
      <c r="K53" s="243">
        <f t="shared" si="14"/>
        <v>0</v>
      </c>
      <c r="L53" s="243">
        <f t="shared" si="14"/>
        <v>0</v>
      </c>
      <c r="M53" s="243">
        <f t="shared" si="14"/>
        <v>0</v>
      </c>
      <c r="N53" s="243">
        <f t="shared" si="14"/>
        <v>0</v>
      </c>
      <c r="O53" s="243">
        <f t="shared" si="14"/>
        <v>0</v>
      </c>
      <c r="P53" s="243">
        <f t="shared" si="14"/>
        <v>0</v>
      </c>
      <c r="Q53" s="243">
        <f t="shared" si="14"/>
        <v>0</v>
      </c>
      <c r="R53" s="243">
        <f t="shared" ref="R53" si="15">+R30-R46</f>
        <v>0</v>
      </c>
    </row>
    <row r="54" spans="1:18" x14ac:dyDescent="0.2">
      <c r="A54" s="22"/>
      <c r="B54" s="20" t="s">
        <v>237</v>
      </c>
      <c r="C54" s="243">
        <f t="shared" ref="C54:Q54" si="16">C31-C47</f>
        <v>0</v>
      </c>
      <c r="D54" s="243">
        <f t="shared" si="16"/>
        <v>0</v>
      </c>
      <c r="E54" s="243">
        <f t="shared" si="16"/>
        <v>0</v>
      </c>
      <c r="F54" s="243">
        <f t="shared" si="16"/>
        <v>0</v>
      </c>
      <c r="G54" s="243">
        <f t="shared" si="16"/>
        <v>0</v>
      </c>
      <c r="H54" s="243">
        <f t="shared" si="16"/>
        <v>0</v>
      </c>
      <c r="I54" s="243">
        <f t="shared" si="16"/>
        <v>0</v>
      </c>
      <c r="J54" s="243">
        <f t="shared" si="16"/>
        <v>0</v>
      </c>
      <c r="K54" s="243">
        <f t="shared" si="16"/>
        <v>0</v>
      </c>
      <c r="L54" s="243">
        <f t="shared" si="16"/>
        <v>0</v>
      </c>
      <c r="M54" s="243">
        <f t="shared" si="16"/>
        <v>0</v>
      </c>
      <c r="N54" s="243">
        <f t="shared" si="16"/>
        <v>0</v>
      </c>
      <c r="O54" s="243">
        <f t="shared" si="16"/>
        <v>0</v>
      </c>
      <c r="P54" s="243">
        <f t="shared" si="16"/>
        <v>0</v>
      </c>
      <c r="Q54" s="243">
        <f t="shared" si="16"/>
        <v>0</v>
      </c>
      <c r="R54" s="243">
        <f t="shared" ref="R54" si="17">+R31-R47</f>
        <v>0</v>
      </c>
    </row>
    <row r="55" spans="1:18" x14ac:dyDescent="0.2">
      <c r="A55" s="22"/>
      <c r="B55" s="20" t="s">
        <v>238</v>
      </c>
      <c r="C55" s="243">
        <f t="shared" ref="C55:Q55" si="18">C32-C48</f>
        <v>0</v>
      </c>
      <c r="D55" s="243">
        <f t="shared" si="18"/>
        <v>0</v>
      </c>
      <c r="E55" s="243">
        <f t="shared" si="18"/>
        <v>0</v>
      </c>
      <c r="F55" s="243">
        <f t="shared" si="18"/>
        <v>0</v>
      </c>
      <c r="G55" s="243">
        <f t="shared" si="18"/>
        <v>0</v>
      </c>
      <c r="H55" s="243">
        <f t="shared" si="18"/>
        <v>0</v>
      </c>
      <c r="I55" s="243">
        <f t="shared" si="18"/>
        <v>0</v>
      </c>
      <c r="J55" s="243">
        <f t="shared" si="18"/>
        <v>0</v>
      </c>
      <c r="K55" s="243">
        <f t="shared" si="18"/>
        <v>0</v>
      </c>
      <c r="L55" s="243">
        <f t="shared" si="18"/>
        <v>0</v>
      </c>
      <c r="M55" s="243">
        <f t="shared" si="18"/>
        <v>0</v>
      </c>
      <c r="N55" s="243">
        <f t="shared" si="18"/>
        <v>0</v>
      </c>
      <c r="O55" s="243">
        <f t="shared" si="18"/>
        <v>0</v>
      </c>
      <c r="P55" s="243">
        <f t="shared" si="18"/>
        <v>0</v>
      </c>
      <c r="Q55" s="243">
        <f t="shared" si="18"/>
        <v>0</v>
      </c>
      <c r="R55" s="243">
        <f t="shared" ref="R55" si="19">+R32-R48</f>
        <v>0</v>
      </c>
    </row>
    <row r="56" spans="1:18" x14ac:dyDescent="0.2">
      <c r="C56" s="243">
        <f>+C33-C49</f>
        <v>0</v>
      </c>
      <c r="D56" s="243">
        <f t="shared" ref="D56:R56" si="20">+D33-D49</f>
        <v>0</v>
      </c>
      <c r="E56" s="243">
        <f t="shared" si="20"/>
        <v>0</v>
      </c>
      <c r="F56" s="243">
        <f t="shared" si="20"/>
        <v>0</v>
      </c>
      <c r="G56" s="243">
        <f t="shared" si="20"/>
        <v>0</v>
      </c>
      <c r="H56" s="243">
        <f t="shared" si="20"/>
        <v>0</v>
      </c>
      <c r="I56" s="243">
        <f t="shared" si="20"/>
        <v>0</v>
      </c>
      <c r="J56" s="243">
        <f t="shared" si="20"/>
        <v>0</v>
      </c>
      <c r="K56" s="243">
        <f t="shared" si="20"/>
        <v>0</v>
      </c>
      <c r="L56" s="243">
        <f t="shared" si="20"/>
        <v>0</v>
      </c>
      <c r="M56" s="243">
        <f t="shared" si="20"/>
        <v>0</v>
      </c>
      <c r="N56" s="243">
        <f t="shared" si="20"/>
        <v>0</v>
      </c>
      <c r="O56" s="243">
        <f t="shared" si="20"/>
        <v>0</v>
      </c>
      <c r="P56" s="243">
        <f t="shared" si="20"/>
        <v>0</v>
      </c>
      <c r="Q56" s="243">
        <f t="shared" si="20"/>
        <v>0</v>
      </c>
      <c r="R56" s="243">
        <f t="shared" si="20"/>
        <v>0</v>
      </c>
    </row>
    <row r="58" spans="1:18" x14ac:dyDescent="0.2">
      <c r="P58" s="91">
        <f>+P54+P52</f>
        <v>0</v>
      </c>
    </row>
  </sheetData>
  <mergeCells count="2">
    <mergeCell ref="A1:R1"/>
    <mergeCell ref="A2:R2"/>
  </mergeCells>
  <printOptions horizontalCentered="1"/>
  <pageMargins left="0" right="0" top="0.98425196850393704" bottom="0.74803149606299213" header="0.31496062992125984" footer="0.31496062992125984"/>
  <pageSetup paperSize="9" scale="75" orientation="landscape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0"/>
  <sheetViews>
    <sheetView zoomScale="98" zoomScaleNormal="98" workbookViewId="0">
      <selection activeCell="B35" sqref="B35"/>
    </sheetView>
  </sheetViews>
  <sheetFormatPr defaultRowHeight="11.25" x14ac:dyDescent="0.2"/>
  <cols>
    <col min="1" max="1" width="5.85546875" style="18" customWidth="1"/>
    <col min="2" max="2" width="19.85546875" style="18" customWidth="1"/>
    <col min="3" max="3" width="13.42578125" style="18" customWidth="1"/>
    <col min="4" max="4" width="11.7109375" style="91" customWidth="1"/>
    <col min="5" max="5" width="13.140625" style="18" customWidth="1"/>
    <col min="6" max="6" width="12.85546875" style="18" customWidth="1"/>
    <col min="7" max="7" width="11.28515625" style="18" customWidth="1"/>
    <col min="8" max="8" width="10.5703125" style="18" customWidth="1"/>
    <col min="9" max="9" width="11.7109375" style="18" customWidth="1"/>
    <col min="10" max="10" width="11.85546875" style="18" customWidth="1"/>
    <col min="11" max="11" width="11.7109375" style="18" customWidth="1"/>
    <col min="12" max="12" width="10.5703125" style="18" customWidth="1"/>
    <col min="13" max="13" width="11" style="18" customWidth="1"/>
    <col min="14" max="14" width="11.42578125" style="18" customWidth="1"/>
    <col min="15" max="15" width="12.7109375" style="18" customWidth="1"/>
    <col min="16" max="16" width="9.140625" style="18"/>
    <col min="17" max="18" width="0" style="18" hidden="1" customWidth="1"/>
    <col min="19" max="19" width="12" style="18" customWidth="1"/>
    <col min="20" max="16384" width="9.140625" style="18"/>
  </cols>
  <sheetData>
    <row r="1" spans="1:21" ht="12.75" x14ac:dyDescent="0.2">
      <c r="A1" s="418" t="s">
        <v>239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  <c r="Q1" s="418"/>
      <c r="R1" s="418"/>
      <c r="S1" s="418"/>
    </row>
    <row r="2" spans="1:21" ht="12.75" x14ac:dyDescent="0.2">
      <c r="A2" s="418" t="s">
        <v>296</v>
      </c>
      <c r="B2" s="418"/>
      <c r="C2" s="418"/>
      <c r="D2" s="418"/>
      <c r="E2" s="418"/>
      <c r="F2" s="418"/>
      <c r="G2" s="418"/>
      <c r="H2" s="418"/>
      <c r="I2" s="418"/>
      <c r="J2" s="418"/>
      <c r="K2" s="418"/>
      <c r="L2" s="418"/>
      <c r="M2" s="418"/>
      <c r="N2" s="418"/>
      <c r="O2" s="418"/>
      <c r="P2" s="418"/>
      <c r="Q2" s="418"/>
      <c r="R2" s="418"/>
      <c r="S2" s="418"/>
    </row>
    <row r="3" spans="1:21" x14ac:dyDescent="0.2">
      <c r="A3" s="17" t="s">
        <v>215</v>
      </c>
      <c r="B3" s="17"/>
      <c r="C3" s="17"/>
      <c r="D3" s="8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7" t="s">
        <v>216</v>
      </c>
      <c r="B4" s="17"/>
      <c r="C4" s="17"/>
      <c r="D4" s="8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9" t="s">
        <v>1</v>
      </c>
      <c r="B5" s="19" t="s">
        <v>217</v>
      </c>
      <c r="C5" s="19" t="s">
        <v>247</v>
      </c>
      <c r="D5" s="89" t="s">
        <v>218</v>
      </c>
      <c r="E5" s="19" t="s">
        <v>219</v>
      </c>
      <c r="F5" s="19" t="s">
        <v>220</v>
      </c>
      <c r="G5" s="19" t="s">
        <v>221</v>
      </c>
      <c r="H5" s="19" t="s">
        <v>222</v>
      </c>
      <c r="I5" s="19" t="s">
        <v>223</v>
      </c>
      <c r="J5" s="19" t="s">
        <v>224</v>
      </c>
      <c r="K5" s="19" t="s">
        <v>225</v>
      </c>
      <c r="L5" s="19" t="s">
        <v>226</v>
      </c>
      <c r="M5" s="19" t="s">
        <v>227</v>
      </c>
      <c r="N5" s="19" t="s">
        <v>228</v>
      </c>
      <c r="O5" s="19" t="s">
        <v>229</v>
      </c>
      <c r="P5" s="19" t="s">
        <v>230</v>
      </c>
      <c r="Q5" s="19" t="s">
        <v>231</v>
      </c>
      <c r="R5" s="19" t="s">
        <v>232</v>
      </c>
      <c r="S5" s="19" t="s">
        <v>233</v>
      </c>
      <c r="T5" s="1"/>
      <c r="U5" s="1"/>
    </row>
    <row r="6" spans="1:21" x14ac:dyDescent="0.2">
      <c r="A6" s="6">
        <v>1</v>
      </c>
      <c r="B6" s="20" t="s">
        <v>234</v>
      </c>
      <c r="C6" s="6">
        <v>30</v>
      </c>
      <c r="D6" s="10">
        <v>120000000</v>
      </c>
      <c r="E6" s="7"/>
      <c r="F6" s="7">
        <f>+BA!P43+12650000</f>
        <v>27582000</v>
      </c>
      <c r="G6" s="7">
        <f>+BA!S43</f>
        <v>17132000</v>
      </c>
      <c r="H6" s="7">
        <f>+BA!V43</f>
        <v>17132000</v>
      </c>
      <c r="I6" s="7">
        <f>+BA!Y43</f>
        <v>17132000</v>
      </c>
      <c r="J6" s="7">
        <f>+BA!AB43</f>
        <v>17132000</v>
      </c>
      <c r="K6" s="7">
        <f>+BA!AE43</f>
        <v>17132000</v>
      </c>
      <c r="L6" s="7">
        <f>+BA!AH43</f>
        <v>17132000</v>
      </c>
      <c r="M6" s="7">
        <f>+BA!AK43</f>
        <v>17132000</v>
      </c>
      <c r="N6" s="7">
        <f>+BA!AN43</f>
        <v>17132000</v>
      </c>
      <c r="O6" s="7">
        <f>+BA!AQ43</f>
        <v>11572000</v>
      </c>
      <c r="P6" s="7">
        <f>+BA!AT43</f>
        <v>8258000</v>
      </c>
      <c r="Q6" s="7">
        <f>+BA!AW43</f>
        <v>0</v>
      </c>
      <c r="R6" s="20"/>
      <c r="S6" s="7">
        <f>SUM(D6:Q6)</f>
        <v>304468000</v>
      </c>
      <c r="T6" s="1"/>
      <c r="U6" s="1"/>
    </row>
    <row r="7" spans="1:21" x14ac:dyDescent="0.2">
      <c r="A7" s="6">
        <v>2</v>
      </c>
      <c r="B7" s="20" t="s">
        <v>235</v>
      </c>
      <c r="C7" s="6">
        <v>85</v>
      </c>
      <c r="D7" s="10">
        <v>340000000</v>
      </c>
      <c r="E7" s="7"/>
      <c r="F7" s="10">
        <f>+KA!P104+47400000</f>
        <v>75552500</v>
      </c>
      <c r="G7" s="10">
        <f>+KA!S104</f>
        <v>28152500</v>
      </c>
      <c r="H7" s="10">
        <f>+KA!V104</f>
        <v>28152500</v>
      </c>
      <c r="I7" s="10">
        <f>+KA!Y104</f>
        <v>28152500</v>
      </c>
      <c r="J7" s="10">
        <f>+KA!AB104</f>
        <v>28152500</v>
      </c>
      <c r="K7" s="10">
        <f>+KA!AE104</f>
        <v>28152500</v>
      </c>
      <c r="L7" s="10">
        <f>+KA!AH104</f>
        <v>28152500</v>
      </c>
      <c r="M7" s="10">
        <f>+KA!AK104</f>
        <v>28152500</v>
      </c>
      <c r="N7" s="10">
        <f>+KA!AN104</f>
        <v>28152500</v>
      </c>
      <c r="O7" s="10">
        <f>+KA!AQ104</f>
        <v>11560000</v>
      </c>
      <c r="P7" s="10">
        <f>+KA!AT104</f>
        <v>9890000</v>
      </c>
      <c r="Q7" s="10">
        <f>+KA!AT104</f>
        <v>9890000</v>
      </c>
      <c r="R7" s="20"/>
      <c r="S7" s="7">
        <f>SUM(D7:Q7)</f>
        <v>672112500</v>
      </c>
      <c r="T7" s="1"/>
      <c r="U7" s="1"/>
    </row>
    <row r="8" spans="1:21" x14ac:dyDescent="0.2">
      <c r="A8" s="6">
        <v>3</v>
      </c>
      <c r="B8" s="20" t="s">
        <v>236</v>
      </c>
      <c r="C8" s="6">
        <v>80</v>
      </c>
      <c r="D8" s="10">
        <v>320000000</v>
      </c>
      <c r="E8" s="7"/>
      <c r="F8" s="10">
        <f>+OM!P140+29000000</f>
        <v>68032000</v>
      </c>
      <c r="G8" s="10">
        <f>+OM!S140</f>
        <v>37732000</v>
      </c>
      <c r="H8" s="10">
        <f>+OM!V140</f>
        <v>37732000</v>
      </c>
      <c r="I8" s="10">
        <f>+OM!Y140</f>
        <v>37732000</v>
      </c>
      <c r="J8" s="10">
        <f>+OM!AB140</f>
        <v>45932000</v>
      </c>
      <c r="K8" s="10">
        <f>+OM!AE140</f>
        <v>37732000</v>
      </c>
      <c r="L8" s="10">
        <f>+OM!AH140</f>
        <v>37732000</v>
      </c>
      <c r="M8" s="10">
        <f>+OM!AK140</f>
        <v>37732000</v>
      </c>
      <c r="N8" s="10">
        <f>+OM!AN140</f>
        <v>40832000</v>
      </c>
      <c r="O8" s="10">
        <f>+OM!AQ140</f>
        <v>25402000</v>
      </c>
      <c r="P8" s="10">
        <f>+OM!AT140</f>
        <v>17398000</v>
      </c>
      <c r="Q8" s="10">
        <f>+OM!AW140</f>
        <v>0</v>
      </c>
      <c r="R8" s="20"/>
      <c r="S8" s="7">
        <f>SUM(D8:Q8)</f>
        <v>743988000</v>
      </c>
      <c r="T8" s="1"/>
      <c r="U8" s="1"/>
    </row>
    <row r="9" spans="1:21" x14ac:dyDescent="0.2">
      <c r="A9" s="6">
        <v>4</v>
      </c>
      <c r="B9" s="20" t="s">
        <v>237</v>
      </c>
      <c r="C9" s="6">
        <v>68</v>
      </c>
      <c r="D9" s="10">
        <v>272000000</v>
      </c>
      <c r="E9" s="7"/>
      <c r="F9" s="10">
        <f>+TI!P88+37500000</f>
        <v>57415000</v>
      </c>
      <c r="G9" s="10">
        <f>+TI!S88</f>
        <v>19915000</v>
      </c>
      <c r="H9" s="10">
        <f>+TI!V88</f>
        <v>19915000</v>
      </c>
      <c r="I9" s="10">
        <f>+TI!Y88</f>
        <v>19915000</v>
      </c>
      <c r="J9" s="10">
        <f>+TI!AB88</f>
        <v>19915000</v>
      </c>
      <c r="K9" s="10">
        <f>+TI!AE88</f>
        <v>19915000</v>
      </c>
      <c r="L9" s="10">
        <f>+TI!AH88</f>
        <v>19915000</v>
      </c>
      <c r="M9" s="10">
        <f>+TI!AK88</f>
        <v>19915000</v>
      </c>
      <c r="N9" s="10">
        <f>+TI!AN88</f>
        <v>19415000</v>
      </c>
      <c r="O9" s="10">
        <f>+TI!AQ88</f>
        <v>12965000</v>
      </c>
      <c r="P9" s="10">
        <f>+TI!AT88</f>
        <v>11085000</v>
      </c>
      <c r="Q9" s="10">
        <f>+TI!AW88</f>
        <v>0</v>
      </c>
      <c r="R9" s="20"/>
      <c r="S9" s="7">
        <f>SUM(D9:Q9)</f>
        <v>512285000</v>
      </c>
    </row>
    <row r="10" spans="1:21" x14ac:dyDescent="0.2">
      <c r="A10" s="6">
        <v>5</v>
      </c>
      <c r="B10" s="20" t="s">
        <v>238</v>
      </c>
      <c r="C10" s="6">
        <v>47</v>
      </c>
      <c r="D10" s="10">
        <v>188000000</v>
      </c>
      <c r="E10" s="7"/>
      <c r="F10" s="10">
        <f>+TO!P68+26000000</f>
        <v>50644500</v>
      </c>
      <c r="G10" s="10">
        <f>+TO!S68</f>
        <v>24949500</v>
      </c>
      <c r="H10" s="10">
        <f>+TO!V68</f>
        <v>25755750</v>
      </c>
      <c r="I10" s="10">
        <f>+TO!Y68</f>
        <v>25755750</v>
      </c>
      <c r="J10" s="10">
        <f>+TO!AB68</f>
        <v>25755750</v>
      </c>
      <c r="K10" s="10">
        <f>+TO!AE68</f>
        <v>30955750</v>
      </c>
      <c r="L10" s="10">
        <f>+TO!AH68</f>
        <v>25755750</v>
      </c>
      <c r="M10" s="10">
        <f>+TO!AK68</f>
        <v>25755750</v>
      </c>
      <c r="N10" s="10">
        <f>+TO!AN68</f>
        <v>25755750</v>
      </c>
      <c r="O10" s="10">
        <f>+TO!AQ68</f>
        <v>15805750</v>
      </c>
      <c r="P10" s="10">
        <f>+TO!AT68</f>
        <v>8034250</v>
      </c>
      <c r="Q10" s="10">
        <f>+TO!AW68</f>
        <v>0</v>
      </c>
      <c r="R10" s="20"/>
      <c r="S10" s="7">
        <f>SUM(D10:Q10)</f>
        <v>472924250</v>
      </c>
    </row>
    <row r="11" spans="1:21" x14ac:dyDescent="0.2">
      <c r="A11" s="20"/>
      <c r="B11" s="21" t="s">
        <v>233</v>
      </c>
      <c r="C11" s="24">
        <f>SUM(C6:C10)</f>
        <v>310</v>
      </c>
      <c r="D11" s="10">
        <f>SUM(D6:D10)</f>
        <v>1240000000</v>
      </c>
      <c r="E11" s="7">
        <f t="shared" ref="E11:S11" si="0">SUM(E6:E10)</f>
        <v>0</v>
      </c>
      <c r="F11" s="7">
        <f t="shared" si="0"/>
        <v>279226000</v>
      </c>
      <c r="G11" s="7">
        <f t="shared" si="0"/>
        <v>127881000</v>
      </c>
      <c r="H11" s="7">
        <f t="shared" si="0"/>
        <v>128687250</v>
      </c>
      <c r="I11" s="7">
        <f t="shared" si="0"/>
        <v>128687250</v>
      </c>
      <c r="J11" s="7">
        <f t="shared" si="0"/>
        <v>136887250</v>
      </c>
      <c r="K11" s="7">
        <f t="shared" si="0"/>
        <v>133887250</v>
      </c>
      <c r="L11" s="7">
        <f t="shared" si="0"/>
        <v>128687250</v>
      </c>
      <c r="M11" s="7">
        <f t="shared" si="0"/>
        <v>128687250</v>
      </c>
      <c r="N11" s="7">
        <f t="shared" si="0"/>
        <v>131287250</v>
      </c>
      <c r="O11" s="7">
        <f t="shared" si="0"/>
        <v>77304750</v>
      </c>
      <c r="P11" s="7">
        <f t="shared" si="0"/>
        <v>54665250</v>
      </c>
      <c r="Q11" s="7">
        <f t="shared" si="0"/>
        <v>9890000</v>
      </c>
      <c r="R11" s="7">
        <f t="shared" si="0"/>
        <v>0</v>
      </c>
      <c r="S11" s="7">
        <f t="shared" si="0"/>
        <v>2705777750</v>
      </c>
    </row>
    <row r="13" spans="1:21" x14ac:dyDescent="0.2">
      <c r="A13" s="22"/>
      <c r="B13" s="22"/>
      <c r="C13" s="22"/>
      <c r="D13" s="90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1" x14ac:dyDescent="0.2">
      <c r="A14" s="23"/>
      <c r="B14" s="23"/>
      <c r="C14" s="23"/>
      <c r="D14" s="90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1" x14ac:dyDescent="0.2">
      <c r="A15" s="23"/>
      <c r="B15" s="23"/>
      <c r="C15" s="23"/>
      <c r="D15" s="90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7" spans="1:4" x14ac:dyDescent="0.2">
      <c r="A17" s="419" t="s">
        <v>216</v>
      </c>
      <c r="B17" s="419"/>
      <c r="C17" s="419"/>
      <c r="D17" s="419"/>
    </row>
    <row r="18" spans="1:4" x14ac:dyDescent="0.2">
      <c r="A18" s="92"/>
      <c r="B18" s="92" t="s">
        <v>301</v>
      </c>
      <c r="C18" s="92"/>
      <c r="D18" s="93"/>
    </row>
    <row r="19" spans="1:4" x14ac:dyDescent="0.2">
      <c r="A19" s="92"/>
      <c r="B19" s="92" t="s">
        <v>268</v>
      </c>
      <c r="C19" s="92" t="s">
        <v>302</v>
      </c>
      <c r="D19" s="93" t="s">
        <v>27</v>
      </c>
    </row>
    <row r="20" spans="1:4" x14ac:dyDescent="0.2">
      <c r="A20" s="92">
        <v>1</v>
      </c>
      <c r="B20" s="92" t="s">
        <v>86</v>
      </c>
      <c r="C20" s="92" t="s">
        <v>281</v>
      </c>
      <c r="D20" s="93">
        <v>3000000</v>
      </c>
    </row>
    <row r="21" spans="1:4" x14ac:dyDescent="0.2">
      <c r="A21" s="92">
        <v>2</v>
      </c>
      <c r="B21" s="92" t="s">
        <v>303</v>
      </c>
      <c r="C21" s="92" t="s">
        <v>281</v>
      </c>
      <c r="D21" s="93">
        <v>3600000</v>
      </c>
    </row>
    <row r="22" spans="1:4" x14ac:dyDescent="0.2">
      <c r="A22" s="92">
        <v>3</v>
      </c>
      <c r="B22" s="92" t="s">
        <v>264</v>
      </c>
      <c r="C22" s="92" t="s">
        <v>282</v>
      </c>
      <c r="D22" s="93">
        <v>2000000</v>
      </c>
    </row>
    <row r="23" spans="1:4" x14ac:dyDescent="0.2">
      <c r="A23" s="92">
        <v>4</v>
      </c>
      <c r="B23" s="92" t="s">
        <v>184</v>
      </c>
      <c r="C23" s="92" t="s">
        <v>282</v>
      </c>
      <c r="D23" s="93">
        <v>1000000</v>
      </c>
    </row>
    <row r="24" spans="1:4" x14ac:dyDescent="0.2">
      <c r="A24" s="92">
        <v>5</v>
      </c>
      <c r="B24" s="92" t="s">
        <v>118</v>
      </c>
      <c r="C24" s="92" t="s">
        <v>282</v>
      </c>
      <c r="D24" s="93">
        <v>1500000</v>
      </c>
    </row>
    <row r="25" spans="1:4" x14ac:dyDescent="0.2">
      <c r="A25" s="92">
        <v>6</v>
      </c>
      <c r="B25" s="92" t="s">
        <v>304</v>
      </c>
      <c r="C25" s="92" t="s">
        <v>282</v>
      </c>
      <c r="D25" s="93">
        <v>0</v>
      </c>
    </row>
    <row r="26" spans="1:4" x14ac:dyDescent="0.2">
      <c r="A26" s="92">
        <v>7</v>
      </c>
      <c r="B26" s="92" t="s">
        <v>246</v>
      </c>
      <c r="C26" s="92" t="s">
        <v>283</v>
      </c>
      <c r="D26" s="93">
        <v>600000</v>
      </c>
    </row>
    <row r="27" spans="1:4" x14ac:dyDescent="0.2">
      <c r="A27" s="92">
        <v>8</v>
      </c>
      <c r="B27" s="92" t="s">
        <v>133</v>
      </c>
      <c r="C27" s="92" t="s">
        <v>284</v>
      </c>
      <c r="D27" s="93">
        <v>2000000</v>
      </c>
    </row>
    <row r="28" spans="1:4" x14ac:dyDescent="0.2">
      <c r="A28" s="92">
        <v>9</v>
      </c>
      <c r="B28" s="92" t="s">
        <v>305</v>
      </c>
      <c r="C28" s="92" t="s">
        <v>284</v>
      </c>
      <c r="D28" s="93">
        <v>3000000</v>
      </c>
    </row>
    <row r="29" spans="1:4" x14ac:dyDescent="0.2">
      <c r="A29" s="92">
        <v>10</v>
      </c>
      <c r="B29" s="92" t="s">
        <v>306</v>
      </c>
      <c r="C29" s="92" t="s">
        <v>284</v>
      </c>
      <c r="D29" s="93">
        <v>2000000</v>
      </c>
    </row>
    <row r="30" spans="1:4" x14ac:dyDescent="0.2">
      <c r="A30" s="92">
        <v>11</v>
      </c>
      <c r="B30" s="92"/>
      <c r="C30" s="92"/>
      <c r="D30" s="93"/>
    </row>
  </sheetData>
  <mergeCells count="3">
    <mergeCell ref="A1:S1"/>
    <mergeCell ref="A2:S2"/>
    <mergeCell ref="A17:D17"/>
  </mergeCells>
  <pageMargins left="0.7" right="0.7" top="0.75" bottom="0.75" header="0.3" footer="0.3"/>
  <pageSetup paperSize="9" orientation="landscape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opLeftCell="A67" workbookViewId="0">
      <selection activeCell="D92" sqref="D92"/>
    </sheetView>
  </sheetViews>
  <sheetFormatPr defaultRowHeight="15" x14ac:dyDescent="0.25"/>
  <cols>
    <col min="1" max="1" width="5.42578125" customWidth="1"/>
    <col min="2" max="2" width="30.42578125" style="101" customWidth="1"/>
    <col min="3" max="3" width="10.7109375" style="97" customWidth="1"/>
    <col min="5" max="5" width="5.42578125" customWidth="1"/>
    <col min="6" max="6" width="23.140625" style="100" customWidth="1"/>
    <col min="7" max="7" width="12.28515625" style="96" customWidth="1"/>
    <col min="9" max="9" width="5.85546875" customWidth="1"/>
    <col min="10" max="10" width="21.7109375" style="99" customWidth="1"/>
    <col min="11" max="11" width="11.28515625" customWidth="1"/>
  </cols>
  <sheetData>
    <row r="1" spans="1:11" x14ac:dyDescent="0.25">
      <c r="A1" s="420" t="s">
        <v>313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</row>
    <row r="2" spans="1:11" x14ac:dyDescent="0.25">
      <c r="A2" s="421" t="s">
        <v>314</v>
      </c>
      <c r="B2" s="421"/>
      <c r="C2" s="421"/>
      <c r="D2" s="421"/>
      <c r="E2" s="421"/>
      <c r="F2" s="421"/>
      <c r="G2" s="421"/>
      <c r="H2" s="421"/>
      <c r="I2" s="421"/>
      <c r="J2" s="421"/>
      <c r="K2" s="421"/>
    </row>
    <row r="3" spans="1:11" s="131" customFormat="1" ht="12.75" x14ac:dyDescent="0.2">
      <c r="A3" s="128" t="s">
        <v>1</v>
      </c>
      <c r="B3" s="129" t="s">
        <v>311</v>
      </c>
      <c r="C3" s="130" t="s">
        <v>312</v>
      </c>
      <c r="E3" s="128" t="s">
        <v>1</v>
      </c>
      <c r="F3" s="128" t="s">
        <v>311</v>
      </c>
      <c r="G3" s="128" t="s">
        <v>312</v>
      </c>
      <c r="I3" s="128" t="s">
        <v>1</v>
      </c>
      <c r="J3" s="128" t="s">
        <v>311</v>
      </c>
      <c r="K3" s="128" t="s">
        <v>312</v>
      </c>
    </row>
    <row r="4" spans="1:11" s="131" customFormat="1" ht="12.75" x14ac:dyDescent="0.2">
      <c r="A4" s="132">
        <v>1</v>
      </c>
      <c r="B4" s="133" t="s">
        <v>145</v>
      </c>
      <c r="C4" s="134" t="s">
        <v>280</v>
      </c>
      <c r="E4" s="132">
        <v>86</v>
      </c>
      <c r="F4" s="135" t="s">
        <v>138</v>
      </c>
      <c r="G4" s="132" t="s">
        <v>282</v>
      </c>
      <c r="I4" s="132">
        <v>173</v>
      </c>
      <c r="J4" s="136" t="s">
        <v>42</v>
      </c>
      <c r="K4" s="132" t="s">
        <v>283</v>
      </c>
    </row>
    <row r="5" spans="1:11" s="131" customFormat="1" ht="12.75" x14ac:dyDescent="0.2">
      <c r="A5" s="132">
        <v>2</v>
      </c>
      <c r="B5" s="137" t="s">
        <v>54</v>
      </c>
      <c r="C5" s="134" t="s">
        <v>280</v>
      </c>
      <c r="E5" s="132">
        <v>87</v>
      </c>
      <c r="F5" s="138" t="s">
        <v>173</v>
      </c>
      <c r="G5" s="132" t="s">
        <v>282</v>
      </c>
      <c r="I5" s="132">
        <v>174</v>
      </c>
      <c r="J5" s="136" t="s">
        <v>167</v>
      </c>
      <c r="K5" s="132" t="s">
        <v>283</v>
      </c>
    </row>
    <row r="6" spans="1:11" s="131" customFormat="1" ht="12.75" x14ac:dyDescent="0.2">
      <c r="A6" s="132">
        <v>3</v>
      </c>
      <c r="B6" s="137" t="s">
        <v>146</v>
      </c>
      <c r="C6" s="134" t="s">
        <v>280</v>
      </c>
      <c r="E6" s="132">
        <v>88</v>
      </c>
      <c r="F6" s="138" t="s">
        <v>110</v>
      </c>
      <c r="G6" s="132" t="s">
        <v>282</v>
      </c>
      <c r="I6" s="132">
        <v>175</v>
      </c>
      <c r="J6" s="136" t="s">
        <v>154</v>
      </c>
      <c r="K6" s="132" t="s">
        <v>283</v>
      </c>
    </row>
    <row r="7" spans="1:11" s="131" customFormat="1" ht="12.75" x14ac:dyDescent="0.2">
      <c r="A7" s="132">
        <v>4</v>
      </c>
      <c r="B7" s="137" t="s">
        <v>147</v>
      </c>
      <c r="C7" s="134" t="s">
        <v>280</v>
      </c>
      <c r="E7" s="132">
        <v>89</v>
      </c>
      <c r="F7" s="139" t="s">
        <v>99</v>
      </c>
      <c r="G7" s="132" t="s">
        <v>282</v>
      </c>
      <c r="I7" s="132">
        <v>176</v>
      </c>
      <c r="J7" s="136" t="s">
        <v>153</v>
      </c>
      <c r="K7" s="132" t="s">
        <v>283</v>
      </c>
    </row>
    <row r="8" spans="1:11" s="131" customFormat="1" ht="12.75" x14ac:dyDescent="0.2">
      <c r="A8" s="132">
        <v>5</v>
      </c>
      <c r="B8" s="137" t="s">
        <v>59</v>
      </c>
      <c r="C8" s="134" t="s">
        <v>280</v>
      </c>
      <c r="E8" s="132">
        <v>90</v>
      </c>
      <c r="F8" s="138" t="s">
        <v>213</v>
      </c>
      <c r="G8" s="132" t="s">
        <v>282</v>
      </c>
      <c r="I8" s="132">
        <v>177</v>
      </c>
      <c r="J8" s="136" t="s">
        <v>243</v>
      </c>
      <c r="K8" s="132" t="s">
        <v>283</v>
      </c>
    </row>
    <row r="9" spans="1:11" s="131" customFormat="1" ht="12.75" x14ac:dyDescent="0.2">
      <c r="A9" s="132">
        <v>6</v>
      </c>
      <c r="B9" s="137" t="s">
        <v>150</v>
      </c>
      <c r="C9" s="134" t="s">
        <v>280</v>
      </c>
      <c r="E9" s="132">
        <v>91</v>
      </c>
      <c r="F9" s="139" t="s">
        <v>251</v>
      </c>
      <c r="G9" s="132" t="s">
        <v>282</v>
      </c>
      <c r="I9" s="132">
        <v>178</v>
      </c>
      <c r="J9" s="136" t="s">
        <v>161</v>
      </c>
      <c r="K9" s="132" t="s">
        <v>283</v>
      </c>
    </row>
    <row r="10" spans="1:11" s="131" customFormat="1" ht="12.75" x14ac:dyDescent="0.2">
      <c r="A10" s="132">
        <v>7</v>
      </c>
      <c r="B10" s="137" t="s">
        <v>53</v>
      </c>
      <c r="C10" s="134" t="s">
        <v>280</v>
      </c>
      <c r="E10" s="132">
        <v>92</v>
      </c>
      <c r="F10" s="140" t="s">
        <v>116</v>
      </c>
      <c r="G10" s="132" t="s">
        <v>282</v>
      </c>
      <c r="I10" s="132">
        <v>179</v>
      </c>
      <c r="J10" s="136" t="s">
        <v>165</v>
      </c>
      <c r="K10" s="132" t="s">
        <v>283</v>
      </c>
    </row>
    <row r="11" spans="1:11" s="131" customFormat="1" ht="12.75" x14ac:dyDescent="0.2">
      <c r="A11" s="132">
        <v>8</v>
      </c>
      <c r="B11" s="137" t="s">
        <v>50</v>
      </c>
      <c r="C11" s="134" t="s">
        <v>280</v>
      </c>
      <c r="E11" s="132">
        <v>93</v>
      </c>
      <c r="F11" s="139" t="s">
        <v>175</v>
      </c>
      <c r="G11" s="132" t="s">
        <v>282</v>
      </c>
      <c r="I11" s="132">
        <v>180</v>
      </c>
      <c r="J11" s="136" t="s">
        <v>152</v>
      </c>
      <c r="K11" s="132" t="s">
        <v>283</v>
      </c>
    </row>
    <row r="12" spans="1:11" s="131" customFormat="1" ht="12.75" x14ac:dyDescent="0.2">
      <c r="A12" s="132">
        <v>9</v>
      </c>
      <c r="B12" s="137" t="s">
        <v>211</v>
      </c>
      <c r="C12" s="134" t="s">
        <v>280</v>
      </c>
      <c r="E12" s="132">
        <v>94</v>
      </c>
      <c r="F12" s="139" t="s">
        <v>127</v>
      </c>
      <c r="G12" s="132" t="s">
        <v>282</v>
      </c>
      <c r="I12" s="132">
        <v>181</v>
      </c>
      <c r="J12" s="136" t="s">
        <v>155</v>
      </c>
      <c r="K12" s="132" t="s">
        <v>283</v>
      </c>
    </row>
    <row r="13" spans="1:11" s="131" customFormat="1" ht="12.75" x14ac:dyDescent="0.2">
      <c r="A13" s="132">
        <v>10</v>
      </c>
      <c r="B13" s="137" t="s">
        <v>51</v>
      </c>
      <c r="C13" s="134" t="s">
        <v>280</v>
      </c>
      <c r="E13" s="132">
        <v>95</v>
      </c>
      <c r="F13" s="139" t="s">
        <v>253</v>
      </c>
      <c r="G13" s="132" t="s">
        <v>282</v>
      </c>
      <c r="I13" s="132">
        <v>182</v>
      </c>
      <c r="J13" s="136" t="s">
        <v>41</v>
      </c>
      <c r="K13" s="132" t="s">
        <v>283</v>
      </c>
    </row>
    <row r="14" spans="1:11" s="131" customFormat="1" ht="12.75" x14ac:dyDescent="0.2">
      <c r="A14" s="132">
        <v>11</v>
      </c>
      <c r="B14" s="137" t="s">
        <v>148</v>
      </c>
      <c r="C14" s="134" t="s">
        <v>280</v>
      </c>
      <c r="E14" s="132">
        <v>96</v>
      </c>
      <c r="F14" s="139" t="s">
        <v>123</v>
      </c>
      <c r="G14" s="132" t="s">
        <v>282</v>
      </c>
      <c r="I14" s="132">
        <v>183</v>
      </c>
      <c r="J14" s="141" t="s">
        <v>298</v>
      </c>
      <c r="K14" s="132" t="s">
        <v>283</v>
      </c>
    </row>
    <row r="15" spans="1:11" s="131" customFormat="1" ht="12.75" x14ac:dyDescent="0.2">
      <c r="A15" s="132">
        <v>12</v>
      </c>
      <c r="B15" s="137" t="s">
        <v>57</v>
      </c>
      <c r="C15" s="134" t="s">
        <v>280</v>
      </c>
      <c r="E15" s="132">
        <v>97</v>
      </c>
      <c r="F15" s="139" t="s">
        <v>109</v>
      </c>
      <c r="G15" s="132" t="s">
        <v>282</v>
      </c>
      <c r="I15" s="132">
        <v>184</v>
      </c>
      <c r="J15" s="136" t="s">
        <v>164</v>
      </c>
      <c r="K15" s="132" t="s">
        <v>283</v>
      </c>
    </row>
    <row r="16" spans="1:11" s="131" customFormat="1" ht="12.75" x14ac:dyDescent="0.2">
      <c r="A16" s="132">
        <v>13</v>
      </c>
      <c r="B16" s="137" t="s">
        <v>58</v>
      </c>
      <c r="C16" s="134" t="s">
        <v>280</v>
      </c>
      <c r="E16" s="132">
        <v>98</v>
      </c>
      <c r="F16" s="139" t="s">
        <v>176</v>
      </c>
      <c r="G16" s="132" t="s">
        <v>282</v>
      </c>
      <c r="I16" s="132">
        <v>185</v>
      </c>
      <c r="J16" s="136" t="s">
        <v>33</v>
      </c>
      <c r="K16" s="132" t="s">
        <v>283</v>
      </c>
    </row>
    <row r="17" spans="1:11" s="131" customFormat="1" ht="12.75" x14ac:dyDescent="0.2">
      <c r="A17" s="132">
        <v>14</v>
      </c>
      <c r="B17" s="137" t="s">
        <v>144</v>
      </c>
      <c r="C17" s="134" t="s">
        <v>280</v>
      </c>
      <c r="E17" s="132">
        <v>99</v>
      </c>
      <c r="F17" s="139" t="s">
        <v>105</v>
      </c>
      <c r="G17" s="132" t="s">
        <v>282</v>
      </c>
      <c r="I17" s="132">
        <v>186</v>
      </c>
      <c r="J17" s="142" t="s">
        <v>137</v>
      </c>
      <c r="K17" s="132" t="s">
        <v>283</v>
      </c>
    </row>
    <row r="18" spans="1:11" s="131" customFormat="1" ht="12.75" x14ac:dyDescent="0.2">
      <c r="A18" s="132">
        <v>15</v>
      </c>
      <c r="B18" s="137" t="s">
        <v>307</v>
      </c>
      <c r="C18" s="134" t="s">
        <v>280</v>
      </c>
      <c r="E18" s="132">
        <v>100</v>
      </c>
      <c r="F18" s="139" t="s">
        <v>111</v>
      </c>
      <c r="G18" s="132" t="s">
        <v>282</v>
      </c>
      <c r="I18" s="132">
        <v>187</v>
      </c>
      <c r="J18" s="142" t="s">
        <v>137</v>
      </c>
      <c r="K18" s="132" t="s">
        <v>284</v>
      </c>
    </row>
    <row r="19" spans="1:11" s="131" customFormat="1" ht="12.75" x14ac:dyDescent="0.2">
      <c r="A19" s="132">
        <v>16</v>
      </c>
      <c r="B19" s="137" t="s">
        <v>60</v>
      </c>
      <c r="C19" s="134" t="s">
        <v>280</v>
      </c>
      <c r="E19" s="132">
        <v>101</v>
      </c>
      <c r="F19" s="139" t="s">
        <v>125</v>
      </c>
      <c r="G19" s="132" t="s">
        <v>282</v>
      </c>
      <c r="I19" s="132">
        <v>188</v>
      </c>
      <c r="J19" s="142" t="s">
        <v>132</v>
      </c>
      <c r="K19" s="132" t="s">
        <v>284</v>
      </c>
    </row>
    <row r="20" spans="1:11" s="131" customFormat="1" ht="12.75" x14ac:dyDescent="0.2">
      <c r="A20" s="132">
        <v>17</v>
      </c>
      <c r="B20" s="137" t="s">
        <v>151</v>
      </c>
      <c r="C20" s="134" t="s">
        <v>280</v>
      </c>
      <c r="E20" s="132">
        <v>102</v>
      </c>
      <c r="F20" s="139" t="s">
        <v>179</v>
      </c>
      <c r="G20" s="132" t="s">
        <v>282</v>
      </c>
      <c r="I20" s="132">
        <v>189</v>
      </c>
      <c r="J20" s="142" t="s">
        <v>136</v>
      </c>
      <c r="K20" s="132" t="s">
        <v>284</v>
      </c>
    </row>
    <row r="21" spans="1:11" s="131" customFormat="1" ht="12.75" x14ac:dyDescent="0.2">
      <c r="A21" s="132">
        <v>18</v>
      </c>
      <c r="B21" s="143" t="s">
        <v>55</v>
      </c>
      <c r="C21" s="134" t="s">
        <v>280</v>
      </c>
      <c r="E21" s="132">
        <v>103</v>
      </c>
      <c r="F21" s="139" t="s">
        <v>115</v>
      </c>
      <c r="G21" s="132" t="s">
        <v>282</v>
      </c>
      <c r="I21" s="132">
        <v>190</v>
      </c>
      <c r="J21" s="142" t="s">
        <v>130</v>
      </c>
      <c r="K21" s="132" t="s">
        <v>284</v>
      </c>
    </row>
    <row r="22" spans="1:11" s="131" customFormat="1" ht="12.75" x14ac:dyDescent="0.2">
      <c r="A22" s="132">
        <v>19</v>
      </c>
      <c r="B22" s="143" t="s">
        <v>56</v>
      </c>
      <c r="C22" s="134" t="s">
        <v>280</v>
      </c>
      <c r="E22" s="132">
        <v>104</v>
      </c>
      <c r="F22" s="139" t="s">
        <v>177</v>
      </c>
      <c r="G22" s="132" t="s">
        <v>282</v>
      </c>
      <c r="I22" s="132">
        <v>191</v>
      </c>
      <c r="J22" s="142" t="s">
        <v>202</v>
      </c>
      <c r="K22" s="132" t="s">
        <v>284</v>
      </c>
    </row>
    <row r="23" spans="1:11" s="131" customFormat="1" ht="12.75" x14ac:dyDescent="0.2">
      <c r="A23" s="132">
        <v>20</v>
      </c>
      <c r="B23" s="143" t="s">
        <v>149</v>
      </c>
      <c r="C23" s="134" t="s">
        <v>280</v>
      </c>
      <c r="E23" s="132">
        <v>105</v>
      </c>
      <c r="F23" s="139" t="s">
        <v>49</v>
      </c>
      <c r="G23" s="132" t="s">
        <v>282</v>
      </c>
      <c r="I23" s="132">
        <v>192</v>
      </c>
      <c r="J23" s="142" t="s">
        <v>140</v>
      </c>
      <c r="K23" s="132" t="s">
        <v>284</v>
      </c>
    </row>
    <row r="24" spans="1:11" s="131" customFormat="1" ht="12.75" x14ac:dyDescent="0.2">
      <c r="A24" s="132">
        <v>21</v>
      </c>
      <c r="B24" s="144" t="s">
        <v>252</v>
      </c>
      <c r="C24" s="134" t="s">
        <v>281</v>
      </c>
      <c r="E24" s="132">
        <v>106</v>
      </c>
      <c r="F24" s="139" t="s">
        <v>180</v>
      </c>
      <c r="G24" s="132" t="s">
        <v>282</v>
      </c>
      <c r="I24" s="132">
        <v>193</v>
      </c>
      <c r="J24" s="142" t="s">
        <v>129</v>
      </c>
      <c r="K24" s="132" t="s">
        <v>284</v>
      </c>
    </row>
    <row r="25" spans="1:11" s="131" customFormat="1" ht="12.75" x14ac:dyDescent="0.2">
      <c r="A25" s="132">
        <v>22</v>
      </c>
      <c r="B25" s="144" t="s">
        <v>98</v>
      </c>
      <c r="C25" s="134" t="s">
        <v>281</v>
      </c>
      <c r="E25" s="132">
        <v>107</v>
      </c>
      <c r="F25" s="139" t="s">
        <v>103</v>
      </c>
      <c r="G25" s="132" t="s">
        <v>282</v>
      </c>
      <c r="I25" s="132">
        <v>194</v>
      </c>
      <c r="J25" s="142" t="s">
        <v>210</v>
      </c>
      <c r="K25" s="132" t="s">
        <v>284</v>
      </c>
    </row>
    <row r="26" spans="1:11" s="131" customFormat="1" ht="12.75" x14ac:dyDescent="0.2">
      <c r="A26" s="132">
        <v>23</v>
      </c>
      <c r="B26" s="144" t="s">
        <v>61</v>
      </c>
      <c r="C26" s="134" t="s">
        <v>281</v>
      </c>
      <c r="E26" s="132">
        <v>108</v>
      </c>
      <c r="F26" s="139" t="s">
        <v>100</v>
      </c>
      <c r="G26" s="132" t="s">
        <v>282</v>
      </c>
      <c r="I26" s="132">
        <v>195</v>
      </c>
      <c r="J26" s="142" t="s">
        <v>143</v>
      </c>
      <c r="K26" s="132" t="s">
        <v>284</v>
      </c>
    </row>
    <row r="27" spans="1:11" s="131" customFormat="1" ht="12.75" x14ac:dyDescent="0.2">
      <c r="A27" s="132">
        <v>24</v>
      </c>
      <c r="B27" s="144" t="s">
        <v>269</v>
      </c>
      <c r="C27" s="134" t="s">
        <v>281</v>
      </c>
      <c r="E27" s="132">
        <v>109</v>
      </c>
      <c r="F27" s="139" t="s">
        <v>128</v>
      </c>
      <c r="G27" s="132" t="s">
        <v>282</v>
      </c>
      <c r="I27" s="132">
        <v>196</v>
      </c>
      <c r="J27" s="142" t="s">
        <v>141</v>
      </c>
      <c r="K27" s="132" t="s">
        <v>284</v>
      </c>
    </row>
    <row r="28" spans="1:11" s="131" customFormat="1" ht="12.75" x14ac:dyDescent="0.2">
      <c r="A28" s="132">
        <v>25</v>
      </c>
      <c r="B28" s="145" t="s">
        <v>195</v>
      </c>
      <c r="C28" s="134" t="s">
        <v>281</v>
      </c>
      <c r="E28" s="132">
        <v>110</v>
      </c>
      <c r="F28" s="139" t="s">
        <v>214</v>
      </c>
      <c r="G28" s="132" t="s">
        <v>282</v>
      </c>
      <c r="I28" s="132">
        <v>197</v>
      </c>
      <c r="J28" s="142" t="s">
        <v>201</v>
      </c>
      <c r="K28" s="132" t="s">
        <v>284</v>
      </c>
    </row>
    <row r="29" spans="1:11" s="131" customFormat="1" ht="12.75" x14ac:dyDescent="0.2">
      <c r="A29" s="132">
        <v>26</v>
      </c>
      <c r="B29" s="144" t="s">
        <v>76</v>
      </c>
      <c r="C29" s="134" t="s">
        <v>281</v>
      </c>
      <c r="E29" s="132">
        <v>111</v>
      </c>
      <c r="F29" s="139" t="s">
        <v>186</v>
      </c>
      <c r="G29" s="132" t="s">
        <v>282</v>
      </c>
      <c r="I29" s="132">
        <v>198</v>
      </c>
      <c r="J29" s="146" t="s">
        <v>259</v>
      </c>
      <c r="K29" s="132" t="s">
        <v>284</v>
      </c>
    </row>
    <row r="30" spans="1:11" s="131" customFormat="1" ht="12.75" x14ac:dyDescent="0.2">
      <c r="A30" s="132">
        <v>27</v>
      </c>
      <c r="B30" s="144" t="s">
        <v>193</v>
      </c>
      <c r="C30" s="134" t="s">
        <v>281</v>
      </c>
      <c r="E30" s="132">
        <v>112</v>
      </c>
      <c r="F30" s="139" t="s">
        <v>185</v>
      </c>
      <c r="G30" s="132" t="s">
        <v>282</v>
      </c>
      <c r="I30" s="132">
        <v>199</v>
      </c>
      <c r="J30" s="142" t="s">
        <v>203</v>
      </c>
      <c r="K30" s="132" t="s">
        <v>284</v>
      </c>
    </row>
    <row r="31" spans="1:11" s="131" customFormat="1" ht="12.75" x14ac:dyDescent="0.2">
      <c r="A31" s="132">
        <v>28</v>
      </c>
      <c r="B31" s="144" t="s">
        <v>88</v>
      </c>
      <c r="C31" s="134" t="s">
        <v>281</v>
      </c>
      <c r="E31" s="132">
        <v>113</v>
      </c>
      <c r="F31" s="139" t="s">
        <v>254</v>
      </c>
      <c r="G31" s="132" t="s">
        <v>282</v>
      </c>
      <c r="I31" s="132">
        <v>200</v>
      </c>
      <c r="J31" s="147" t="s">
        <v>262</v>
      </c>
      <c r="K31" s="132" t="s">
        <v>284</v>
      </c>
    </row>
    <row r="32" spans="1:11" s="131" customFormat="1" ht="12.75" x14ac:dyDescent="0.2">
      <c r="A32" s="132">
        <v>29</v>
      </c>
      <c r="B32" s="144" t="s">
        <v>188</v>
      </c>
      <c r="C32" s="134" t="s">
        <v>281</v>
      </c>
      <c r="E32" s="132">
        <v>114</v>
      </c>
      <c r="F32" s="139" t="s">
        <v>101</v>
      </c>
      <c r="G32" s="132" t="s">
        <v>282</v>
      </c>
      <c r="I32" s="132">
        <v>201</v>
      </c>
      <c r="J32" s="142" t="s">
        <v>131</v>
      </c>
      <c r="K32" s="132" t="s">
        <v>284</v>
      </c>
    </row>
    <row r="33" spans="1:11" s="131" customFormat="1" ht="12.75" x14ac:dyDescent="0.2">
      <c r="A33" s="132">
        <v>30</v>
      </c>
      <c r="B33" s="144" t="s">
        <v>85</v>
      </c>
      <c r="C33" s="134" t="s">
        <v>281</v>
      </c>
      <c r="E33" s="132">
        <v>115</v>
      </c>
      <c r="F33" s="139" t="s">
        <v>182</v>
      </c>
      <c r="G33" s="132" t="s">
        <v>282</v>
      </c>
      <c r="I33" s="132">
        <v>202</v>
      </c>
      <c r="J33" s="142" t="s">
        <v>135</v>
      </c>
      <c r="K33" s="132" t="s">
        <v>284</v>
      </c>
    </row>
    <row r="34" spans="1:11" s="131" customFormat="1" ht="12.75" x14ac:dyDescent="0.2">
      <c r="A34" s="132">
        <v>31</v>
      </c>
      <c r="B34" s="148" t="s">
        <v>68</v>
      </c>
      <c r="C34" s="134" t="s">
        <v>281</v>
      </c>
      <c r="E34" s="132">
        <v>116</v>
      </c>
      <c r="F34" s="139" t="s">
        <v>102</v>
      </c>
      <c r="G34" s="132" t="s">
        <v>282</v>
      </c>
      <c r="I34" s="132">
        <v>203</v>
      </c>
      <c r="J34" s="147" t="s">
        <v>209</v>
      </c>
      <c r="K34" s="132" t="s">
        <v>284</v>
      </c>
    </row>
    <row r="35" spans="1:11" s="131" customFormat="1" ht="12.75" x14ac:dyDescent="0.2">
      <c r="A35" s="132">
        <v>32</v>
      </c>
      <c r="B35" s="144" t="s">
        <v>266</v>
      </c>
      <c r="C35" s="134" t="s">
        <v>281</v>
      </c>
      <c r="E35" s="132">
        <v>117</v>
      </c>
      <c r="F35" s="139" t="s">
        <v>178</v>
      </c>
      <c r="G35" s="132" t="s">
        <v>282</v>
      </c>
      <c r="I35" s="132">
        <v>204</v>
      </c>
      <c r="J35" s="142" t="s">
        <v>205</v>
      </c>
      <c r="K35" s="132" t="s">
        <v>284</v>
      </c>
    </row>
    <row r="36" spans="1:11" s="131" customFormat="1" ht="12.75" x14ac:dyDescent="0.2">
      <c r="A36" s="132">
        <v>33</v>
      </c>
      <c r="B36" s="144" t="s">
        <v>163</v>
      </c>
      <c r="C36" s="134" t="s">
        <v>281</v>
      </c>
      <c r="E36" s="132">
        <v>118</v>
      </c>
      <c r="F36" s="139" t="s">
        <v>256</v>
      </c>
      <c r="G36" s="132" t="s">
        <v>282</v>
      </c>
      <c r="I36" s="132">
        <v>205</v>
      </c>
      <c r="J36" s="146" t="s">
        <v>272</v>
      </c>
      <c r="K36" s="132" t="s">
        <v>284</v>
      </c>
    </row>
    <row r="37" spans="1:11" s="131" customFormat="1" ht="12.75" x14ac:dyDescent="0.2">
      <c r="A37" s="132">
        <v>34</v>
      </c>
      <c r="B37" s="144" t="s">
        <v>84</v>
      </c>
      <c r="C37" s="134" t="s">
        <v>281</v>
      </c>
      <c r="E37" s="132">
        <v>119</v>
      </c>
      <c r="F37" s="139" t="s">
        <v>212</v>
      </c>
      <c r="G37" s="132" t="s">
        <v>282</v>
      </c>
      <c r="I37" s="132">
        <v>206</v>
      </c>
      <c r="J37" s="142" t="s">
        <v>206</v>
      </c>
      <c r="K37" s="132" t="s">
        <v>284</v>
      </c>
    </row>
    <row r="38" spans="1:11" s="131" customFormat="1" ht="12.75" x14ac:dyDescent="0.2">
      <c r="A38" s="132">
        <v>35</v>
      </c>
      <c r="B38" s="144" t="s">
        <v>194</v>
      </c>
      <c r="C38" s="134" t="s">
        <v>281</v>
      </c>
      <c r="E38" s="132">
        <v>120</v>
      </c>
      <c r="F38" s="139" t="s">
        <v>172</v>
      </c>
      <c r="G38" s="132" t="s">
        <v>282</v>
      </c>
      <c r="I38" s="132">
        <v>207</v>
      </c>
      <c r="J38" s="146" t="s">
        <v>260</v>
      </c>
      <c r="K38" s="132" t="s">
        <v>284</v>
      </c>
    </row>
    <row r="39" spans="1:11" s="131" customFormat="1" ht="12.75" x14ac:dyDescent="0.2">
      <c r="A39" s="132">
        <v>36</v>
      </c>
      <c r="B39" s="144" t="s">
        <v>72</v>
      </c>
      <c r="C39" s="134" t="s">
        <v>281</v>
      </c>
      <c r="E39" s="132">
        <v>121</v>
      </c>
      <c r="F39" s="139" t="s">
        <v>108</v>
      </c>
      <c r="G39" s="132" t="s">
        <v>282</v>
      </c>
      <c r="I39" s="132">
        <v>208</v>
      </c>
      <c r="J39" s="142" t="s">
        <v>134</v>
      </c>
      <c r="K39" s="132" t="s">
        <v>284</v>
      </c>
    </row>
    <row r="40" spans="1:11" s="131" customFormat="1" ht="12.75" x14ac:dyDescent="0.2">
      <c r="A40" s="132">
        <v>37</v>
      </c>
      <c r="B40" s="144" t="s">
        <v>270</v>
      </c>
      <c r="C40" s="134" t="s">
        <v>281</v>
      </c>
      <c r="E40" s="132">
        <v>122</v>
      </c>
      <c r="F40" s="139" t="s">
        <v>107</v>
      </c>
      <c r="G40" s="132" t="s">
        <v>282</v>
      </c>
      <c r="I40" s="132">
        <v>209</v>
      </c>
      <c r="J40" s="142" t="s">
        <v>200</v>
      </c>
      <c r="K40" s="132" t="s">
        <v>284</v>
      </c>
    </row>
    <row r="41" spans="1:11" s="131" customFormat="1" ht="12.75" x14ac:dyDescent="0.2">
      <c r="A41" s="132">
        <v>38</v>
      </c>
      <c r="B41" s="144" t="s">
        <v>192</v>
      </c>
      <c r="C41" s="134" t="s">
        <v>281</v>
      </c>
      <c r="E41" s="132">
        <v>123</v>
      </c>
      <c r="F41" s="139" t="s">
        <v>124</v>
      </c>
      <c r="G41" s="132" t="s">
        <v>282</v>
      </c>
      <c r="I41" s="132">
        <v>210</v>
      </c>
      <c r="J41" s="142" t="s">
        <v>142</v>
      </c>
      <c r="K41" s="132" t="s">
        <v>284</v>
      </c>
    </row>
    <row r="42" spans="1:11" s="131" customFormat="1" ht="12.75" x14ac:dyDescent="0.2">
      <c r="A42" s="132">
        <v>39</v>
      </c>
      <c r="B42" s="144" t="s">
        <v>274</v>
      </c>
      <c r="C42" s="134" t="s">
        <v>281</v>
      </c>
      <c r="E42" s="132">
        <v>124</v>
      </c>
      <c r="F42" s="139" t="s">
        <v>119</v>
      </c>
      <c r="G42" s="132" t="s">
        <v>282</v>
      </c>
      <c r="I42" s="132">
        <v>211</v>
      </c>
      <c r="J42" s="142" t="s">
        <v>139</v>
      </c>
      <c r="K42" s="132" t="s">
        <v>284</v>
      </c>
    </row>
    <row r="43" spans="1:11" s="131" customFormat="1" ht="12.75" x14ac:dyDescent="0.2">
      <c r="A43" s="132">
        <v>40</v>
      </c>
      <c r="B43" s="144" t="s">
        <v>87</v>
      </c>
      <c r="C43" s="134" t="s">
        <v>281</v>
      </c>
      <c r="E43" s="132">
        <v>125</v>
      </c>
      <c r="F43" s="139" t="s">
        <v>112</v>
      </c>
      <c r="G43" s="132" t="s">
        <v>282</v>
      </c>
      <c r="I43" s="132">
        <v>212</v>
      </c>
      <c r="J43" s="142" t="s">
        <v>204</v>
      </c>
      <c r="K43" s="132" t="s">
        <v>284</v>
      </c>
    </row>
    <row r="44" spans="1:11" s="131" customFormat="1" ht="12.75" x14ac:dyDescent="0.2">
      <c r="A44" s="132">
        <v>41</v>
      </c>
      <c r="B44" s="144" t="s">
        <v>271</v>
      </c>
      <c r="C44" s="134" t="s">
        <v>281</v>
      </c>
      <c r="E44" s="132">
        <v>126</v>
      </c>
      <c r="F44" s="149" t="s">
        <v>104</v>
      </c>
      <c r="G44" s="132" t="s">
        <v>282</v>
      </c>
      <c r="I44" s="132">
        <v>213</v>
      </c>
      <c r="J44" s="142" t="s">
        <v>208</v>
      </c>
      <c r="K44" s="132" t="s">
        <v>284</v>
      </c>
    </row>
    <row r="45" spans="1:11" s="131" customFormat="1" ht="12.75" x14ac:dyDescent="0.2">
      <c r="A45" s="132">
        <v>42</v>
      </c>
      <c r="B45" s="144" t="s">
        <v>67</v>
      </c>
      <c r="C45" s="134" t="s">
        <v>281</v>
      </c>
      <c r="E45" s="132">
        <v>127</v>
      </c>
      <c r="F45" s="149" t="s">
        <v>257</v>
      </c>
      <c r="G45" s="132" t="s">
        <v>282</v>
      </c>
      <c r="I45" s="132">
        <v>214</v>
      </c>
      <c r="J45" s="153" t="s">
        <v>207</v>
      </c>
      <c r="K45" s="132" t="s">
        <v>284</v>
      </c>
    </row>
    <row r="46" spans="1:11" s="131" customFormat="1" ht="12.75" x14ac:dyDescent="0.2">
      <c r="A46" s="132">
        <v>43</v>
      </c>
      <c r="B46" s="144" t="s">
        <v>77</v>
      </c>
      <c r="C46" s="134" t="s">
        <v>281</v>
      </c>
      <c r="E46" s="132">
        <v>128</v>
      </c>
      <c r="F46" s="149" t="s">
        <v>122</v>
      </c>
      <c r="G46" s="132" t="s">
        <v>282</v>
      </c>
    </row>
    <row r="47" spans="1:11" s="131" customFormat="1" ht="12.75" x14ac:dyDescent="0.2">
      <c r="A47" s="132">
        <v>44</v>
      </c>
      <c r="B47" s="144" t="s">
        <v>67</v>
      </c>
      <c r="C47" s="134" t="s">
        <v>281</v>
      </c>
      <c r="E47" s="132">
        <v>129</v>
      </c>
      <c r="F47" s="149" t="s">
        <v>174</v>
      </c>
      <c r="G47" s="132" t="s">
        <v>282</v>
      </c>
    </row>
    <row r="48" spans="1:11" s="131" customFormat="1" ht="12.75" x14ac:dyDescent="0.2">
      <c r="A48" s="132">
        <v>45</v>
      </c>
      <c r="B48" s="144" t="s">
        <v>78</v>
      </c>
      <c r="C48" s="134" t="s">
        <v>281</v>
      </c>
      <c r="E48" s="132">
        <v>130</v>
      </c>
      <c r="F48" s="149" t="s">
        <v>183</v>
      </c>
      <c r="G48" s="132" t="s">
        <v>282</v>
      </c>
    </row>
    <row r="49" spans="1:7" s="131" customFormat="1" ht="12.75" x14ac:dyDescent="0.2">
      <c r="A49" s="132">
        <v>46</v>
      </c>
      <c r="B49" s="144" t="s">
        <v>81</v>
      </c>
      <c r="C49" s="134" t="s">
        <v>281</v>
      </c>
      <c r="E49" s="132">
        <v>131</v>
      </c>
      <c r="F49" s="141" t="s">
        <v>47</v>
      </c>
      <c r="G49" s="132" t="s">
        <v>282</v>
      </c>
    </row>
    <row r="50" spans="1:7" s="131" customFormat="1" ht="12.75" x14ac:dyDescent="0.2">
      <c r="A50" s="132">
        <v>47</v>
      </c>
      <c r="B50" s="144" t="s">
        <v>267</v>
      </c>
      <c r="C50" s="134" t="s">
        <v>281</v>
      </c>
      <c r="E50" s="132">
        <v>132</v>
      </c>
      <c r="F50" s="149" t="s">
        <v>121</v>
      </c>
      <c r="G50" s="132" t="s">
        <v>282</v>
      </c>
    </row>
    <row r="51" spans="1:7" s="131" customFormat="1" ht="12.75" x14ac:dyDescent="0.2">
      <c r="A51" s="132">
        <v>48</v>
      </c>
      <c r="B51" s="144" t="s">
        <v>66</v>
      </c>
      <c r="C51" s="134" t="s">
        <v>281</v>
      </c>
      <c r="E51" s="132">
        <v>133</v>
      </c>
      <c r="F51" s="149" t="s">
        <v>120</v>
      </c>
      <c r="G51" s="132" t="s">
        <v>282</v>
      </c>
    </row>
    <row r="52" spans="1:7" s="131" customFormat="1" ht="12.75" x14ac:dyDescent="0.2">
      <c r="A52" s="132">
        <v>49</v>
      </c>
      <c r="B52" s="144" t="s">
        <v>199</v>
      </c>
      <c r="C52" s="134" t="s">
        <v>281</v>
      </c>
      <c r="E52" s="132">
        <v>134</v>
      </c>
      <c r="F52" s="149" t="s">
        <v>118</v>
      </c>
      <c r="G52" s="132" t="s">
        <v>282</v>
      </c>
    </row>
    <row r="53" spans="1:7" s="131" customFormat="1" ht="12.75" x14ac:dyDescent="0.2">
      <c r="A53" s="132">
        <v>50</v>
      </c>
      <c r="B53" s="144" t="s">
        <v>92</v>
      </c>
      <c r="C53" s="134" t="s">
        <v>281</v>
      </c>
      <c r="E53" s="132">
        <v>135</v>
      </c>
      <c r="F53" s="149" t="s">
        <v>126</v>
      </c>
      <c r="G53" s="132" t="s">
        <v>282</v>
      </c>
    </row>
    <row r="54" spans="1:7" s="131" customFormat="1" ht="12.75" x14ac:dyDescent="0.2">
      <c r="A54" s="132">
        <v>51</v>
      </c>
      <c r="B54" s="144" t="s">
        <v>69</v>
      </c>
      <c r="C54" s="134" t="s">
        <v>281</v>
      </c>
      <c r="E54" s="132">
        <v>136</v>
      </c>
      <c r="F54" s="149" t="s">
        <v>117</v>
      </c>
      <c r="G54" s="132" t="s">
        <v>282</v>
      </c>
    </row>
    <row r="55" spans="1:7" s="131" customFormat="1" ht="12.75" x14ac:dyDescent="0.2">
      <c r="A55" s="132">
        <v>52</v>
      </c>
      <c r="B55" s="144" t="s">
        <v>241</v>
      </c>
      <c r="C55" s="134" t="s">
        <v>281</v>
      </c>
      <c r="E55" s="132">
        <v>137</v>
      </c>
      <c r="F55" s="149" t="s">
        <v>106</v>
      </c>
      <c r="G55" s="132" t="s">
        <v>282</v>
      </c>
    </row>
    <row r="56" spans="1:7" s="131" customFormat="1" ht="12.75" x14ac:dyDescent="0.2">
      <c r="A56" s="132">
        <v>53</v>
      </c>
      <c r="B56" s="144" t="s">
        <v>79</v>
      </c>
      <c r="C56" s="134" t="s">
        <v>281</v>
      </c>
      <c r="E56" s="132">
        <v>138</v>
      </c>
      <c r="F56" s="149" t="s">
        <v>181</v>
      </c>
      <c r="G56" s="132" t="s">
        <v>282</v>
      </c>
    </row>
    <row r="57" spans="1:7" s="131" customFormat="1" ht="12.75" x14ac:dyDescent="0.2">
      <c r="A57" s="132">
        <v>54</v>
      </c>
      <c r="B57" s="144" t="s">
        <v>190</v>
      </c>
      <c r="C57" s="134" t="s">
        <v>281</v>
      </c>
      <c r="E57" s="132">
        <v>139</v>
      </c>
      <c r="F57" s="149" t="s">
        <v>171</v>
      </c>
      <c r="G57" s="132" t="s">
        <v>282</v>
      </c>
    </row>
    <row r="58" spans="1:7" s="131" customFormat="1" ht="12.75" x14ac:dyDescent="0.2">
      <c r="A58" s="132">
        <v>55</v>
      </c>
      <c r="B58" s="144" t="s">
        <v>286</v>
      </c>
      <c r="C58" s="134" t="s">
        <v>281</v>
      </c>
      <c r="E58" s="132">
        <v>140</v>
      </c>
      <c r="F58" s="149" t="s">
        <v>114</v>
      </c>
      <c r="G58" s="132" t="s">
        <v>282</v>
      </c>
    </row>
    <row r="59" spans="1:7" s="131" customFormat="1" ht="12.75" x14ac:dyDescent="0.2">
      <c r="A59" s="132">
        <v>56</v>
      </c>
      <c r="B59" s="144" t="s">
        <v>63</v>
      </c>
      <c r="C59" s="134" t="s">
        <v>281</v>
      </c>
      <c r="E59" s="132">
        <v>141</v>
      </c>
      <c r="F59" s="150" t="s">
        <v>113</v>
      </c>
      <c r="G59" s="132" t="s">
        <v>282</v>
      </c>
    </row>
    <row r="60" spans="1:7" s="131" customFormat="1" ht="12.75" x14ac:dyDescent="0.2">
      <c r="A60" s="132">
        <v>57</v>
      </c>
      <c r="B60" s="141" t="s">
        <v>70</v>
      </c>
      <c r="C60" s="134" t="s">
        <v>281</v>
      </c>
      <c r="E60" s="132">
        <v>142</v>
      </c>
      <c r="F60" s="136" t="s">
        <v>29</v>
      </c>
      <c r="G60" s="132" t="s">
        <v>283</v>
      </c>
    </row>
    <row r="61" spans="1:7" s="131" customFormat="1" ht="12.75" x14ac:dyDescent="0.2">
      <c r="A61" s="132">
        <v>58</v>
      </c>
      <c r="B61" s="141" t="s">
        <v>273</v>
      </c>
      <c r="C61" s="134" t="s">
        <v>281</v>
      </c>
      <c r="E61" s="132">
        <v>143</v>
      </c>
      <c r="F61" s="136" t="s">
        <v>162</v>
      </c>
      <c r="G61" s="132" t="s">
        <v>283</v>
      </c>
    </row>
    <row r="62" spans="1:7" s="131" customFormat="1" ht="12.75" x14ac:dyDescent="0.2">
      <c r="A62" s="132">
        <v>59</v>
      </c>
      <c r="B62" s="141" t="s">
        <v>80</v>
      </c>
      <c r="C62" s="134" t="s">
        <v>281</v>
      </c>
      <c r="E62" s="132">
        <v>144</v>
      </c>
      <c r="F62" s="136" t="s">
        <v>265</v>
      </c>
      <c r="G62" s="132" t="s">
        <v>283</v>
      </c>
    </row>
    <row r="63" spans="1:7" s="131" customFormat="1" ht="12.75" x14ac:dyDescent="0.2">
      <c r="A63" s="132">
        <v>60</v>
      </c>
      <c r="B63" s="141" t="s">
        <v>97</v>
      </c>
      <c r="C63" s="134" t="s">
        <v>281</v>
      </c>
      <c r="E63" s="132">
        <v>145</v>
      </c>
      <c r="F63" s="136" t="s">
        <v>34</v>
      </c>
      <c r="G63" s="132" t="s">
        <v>283</v>
      </c>
    </row>
    <row r="64" spans="1:7" s="131" customFormat="1" ht="12.75" x14ac:dyDescent="0.2">
      <c r="A64" s="132">
        <v>61</v>
      </c>
      <c r="B64" s="141" t="s">
        <v>189</v>
      </c>
      <c r="C64" s="134" t="s">
        <v>281</v>
      </c>
      <c r="E64" s="132">
        <v>146</v>
      </c>
      <c r="F64" s="136" t="s">
        <v>157</v>
      </c>
      <c r="G64" s="132" t="s">
        <v>283</v>
      </c>
    </row>
    <row r="65" spans="1:7" s="131" customFormat="1" ht="12.75" x14ac:dyDescent="0.2">
      <c r="A65" s="132">
        <v>62</v>
      </c>
      <c r="B65" s="141" t="s">
        <v>198</v>
      </c>
      <c r="C65" s="134" t="s">
        <v>281</v>
      </c>
      <c r="E65" s="132">
        <v>147</v>
      </c>
      <c r="F65" s="136" t="s">
        <v>258</v>
      </c>
      <c r="G65" s="132" t="s">
        <v>283</v>
      </c>
    </row>
    <row r="66" spans="1:7" s="131" customFormat="1" ht="12.75" x14ac:dyDescent="0.2">
      <c r="A66" s="132">
        <v>63</v>
      </c>
      <c r="B66" s="141" t="s">
        <v>95</v>
      </c>
      <c r="C66" s="134" t="s">
        <v>281</v>
      </c>
      <c r="E66" s="132">
        <v>148</v>
      </c>
      <c r="F66" s="136" t="s">
        <v>196</v>
      </c>
      <c r="G66" s="132" t="s">
        <v>283</v>
      </c>
    </row>
    <row r="67" spans="1:7" s="131" customFormat="1" ht="12.75" x14ac:dyDescent="0.2">
      <c r="A67" s="132">
        <v>64</v>
      </c>
      <c r="B67" s="141" t="s">
        <v>64</v>
      </c>
      <c r="C67" s="134" t="s">
        <v>281</v>
      </c>
      <c r="E67" s="132">
        <v>149</v>
      </c>
      <c r="F67" s="136" t="s">
        <v>159</v>
      </c>
      <c r="G67" s="132" t="s">
        <v>283</v>
      </c>
    </row>
    <row r="68" spans="1:7" s="131" customFormat="1" ht="12.75" x14ac:dyDescent="0.2">
      <c r="A68" s="132">
        <v>65</v>
      </c>
      <c r="B68" s="141" t="s">
        <v>74</v>
      </c>
      <c r="C68" s="134" t="s">
        <v>281</v>
      </c>
      <c r="E68" s="132">
        <v>150</v>
      </c>
      <c r="F68" s="136" t="s">
        <v>44</v>
      </c>
      <c r="G68" s="132" t="s">
        <v>283</v>
      </c>
    </row>
    <row r="69" spans="1:7" s="131" customFormat="1" ht="12.75" x14ac:dyDescent="0.2">
      <c r="A69" s="132">
        <v>66</v>
      </c>
      <c r="B69" s="141" t="s">
        <v>65</v>
      </c>
      <c r="C69" s="134" t="s">
        <v>281</v>
      </c>
      <c r="E69" s="132">
        <v>151</v>
      </c>
      <c r="F69" s="136" t="s">
        <v>38</v>
      </c>
      <c r="G69" s="132" t="s">
        <v>283</v>
      </c>
    </row>
    <row r="70" spans="1:7" s="131" customFormat="1" ht="12.75" x14ac:dyDescent="0.2">
      <c r="A70" s="132">
        <v>67</v>
      </c>
      <c r="B70" s="141" t="s">
        <v>277</v>
      </c>
      <c r="C70" s="134" t="s">
        <v>281</v>
      </c>
      <c r="E70" s="132">
        <v>152</v>
      </c>
      <c r="F70" s="136" t="s">
        <v>245</v>
      </c>
      <c r="G70" s="132" t="s">
        <v>283</v>
      </c>
    </row>
    <row r="71" spans="1:7" s="131" customFormat="1" ht="12.75" x14ac:dyDescent="0.2">
      <c r="A71" s="132">
        <v>68</v>
      </c>
      <c r="B71" s="141" t="s">
        <v>83</v>
      </c>
      <c r="C71" s="134" t="s">
        <v>281</v>
      </c>
      <c r="E71" s="132">
        <v>153</v>
      </c>
      <c r="F71" s="136" t="s">
        <v>250</v>
      </c>
      <c r="G71" s="132" t="s">
        <v>283</v>
      </c>
    </row>
    <row r="72" spans="1:7" s="131" customFormat="1" ht="12.75" x14ac:dyDescent="0.2">
      <c r="A72" s="132">
        <v>69</v>
      </c>
      <c r="B72" s="141" t="s">
        <v>197</v>
      </c>
      <c r="C72" s="134" t="s">
        <v>281</v>
      </c>
      <c r="E72" s="132">
        <v>154</v>
      </c>
      <c r="F72" s="136" t="s">
        <v>35</v>
      </c>
      <c r="G72" s="132" t="s">
        <v>283</v>
      </c>
    </row>
    <row r="73" spans="1:7" s="131" customFormat="1" ht="12.75" x14ac:dyDescent="0.2">
      <c r="A73" s="132">
        <v>70</v>
      </c>
      <c r="B73" s="141" t="s">
        <v>299</v>
      </c>
      <c r="C73" s="134" t="s">
        <v>281</v>
      </c>
      <c r="E73" s="132">
        <v>155</v>
      </c>
      <c r="F73" s="136" t="s">
        <v>32</v>
      </c>
      <c r="G73" s="132" t="s">
        <v>283</v>
      </c>
    </row>
    <row r="74" spans="1:7" s="131" customFormat="1" ht="12.75" x14ac:dyDescent="0.2">
      <c r="A74" s="132">
        <v>71</v>
      </c>
      <c r="B74" s="141" t="s">
        <v>71</v>
      </c>
      <c r="C74" s="134" t="s">
        <v>281</v>
      </c>
      <c r="E74" s="132">
        <v>156</v>
      </c>
      <c r="F74" s="136" t="s">
        <v>244</v>
      </c>
      <c r="G74" s="132" t="s">
        <v>283</v>
      </c>
    </row>
    <row r="75" spans="1:7" s="131" customFormat="1" ht="12.75" x14ac:dyDescent="0.2">
      <c r="A75" s="132">
        <v>72</v>
      </c>
      <c r="B75" s="141" t="s">
        <v>82</v>
      </c>
      <c r="C75" s="134" t="s">
        <v>281</v>
      </c>
      <c r="E75" s="132">
        <v>157</v>
      </c>
      <c r="F75" s="136" t="s">
        <v>170</v>
      </c>
      <c r="G75" s="132" t="s">
        <v>283</v>
      </c>
    </row>
    <row r="76" spans="1:7" s="131" customFormat="1" ht="12.75" x14ac:dyDescent="0.2">
      <c r="A76" s="132">
        <v>73</v>
      </c>
      <c r="B76" s="141" t="s">
        <v>255</v>
      </c>
      <c r="C76" s="134" t="s">
        <v>281</v>
      </c>
      <c r="E76" s="132">
        <v>158</v>
      </c>
      <c r="F76" s="136" t="s">
        <v>158</v>
      </c>
      <c r="G76" s="132" t="s">
        <v>283</v>
      </c>
    </row>
    <row r="77" spans="1:7" s="131" customFormat="1" ht="12.75" x14ac:dyDescent="0.2">
      <c r="A77" s="132">
        <v>74</v>
      </c>
      <c r="B77" s="141" t="s">
        <v>191</v>
      </c>
      <c r="C77" s="134" t="s">
        <v>281</v>
      </c>
      <c r="E77" s="132">
        <v>159</v>
      </c>
      <c r="F77" s="136" t="s">
        <v>166</v>
      </c>
      <c r="G77" s="132" t="s">
        <v>283</v>
      </c>
    </row>
    <row r="78" spans="1:7" s="131" customFormat="1" ht="12.75" x14ac:dyDescent="0.2">
      <c r="A78" s="132">
        <v>75</v>
      </c>
      <c r="B78" s="144" t="s">
        <v>89</v>
      </c>
      <c r="C78" s="134" t="s">
        <v>281</v>
      </c>
      <c r="E78" s="132">
        <v>160</v>
      </c>
      <c r="F78" s="136" t="s">
        <v>156</v>
      </c>
      <c r="G78" s="132" t="s">
        <v>283</v>
      </c>
    </row>
    <row r="79" spans="1:7" s="131" customFormat="1" ht="12.75" x14ac:dyDescent="0.2">
      <c r="A79" s="132">
        <v>76</v>
      </c>
      <c r="B79" s="141" t="s">
        <v>96</v>
      </c>
      <c r="C79" s="134" t="s">
        <v>281</v>
      </c>
      <c r="E79" s="132">
        <v>161</v>
      </c>
      <c r="F79" s="136" t="s">
        <v>160</v>
      </c>
      <c r="G79" s="132" t="s">
        <v>283</v>
      </c>
    </row>
    <row r="80" spans="1:7" s="131" customFormat="1" ht="12.75" x14ac:dyDescent="0.2">
      <c r="A80" s="132">
        <v>77</v>
      </c>
      <c r="B80" s="144" t="s">
        <v>91</v>
      </c>
      <c r="C80" s="134" t="s">
        <v>281</v>
      </c>
      <c r="E80" s="132">
        <v>162</v>
      </c>
      <c r="F80" s="136" t="s">
        <v>261</v>
      </c>
      <c r="G80" s="132" t="s">
        <v>283</v>
      </c>
    </row>
    <row r="81" spans="1:7" s="131" customFormat="1" ht="12.75" x14ac:dyDescent="0.2">
      <c r="A81" s="132">
        <v>78</v>
      </c>
      <c r="B81" s="144" t="s">
        <v>93</v>
      </c>
      <c r="C81" s="134" t="s">
        <v>281</v>
      </c>
      <c r="E81" s="132">
        <v>163</v>
      </c>
      <c r="F81" s="136" t="s">
        <v>46</v>
      </c>
      <c r="G81" s="132" t="s">
        <v>283</v>
      </c>
    </row>
    <row r="82" spans="1:7" s="131" customFormat="1" ht="12.75" x14ac:dyDescent="0.2">
      <c r="A82" s="132">
        <v>79</v>
      </c>
      <c r="B82" s="144" t="s">
        <v>242</v>
      </c>
      <c r="C82" s="134" t="s">
        <v>281</v>
      </c>
      <c r="E82" s="132">
        <v>164</v>
      </c>
      <c r="F82" s="136" t="s">
        <v>48</v>
      </c>
      <c r="G82" s="132" t="s">
        <v>283</v>
      </c>
    </row>
    <row r="83" spans="1:7" s="131" customFormat="1" ht="12.75" x14ac:dyDescent="0.2">
      <c r="A83" s="132">
        <v>80</v>
      </c>
      <c r="B83" s="141" t="s">
        <v>94</v>
      </c>
      <c r="C83" s="134" t="s">
        <v>281</v>
      </c>
      <c r="E83" s="132">
        <v>165</v>
      </c>
      <c r="F83" s="136" t="s">
        <v>168</v>
      </c>
      <c r="G83" s="132" t="s">
        <v>283</v>
      </c>
    </row>
    <row r="84" spans="1:7" s="131" customFormat="1" ht="12.75" x14ac:dyDescent="0.2">
      <c r="A84" s="132">
        <v>81</v>
      </c>
      <c r="B84" s="144" t="s">
        <v>75</v>
      </c>
      <c r="C84" s="134" t="s">
        <v>281</v>
      </c>
      <c r="E84" s="132">
        <v>166</v>
      </c>
      <c r="F84" s="136" t="s">
        <v>43</v>
      </c>
      <c r="G84" s="132" t="s">
        <v>283</v>
      </c>
    </row>
    <row r="85" spans="1:7" s="131" customFormat="1" ht="12.75" x14ac:dyDescent="0.2">
      <c r="A85" s="132">
        <v>82</v>
      </c>
      <c r="B85" s="141" t="s">
        <v>187</v>
      </c>
      <c r="C85" s="134" t="s">
        <v>281</v>
      </c>
      <c r="E85" s="132">
        <v>167</v>
      </c>
      <c r="F85" s="136" t="s">
        <v>31</v>
      </c>
      <c r="G85" s="132" t="s">
        <v>283</v>
      </c>
    </row>
    <row r="86" spans="1:7" s="131" customFormat="1" ht="12.75" x14ac:dyDescent="0.2">
      <c r="A86" s="132">
        <v>83</v>
      </c>
      <c r="B86" s="141" t="s">
        <v>73</v>
      </c>
      <c r="C86" s="134" t="s">
        <v>281</v>
      </c>
      <c r="E86" s="132">
        <v>168</v>
      </c>
      <c r="F86" s="136" t="s">
        <v>37</v>
      </c>
      <c r="G86" s="132" t="s">
        <v>283</v>
      </c>
    </row>
    <row r="87" spans="1:7" s="131" customFormat="1" ht="12.75" x14ac:dyDescent="0.2">
      <c r="A87" s="132">
        <v>84</v>
      </c>
      <c r="B87" s="141" t="s">
        <v>62</v>
      </c>
      <c r="C87" s="134" t="s">
        <v>281</v>
      </c>
      <c r="E87" s="132">
        <v>169</v>
      </c>
      <c r="F87" s="136" t="s">
        <v>40</v>
      </c>
      <c r="G87" s="132" t="s">
        <v>283</v>
      </c>
    </row>
    <row r="88" spans="1:7" s="131" customFormat="1" ht="12.75" x14ac:dyDescent="0.2">
      <c r="A88" s="132">
        <v>85</v>
      </c>
      <c r="B88" s="141" t="s">
        <v>279</v>
      </c>
      <c r="C88" s="134" t="s">
        <v>281</v>
      </c>
      <c r="E88" s="132">
        <v>170</v>
      </c>
      <c r="F88" s="136" t="s">
        <v>36</v>
      </c>
      <c r="G88" s="132" t="s">
        <v>283</v>
      </c>
    </row>
    <row r="89" spans="1:7" s="131" customFormat="1" ht="12.75" x14ac:dyDescent="0.2">
      <c r="B89" s="141" t="s">
        <v>90</v>
      </c>
      <c r="C89" s="134" t="s">
        <v>281</v>
      </c>
      <c r="E89" s="132">
        <v>171</v>
      </c>
      <c r="F89" s="136" t="s">
        <v>39</v>
      </c>
      <c r="G89" s="132" t="s">
        <v>283</v>
      </c>
    </row>
    <row r="90" spans="1:7" s="131" customFormat="1" ht="12.75" x14ac:dyDescent="0.2">
      <c r="B90" s="151"/>
      <c r="C90" s="152"/>
      <c r="E90" s="132">
        <v>172</v>
      </c>
      <c r="F90" s="136" t="s">
        <v>45</v>
      </c>
      <c r="G90" s="132" t="s">
        <v>283</v>
      </c>
    </row>
  </sheetData>
  <autoFilter ref="A3:G43"/>
  <mergeCells count="2">
    <mergeCell ref="A1:K1"/>
    <mergeCell ref="A2:K2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workbookViewId="0">
      <selection activeCell="D14" sqref="D14"/>
    </sheetView>
  </sheetViews>
  <sheetFormatPr defaultRowHeight="15" x14ac:dyDescent="0.25"/>
  <cols>
    <col min="1" max="2" width="9.140625" style="112"/>
    <col min="3" max="3" width="22.85546875" style="112" customWidth="1"/>
    <col min="4" max="4" width="9.140625" style="112"/>
    <col min="5" max="5" width="12.140625" style="112" customWidth="1"/>
    <col min="6" max="7" width="9.140625" style="112"/>
    <col min="8" max="8" width="9.5703125" style="112" customWidth="1"/>
    <col min="9" max="16384" width="9.140625" style="112"/>
  </cols>
  <sheetData>
    <row r="1" spans="1:53" ht="15.75" thickBot="1" x14ac:dyDescent="0.3">
      <c r="AP1" s="112" t="s">
        <v>316</v>
      </c>
    </row>
    <row r="2" spans="1:53" s="103" customFormat="1" ht="15.75" customHeight="1" thickTop="1" x14ac:dyDescent="0.25">
      <c r="A2" s="362" t="s">
        <v>1</v>
      </c>
      <c r="B2" s="364" t="s">
        <v>2</v>
      </c>
      <c r="C2" s="415" t="s">
        <v>3</v>
      </c>
      <c r="D2" s="366" t="s">
        <v>4</v>
      </c>
      <c r="E2" s="366" t="s">
        <v>5</v>
      </c>
      <c r="F2" s="374" t="s">
        <v>6</v>
      </c>
      <c r="G2" s="374"/>
      <c r="H2" s="366" t="s">
        <v>10</v>
      </c>
      <c r="I2" s="366" t="s">
        <v>27</v>
      </c>
      <c r="J2" s="376" t="s">
        <v>26</v>
      </c>
      <c r="K2" s="377"/>
      <c r="L2" s="378"/>
      <c r="M2" s="361" t="s">
        <v>9</v>
      </c>
      <c r="N2" s="361"/>
      <c r="O2" s="361"/>
      <c r="P2" s="361" t="s">
        <v>14</v>
      </c>
      <c r="Q2" s="361"/>
      <c r="R2" s="361"/>
      <c r="S2" s="361" t="s">
        <v>15</v>
      </c>
      <c r="T2" s="361"/>
      <c r="U2" s="361"/>
      <c r="V2" s="361" t="s">
        <v>16</v>
      </c>
      <c r="W2" s="361"/>
      <c r="X2" s="361"/>
      <c r="Y2" s="361" t="s">
        <v>295</v>
      </c>
      <c r="Z2" s="361"/>
      <c r="AA2" s="361"/>
      <c r="AB2" s="361" t="s">
        <v>18</v>
      </c>
      <c r="AC2" s="361"/>
      <c r="AD2" s="361"/>
      <c r="AE2" s="361" t="s">
        <v>19</v>
      </c>
      <c r="AF2" s="361"/>
      <c r="AG2" s="361"/>
      <c r="AH2" s="361" t="s">
        <v>20</v>
      </c>
      <c r="AI2" s="361"/>
      <c r="AJ2" s="361"/>
      <c r="AK2" s="361" t="s">
        <v>21</v>
      </c>
      <c r="AL2" s="361"/>
      <c r="AM2" s="361"/>
      <c r="AN2" s="361" t="s">
        <v>22</v>
      </c>
      <c r="AO2" s="361"/>
      <c r="AP2" s="361"/>
      <c r="AQ2" s="361" t="s">
        <v>23</v>
      </c>
      <c r="AR2" s="361"/>
      <c r="AS2" s="361"/>
      <c r="AT2" s="361" t="s">
        <v>24</v>
      </c>
      <c r="AU2" s="361"/>
      <c r="AV2" s="361"/>
      <c r="AW2" s="368" t="s">
        <v>25</v>
      </c>
      <c r="AX2" s="369"/>
      <c r="AY2" s="370"/>
      <c r="AZ2" s="102" t="s">
        <v>285</v>
      </c>
    </row>
    <row r="3" spans="1:53" s="107" customFormat="1" ht="23.25" thickBot="1" x14ac:dyDescent="0.25">
      <c r="A3" s="363"/>
      <c r="B3" s="365"/>
      <c r="C3" s="416"/>
      <c r="D3" s="367"/>
      <c r="E3" s="367"/>
      <c r="F3" s="104" t="s">
        <v>7</v>
      </c>
      <c r="G3" s="105" t="s">
        <v>8</v>
      </c>
      <c r="H3" s="375"/>
      <c r="I3" s="367"/>
      <c r="J3" s="106" t="s">
        <v>11</v>
      </c>
      <c r="K3" s="106" t="s">
        <v>12</v>
      </c>
      <c r="L3" s="106" t="s">
        <v>13</v>
      </c>
      <c r="M3" s="106" t="s">
        <v>11</v>
      </c>
      <c r="N3" s="106" t="s">
        <v>12</v>
      </c>
      <c r="O3" s="106" t="s">
        <v>13</v>
      </c>
      <c r="P3" s="106" t="s">
        <v>11</v>
      </c>
      <c r="Q3" s="106" t="s">
        <v>12</v>
      </c>
      <c r="R3" s="106" t="s">
        <v>13</v>
      </c>
      <c r="S3" s="106" t="s">
        <v>11</v>
      </c>
      <c r="T3" s="106" t="s">
        <v>12</v>
      </c>
      <c r="U3" s="106" t="s">
        <v>13</v>
      </c>
      <c r="V3" s="106" t="s">
        <v>11</v>
      </c>
      <c r="W3" s="106" t="s">
        <v>12</v>
      </c>
      <c r="X3" s="106" t="s">
        <v>13</v>
      </c>
      <c r="Y3" s="106" t="s">
        <v>11</v>
      </c>
      <c r="Z3" s="106" t="s">
        <v>12</v>
      </c>
      <c r="AA3" s="106" t="s">
        <v>13</v>
      </c>
      <c r="AB3" s="106" t="s">
        <v>11</v>
      </c>
      <c r="AC3" s="106" t="s">
        <v>12</v>
      </c>
      <c r="AD3" s="106" t="s">
        <v>13</v>
      </c>
      <c r="AE3" s="106" t="s">
        <v>11</v>
      </c>
      <c r="AF3" s="106" t="s">
        <v>12</v>
      </c>
      <c r="AG3" s="106" t="s">
        <v>13</v>
      </c>
      <c r="AH3" s="106" t="s">
        <v>11</v>
      </c>
      <c r="AI3" s="106" t="s">
        <v>12</v>
      </c>
      <c r="AJ3" s="106" t="s">
        <v>13</v>
      </c>
      <c r="AK3" s="106" t="s">
        <v>11</v>
      </c>
      <c r="AL3" s="106" t="s">
        <v>12</v>
      </c>
      <c r="AM3" s="106" t="s">
        <v>13</v>
      </c>
      <c r="AN3" s="106" t="s">
        <v>11</v>
      </c>
      <c r="AO3" s="106" t="s">
        <v>12</v>
      </c>
      <c r="AP3" s="106" t="s">
        <v>13</v>
      </c>
      <c r="AQ3" s="106" t="s">
        <v>11</v>
      </c>
      <c r="AR3" s="106" t="s">
        <v>12</v>
      </c>
      <c r="AS3" s="106" t="s">
        <v>13</v>
      </c>
      <c r="AT3" s="106" t="s">
        <v>11</v>
      </c>
      <c r="AU3" s="106" t="s">
        <v>12</v>
      </c>
      <c r="AV3" s="106" t="s">
        <v>13</v>
      </c>
      <c r="AW3" s="106" t="s">
        <v>11</v>
      </c>
      <c r="AX3" s="106" t="s">
        <v>12</v>
      </c>
      <c r="AY3" s="106" t="s">
        <v>13</v>
      </c>
      <c r="AZ3" s="106" t="s">
        <v>297</v>
      </c>
    </row>
    <row r="4" spans="1:53" s="8" customFormat="1" ht="12" thickTop="1" x14ac:dyDescent="0.2">
      <c r="A4" s="80">
        <v>1</v>
      </c>
      <c r="B4" s="5"/>
      <c r="C4" s="58" t="s">
        <v>264</v>
      </c>
      <c r="D4" s="9" t="s">
        <v>276</v>
      </c>
      <c r="E4" s="11">
        <v>12000000</v>
      </c>
      <c r="F4" s="11"/>
      <c r="G4" s="11"/>
      <c r="H4" s="56">
        <f t="shared" ref="H4:H7" si="0">E4-F4-G4</f>
        <v>12000000</v>
      </c>
      <c r="I4" s="56">
        <v>2000000</v>
      </c>
      <c r="J4" s="11"/>
      <c r="K4" s="11"/>
      <c r="L4" s="61">
        <f t="shared" ref="L4:L7" si="1">J4-K4</f>
        <v>0</v>
      </c>
      <c r="M4" s="11"/>
      <c r="N4" s="11"/>
      <c r="O4" s="61">
        <f t="shared" ref="O4:O7" si="2">M4-N4</f>
        <v>0</v>
      </c>
      <c r="P4" s="11">
        <v>2000000</v>
      </c>
      <c r="Q4" s="11">
        <v>2000000</v>
      </c>
      <c r="R4" s="61">
        <f t="shared" ref="R4:R7" si="3">P4-Q4</f>
        <v>0</v>
      </c>
      <c r="S4" s="11">
        <v>0</v>
      </c>
      <c r="T4" s="11"/>
      <c r="U4" s="61">
        <f t="shared" ref="U4:U7" si="4">S4-T4</f>
        <v>0</v>
      </c>
      <c r="V4" s="11">
        <v>0</v>
      </c>
      <c r="W4" s="11"/>
      <c r="X4" s="61">
        <f t="shared" ref="X4:X7" si="5">V4-W4</f>
        <v>0</v>
      </c>
      <c r="Y4" s="11">
        <v>0</v>
      </c>
      <c r="Z4" s="11"/>
      <c r="AA4" s="61">
        <f t="shared" ref="AA4:AA7" si="6">Y4-Z4</f>
        <v>0</v>
      </c>
      <c r="AB4" s="11">
        <v>0</v>
      </c>
      <c r="AC4" s="11"/>
      <c r="AD4" s="61">
        <f t="shared" ref="AD4:AD7" si="7">AB4-AC4</f>
        <v>0</v>
      </c>
      <c r="AE4" s="11">
        <v>0</v>
      </c>
      <c r="AF4" s="11"/>
      <c r="AG4" s="61">
        <f t="shared" ref="AG4:AG7" si="8">AE4-AF4</f>
        <v>0</v>
      </c>
      <c r="AH4" s="11">
        <v>0</v>
      </c>
      <c r="AI4" s="11"/>
      <c r="AJ4" s="61">
        <f t="shared" ref="AJ4:AJ7" si="9">AH4-AI4</f>
        <v>0</v>
      </c>
      <c r="AK4" s="11">
        <v>0</v>
      </c>
      <c r="AL4" s="11"/>
      <c r="AM4" s="61">
        <f t="shared" ref="AM4:AM7" si="10">AK4-AL4</f>
        <v>0</v>
      </c>
      <c r="AN4" s="11">
        <v>0</v>
      </c>
      <c r="AO4" s="11"/>
      <c r="AP4" s="61">
        <f t="shared" ref="AP4:AP7" si="11">AN4-AO4</f>
        <v>0</v>
      </c>
      <c r="AQ4" s="11"/>
      <c r="AR4" s="11"/>
      <c r="AS4" s="61">
        <f t="shared" ref="AS4:AS7" si="12">AQ4-AR4</f>
        <v>0</v>
      </c>
      <c r="AT4" s="11"/>
      <c r="AU4" s="11"/>
      <c r="AV4" s="56">
        <f t="shared" ref="AV4:AV7" si="13">AT4-AU4</f>
        <v>0</v>
      </c>
      <c r="AW4" s="11"/>
      <c r="AX4" s="11"/>
      <c r="AY4" s="56">
        <f t="shared" ref="AY4:AY7" si="14">AW4-AX4</f>
        <v>0</v>
      </c>
      <c r="AZ4" s="33">
        <f t="shared" ref="AZ4:AZ5" si="15">+J4+M4+P4+S4+V4+Y4+AB4+AE4+AH4+AK4+AN4</f>
        <v>2000000</v>
      </c>
    </row>
    <row r="5" spans="1:53" s="8" customFormat="1" ht="11.25" x14ac:dyDescent="0.2">
      <c r="A5" s="80">
        <v>2</v>
      </c>
      <c r="B5" s="12"/>
      <c r="C5" s="59" t="s">
        <v>263</v>
      </c>
      <c r="D5" s="9" t="s">
        <v>275</v>
      </c>
      <c r="E5" s="53">
        <v>12000000</v>
      </c>
      <c r="F5" s="53"/>
      <c r="G5" s="53"/>
      <c r="H5" s="56">
        <f t="shared" si="0"/>
        <v>12000000</v>
      </c>
      <c r="I5" s="56">
        <f t="shared" ref="I5:I7" si="16">K5</f>
        <v>4000000</v>
      </c>
      <c r="J5" s="53">
        <v>4000000</v>
      </c>
      <c r="K5" s="53">
        <v>4000000</v>
      </c>
      <c r="L5" s="61">
        <f t="shared" si="1"/>
        <v>0</v>
      </c>
      <c r="M5" s="53">
        <v>500000</v>
      </c>
      <c r="N5" s="53">
        <v>500000</v>
      </c>
      <c r="O5" s="61">
        <f t="shared" si="2"/>
        <v>0</v>
      </c>
      <c r="P5" s="53">
        <v>500000</v>
      </c>
      <c r="Q5" s="53">
        <v>500000</v>
      </c>
      <c r="R5" s="61">
        <f t="shared" si="3"/>
        <v>0</v>
      </c>
      <c r="S5" s="53">
        <v>500000</v>
      </c>
      <c r="T5" s="53">
        <v>500000</v>
      </c>
      <c r="U5" s="61">
        <f t="shared" si="4"/>
        <v>0</v>
      </c>
      <c r="V5" s="53">
        <v>500000</v>
      </c>
      <c r="W5" s="53">
        <v>500000</v>
      </c>
      <c r="X5" s="61">
        <f t="shared" si="5"/>
        <v>0</v>
      </c>
      <c r="Y5" s="53">
        <v>500000</v>
      </c>
      <c r="Z5" s="53">
        <v>500000</v>
      </c>
      <c r="AA5" s="61">
        <f t="shared" si="6"/>
        <v>0</v>
      </c>
      <c r="AB5" s="53">
        <v>3500000</v>
      </c>
      <c r="AC5" s="53">
        <v>3500000</v>
      </c>
      <c r="AD5" s="61">
        <f t="shared" si="7"/>
        <v>0</v>
      </c>
      <c r="AE5" s="53">
        <v>500000</v>
      </c>
      <c r="AF5" s="53">
        <v>500000</v>
      </c>
      <c r="AG5" s="61">
        <f t="shared" si="8"/>
        <v>0</v>
      </c>
      <c r="AH5" s="53">
        <v>500000</v>
      </c>
      <c r="AI5" s="53"/>
      <c r="AJ5" s="61">
        <f t="shared" si="9"/>
        <v>500000</v>
      </c>
      <c r="AK5" s="53">
        <v>500000</v>
      </c>
      <c r="AL5" s="53"/>
      <c r="AM5" s="61">
        <f t="shared" si="10"/>
        <v>500000</v>
      </c>
      <c r="AN5" s="53">
        <v>500000</v>
      </c>
      <c r="AO5" s="53"/>
      <c r="AP5" s="61">
        <f t="shared" si="11"/>
        <v>500000</v>
      </c>
      <c r="AQ5" s="53"/>
      <c r="AR5" s="53"/>
      <c r="AS5" s="61">
        <f t="shared" si="12"/>
        <v>0</v>
      </c>
      <c r="AT5" s="53"/>
      <c r="AU5" s="53"/>
      <c r="AV5" s="56">
        <f t="shared" si="13"/>
        <v>0</v>
      </c>
      <c r="AW5" s="53"/>
      <c r="AX5" s="53"/>
      <c r="AY5" s="56">
        <f t="shared" si="14"/>
        <v>0</v>
      </c>
      <c r="AZ5" s="33">
        <f t="shared" si="15"/>
        <v>12000000</v>
      </c>
    </row>
    <row r="6" spans="1:53" s="64" customFormat="1" ht="11.25" x14ac:dyDescent="0.2">
      <c r="A6" s="108">
        <v>3</v>
      </c>
      <c r="B6" s="109" t="s">
        <v>315</v>
      </c>
      <c r="C6" s="110" t="s">
        <v>240</v>
      </c>
      <c r="D6" s="9" t="s">
        <v>287</v>
      </c>
      <c r="E6" s="111">
        <v>12000000</v>
      </c>
      <c r="F6" s="111"/>
      <c r="G6" s="111"/>
      <c r="H6" s="11">
        <f t="shared" si="0"/>
        <v>12000000</v>
      </c>
      <c r="I6" s="11">
        <f t="shared" si="16"/>
        <v>2000000</v>
      </c>
      <c r="J6" s="111">
        <v>4000000</v>
      </c>
      <c r="K6" s="111">
        <v>2000000</v>
      </c>
      <c r="L6" s="11">
        <f t="shared" si="1"/>
        <v>2000000</v>
      </c>
      <c r="M6" s="111">
        <v>500000</v>
      </c>
      <c r="N6" s="111"/>
      <c r="O6" s="11">
        <f t="shared" si="2"/>
        <v>500000</v>
      </c>
      <c r="P6" s="111">
        <v>500000</v>
      </c>
      <c r="Q6" s="111"/>
      <c r="R6" s="11">
        <f t="shared" si="3"/>
        <v>500000</v>
      </c>
      <c r="S6" s="111">
        <v>500000</v>
      </c>
      <c r="T6" s="111"/>
      <c r="U6" s="11">
        <f t="shared" si="4"/>
        <v>500000</v>
      </c>
      <c r="V6" s="111">
        <v>500000</v>
      </c>
      <c r="W6" s="111"/>
      <c r="X6" s="11">
        <f t="shared" si="5"/>
        <v>500000</v>
      </c>
      <c r="Y6" s="111">
        <v>500000</v>
      </c>
      <c r="Z6" s="111"/>
      <c r="AA6" s="11">
        <f t="shared" si="6"/>
        <v>500000</v>
      </c>
      <c r="AB6" s="111">
        <v>3500000</v>
      </c>
      <c r="AC6" s="111"/>
      <c r="AD6" s="11">
        <f t="shared" si="7"/>
        <v>3500000</v>
      </c>
      <c r="AE6" s="111">
        <v>500000</v>
      </c>
      <c r="AF6" s="111"/>
      <c r="AG6" s="11">
        <f t="shared" si="8"/>
        <v>500000</v>
      </c>
      <c r="AH6" s="111">
        <v>0</v>
      </c>
      <c r="AI6" s="111"/>
      <c r="AJ6" s="11">
        <f t="shared" si="9"/>
        <v>0</v>
      </c>
      <c r="AK6" s="111">
        <v>0</v>
      </c>
      <c r="AL6" s="111"/>
      <c r="AM6" s="11">
        <f t="shared" si="10"/>
        <v>0</v>
      </c>
      <c r="AN6" s="111">
        <v>0</v>
      </c>
      <c r="AO6" s="111"/>
      <c r="AP6" s="11">
        <f t="shared" si="11"/>
        <v>0</v>
      </c>
      <c r="AQ6" s="111"/>
      <c r="AR6" s="111"/>
      <c r="AS6" s="11">
        <f t="shared" si="12"/>
        <v>0</v>
      </c>
      <c r="AT6" s="111"/>
      <c r="AU6" s="111"/>
      <c r="AV6" s="11">
        <f t="shared" si="13"/>
        <v>0</v>
      </c>
      <c r="AW6" s="111"/>
      <c r="AX6" s="111"/>
      <c r="AY6" s="11">
        <f t="shared" si="14"/>
        <v>0</v>
      </c>
      <c r="AZ6" s="33">
        <f t="shared" ref="AZ6:AZ7" si="17">+J6+M6+P6+S6+V6+Y6+AB6+AE6+AH6+AK6+AN6+AQ6</f>
        <v>10500000</v>
      </c>
    </row>
    <row r="7" spans="1:53" s="79" customFormat="1" ht="11.25" x14ac:dyDescent="0.2">
      <c r="A7" s="73">
        <v>19</v>
      </c>
      <c r="B7" s="81"/>
      <c r="C7" s="82" t="s">
        <v>52</v>
      </c>
      <c r="D7" s="83" t="s">
        <v>280</v>
      </c>
      <c r="E7" s="75">
        <v>12000000</v>
      </c>
      <c r="F7" s="74"/>
      <c r="G7" s="74"/>
      <c r="H7" s="75">
        <f t="shared" si="0"/>
        <v>12000000</v>
      </c>
      <c r="I7" s="75">
        <f t="shared" si="16"/>
        <v>4000000</v>
      </c>
      <c r="J7" s="76">
        <v>4000000</v>
      </c>
      <c r="K7" s="74">
        <v>4000000</v>
      </c>
      <c r="L7" s="75">
        <f t="shared" si="1"/>
        <v>0</v>
      </c>
      <c r="M7" s="74">
        <v>500000</v>
      </c>
      <c r="N7" s="85">
        <v>500000</v>
      </c>
      <c r="O7" s="75">
        <f t="shared" si="2"/>
        <v>0</v>
      </c>
      <c r="P7" s="76">
        <v>500000</v>
      </c>
      <c r="Q7" s="85">
        <v>500000</v>
      </c>
      <c r="R7" s="75">
        <f t="shared" si="3"/>
        <v>0</v>
      </c>
      <c r="S7" s="76">
        <v>500000</v>
      </c>
      <c r="T7" s="74"/>
      <c r="U7" s="75">
        <f t="shared" si="4"/>
        <v>500000</v>
      </c>
      <c r="V7" s="76">
        <v>500000</v>
      </c>
      <c r="W7" s="74"/>
      <c r="X7" s="75">
        <f t="shared" si="5"/>
        <v>500000</v>
      </c>
      <c r="Y7" s="76">
        <v>500000</v>
      </c>
      <c r="Z7" s="74"/>
      <c r="AA7" s="75">
        <f t="shared" si="6"/>
        <v>500000</v>
      </c>
      <c r="AB7" s="76">
        <v>3500000</v>
      </c>
      <c r="AC7" s="74"/>
      <c r="AD7" s="75">
        <f t="shared" si="7"/>
        <v>3500000</v>
      </c>
      <c r="AE7" s="76">
        <v>500000</v>
      </c>
      <c r="AF7" s="74"/>
      <c r="AG7" s="75">
        <f t="shared" si="8"/>
        <v>500000</v>
      </c>
      <c r="AH7" s="76">
        <v>500000</v>
      </c>
      <c r="AI7" s="74"/>
      <c r="AJ7" s="75">
        <f t="shared" si="9"/>
        <v>500000</v>
      </c>
      <c r="AK7" s="76">
        <v>500000</v>
      </c>
      <c r="AL7" s="74"/>
      <c r="AM7" s="75">
        <f t="shared" si="10"/>
        <v>500000</v>
      </c>
      <c r="AN7" s="76">
        <v>500000</v>
      </c>
      <c r="AO7" s="74"/>
      <c r="AP7" s="75">
        <f t="shared" si="11"/>
        <v>500000</v>
      </c>
      <c r="AQ7" s="76"/>
      <c r="AR7" s="74"/>
      <c r="AS7" s="75">
        <f t="shared" si="12"/>
        <v>0</v>
      </c>
      <c r="AT7" s="74"/>
      <c r="AU7" s="74"/>
      <c r="AV7" s="75">
        <f t="shared" si="13"/>
        <v>0</v>
      </c>
      <c r="AW7" s="74"/>
      <c r="AX7" s="74"/>
      <c r="AY7" s="75">
        <f t="shared" si="14"/>
        <v>0</v>
      </c>
      <c r="AZ7" s="77">
        <f t="shared" si="17"/>
        <v>12000000</v>
      </c>
      <c r="BA7" s="78"/>
    </row>
  </sheetData>
  <mergeCells count="22">
    <mergeCell ref="AN2:AP2"/>
    <mergeCell ref="AQ2:AS2"/>
    <mergeCell ref="AT2:AV2"/>
    <mergeCell ref="AW2:AY2"/>
    <mergeCell ref="V2:X2"/>
    <mergeCell ref="Y2:AA2"/>
    <mergeCell ref="AB2:AD2"/>
    <mergeCell ref="AE2:AG2"/>
    <mergeCell ref="AH2:AJ2"/>
    <mergeCell ref="AK2:AM2"/>
    <mergeCell ref="S2:U2"/>
    <mergeCell ref="A2:A3"/>
    <mergeCell ref="B2:B3"/>
    <mergeCell ref="C2:C3"/>
    <mergeCell ref="D2:D3"/>
    <mergeCell ref="E2:E3"/>
    <mergeCell ref="F2:G2"/>
    <mergeCell ref="H2:H3"/>
    <mergeCell ref="I2:I3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BA</vt:lpstr>
      <vt:lpstr>KA</vt:lpstr>
      <vt:lpstr>OM</vt:lpstr>
      <vt:lpstr>TI</vt:lpstr>
      <vt:lpstr>TO</vt:lpstr>
      <vt:lpstr>REKAP</vt:lpstr>
      <vt:lpstr>Cash Flow</vt:lpstr>
      <vt:lpstr>Sheet1</vt:lpstr>
      <vt:lpstr>Sheet2</vt:lpstr>
      <vt:lpstr>BA!Print_Area</vt:lpstr>
      <vt:lpstr>'Cash Flow'!Print_Area</vt:lpstr>
      <vt:lpstr>KA!Print_Area</vt:lpstr>
      <vt:lpstr>OM!Print_Area</vt:lpstr>
      <vt:lpstr>REKAP!Print_Area</vt:lpstr>
      <vt:lpstr>Sheet1!Print_Area</vt:lpstr>
      <vt:lpstr>TI!Print_Area</vt:lpstr>
      <vt:lpstr>TO!Print_Area</vt:lpstr>
    </vt:vector>
  </TitlesOfParts>
  <Company>LP3I TASIKMALAYA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HRDANDFINANACE</dc:creator>
  <cp:lastModifiedBy>Nijar</cp:lastModifiedBy>
  <cp:lastPrinted>2016-08-22T00:24:21Z</cp:lastPrinted>
  <dcterms:created xsi:type="dcterms:W3CDTF">2013-04-18T01:58:33Z</dcterms:created>
  <dcterms:modified xsi:type="dcterms:W3CDTF">2017-11-17T02:42:40Z</dcterms:modified>
</cp:coreProperties>
</file>