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485" firstSheet="15" activeTab="23"/>
  </bookViews>
  <sheets>
    <sheet name="31 okt" sheetId="1" r:id="rId1"/>
    <sheet name="1 nov" sheetId="4" r:id="rId2"/>
    <sheet name="2 nov" sheetId="5" r:id="rId3"/>
    <sheet name="3 Nov" sheetId="6" r:id="rId4"/>
    <sheet name="6 nov" sheetId="7" r:id="rId5"/>
    <sheet name="7 nov " sheetId="8" r:id="rId6"/>
    <sheet name="8 nov " sheetId="9" r:id="rId7"/>
    <sheet name="9 nov " sheetId="10" r:id="rId8"/>
    <sheet name="10 Nov" sheetId="11" r:id="rId9"/>
    <sheet name="11 Nov" sheetId="12" r:id="rId10"/>
    <sheet name="12 Nov" sheetId="13" r:id="rId11"/>
    <sheet name="13 Nov " sheetId="16" r:id="rId12"/>
    <sheet name="14 Nov" sheetId="14" r:id="rId13"/>
    <sheet name="15 Nov" sheetId="17" r:id="rId14"/>
    <sheet name="16 Nov " sheetId="18" r:id="rId15"/>
    <sheet name="17 Nov" sheetId="19" r:id="rId16"/>
    <sheet name="19 Nov" sheetId="20" r:id="rId17"/>
    <sheet name="21 Nov" sheetId="21" r:id="rId18"/>
    <sheet name="22 nov" sheetId="22" r:id="rId19"/>
    <sheet name="23 Nov " sheetId="23" r:id="rId20"/>
    <sheet name="24 Nov " sheetId="24" r:id="rId21"/>
    <sheet name="26 Nov " sheetId="25" r:id="rId22"/>
    <sheet name="27 Nov" sheetId="26" r:id="rId23"/>
    <sheet name="28 Nov" sheetId="27" r:id="rId24"/>
    <sheet name="29 Nov" sheetId="28" r:id="rId25"/>
    <sheet name="30 Nov" sheetId="29" r:id="rId26"/>
  </sheets>
  <externalReferences>
    <externalReference r:id="rId27"/>
  </externalReferences>
  <definedNames>
    <definedName name="_xlnm._FilterDatabase" localSheetId="8" hidden="1">'10 Nov'!$J$12:$L$70</definedName>
    <definedName name="_xlnm._FilterDatabase" localSheetId="9" hidden="1">'11 Nov'!$J$12:$L$70</definedName>
    <definedName name="_xlnm._FilterDatabase" localSheetId="10" hidden="1">'12 Nov'!$J$12:$L$70</definedName>
    <definedName name="_xlnm._FilterDatabase" localSheetId="11" hidden="1">'13 Nov '!$J$12:$L$70</definedName>
    <definedName name="_xlnm._FilterDatabase" localSheetId="12" hidden="1">'14 Nov'!$J$12:$L$70</definedName>
    <definedName name="_xlnm._FilterDatabase" localSheetId="13" hidden="1">'15 Nov'!$J$12:$L$70</definedName>
    <definedName name="_xlnm._FilterDatabase" localSheetId="14" hidden="1">'16 Nov '!$J$12:$L$70</definedName>
    <definedName name="_xlnm._FilterDatabase" localSheetId="15" hidden="1">'17 Nov'!$J$12:$L$70</definedName>
    <definedName name="_xlnm._FilterDatabase" localSheetId="16" hidden="1">'19 Nov'!$J$12:$L$70</definedName>
    <definedName name="_xlnm._FilterDatabase" localSheetId="17" hidden="1">'21 Nov'!$J$12:$L$70</definedName>
    <definedName name="_xlnm._FilterDatabase" localSheetId="18" hidden="1">'22 nov'!$J$12:$L$70</definedName>
    <definedName name="_xlnm._FilterDatabase" localSheetId="19" hidden="1">'23 Nov '!$J$12:$L$70</definedName>
    <definedName name="_xlnm._FilterDatabase" localSheetId="20" hidden="1">'24 Nov '!$J$12:$L$70</definedName>
    <definedName name="_xlnm._FilterDatabase" localSheetId="21" hidden="1">'26 Nov '!$J$12:$L$70</definedName>
    <definedName name="_xlnm._FilterDatabase" localSheetId="22" hidden="1">'27 Nov'!$J$12:$L$70</definedName>
    <definedName name="_xlnm._FilterDatabase" localSheetId="23" hidden="1">'28 Nov'!$J$12:$L$70</definedName>
    <definedName name="_xlnm._FilterDatabase" localSheetId="24" hidden="1">'29 Nov'!$J$12:$L$70</definedName>
    <definedName name="_xlnm._FilterDatabase" localSheetId="25" hidden="1">'30 Nov'!$J$12:$L$70</definedName>
    <definedName name="_xlnm._FilterDatabase" localSheetId="4" hidden="1">'6 nov'!$J$12:$L$70</definedName>
    <definedName name="_xlnm._FilterDatabase" localSheetId="5" hidden="1">'7 nov '!$J$12:$L$70</definedName>
    <definedName name="_xlnm._FilterDatabase" localSheetId="6" hidden="1">'8 nov '!$J$12:$L$70</definedName>
    <definedName name="_xlnm._FilterDatabase" localSheetId="7" hidden="1">'9 nov '!$J$12:$L$70</definedName>
    <definedName name="_xlnm.Print_Area" localSheetId="1">'1 nov'!$A$1:$I$70</definedName>
    <definedName name="_xlnm.Print_Area" localSheetId="8">'10 Nov'!$A$1:$I$70</definedName>
    <definedName name="_xlnm.Print_Area" localSheetId="9">'11 Nov'!$A$1:$I$70</definedName>
    <definedName name="_xlnm.Print_Area" localSheetId="10">'12 Nov'!$A$1:$I$70</definedName>
    <definedName name="_xlnm.Print_Area" localSheetId="11">'13 Nov '!$A$1:$I$70</definedName>
    <definedName name="_xlnm.Print_Area" localSheetId="12">'14 Nov'!$A$1:$I$70</definedName>
    <definedName name="_xlnm.Print_Area" localSheetId="13">'15 Nov'!$A$1:$I$70</definedName>
    <definedName name="_xlnm.Print_Area" localSheetId="14">'16 Nov '!$A$1:$I$70</definedName>
    <definedName name="_xlnm.Print_Area" localSheetId="15">'17 Nov'!$A$1:$I$70</definedName>
    <definedName name="_xlnm.Print_Area" localSheetId="16">'19 Nov'!$A$1:$I$70</definedName>
    <definedName name="_xlnm.Print_Area" localSheetId="2">'2 nov'!$A$1:$I$70</definedName>
    <definedName name="_xlnm.Print_Area" localSheetId="17">'21 Nov'!$A$1:$I$70</definedName>
    <definedName name="_xlnm.Print_Area" localSheetId="18">'22 nov'!$A$1:$I$70</definedName>
    <definedName name="_xlnm.Print_Area" localSheetId="19">'23 Nov '!$A$1:$I$70</definedName>
    <definedName name="_xlnm.Print_Area" localSheetId="20">'24 Nov '!$A$1:$I$70</definedName>
    <definedName name="_xlnm.Print_Area" localSheetId="21">'26 Nov '!$A$1:$I$70</definedName>
    <definedName name="_xlnm.Print_Area" localSheetId="22">'27 Nov'!$A$1:$I$70</definedName>
    <definedName name="_xlnm.Print_Area" localSheetId="23">'28 Nov'!$A$1:$I$70</definedName>
    <definedName name="_xlnm.Print_Area" localSheetId="24">'29 Nov'!$A$1:$I$70</definedName>
    <definedName name="_xlnm.Print_Area" localSheetId="3">'3 Nov'!$A$1:$I$70</definedName>
    <definedName name="_xlnm.Print_Area" localSheetId="25">'30 Nov'!$A$1:$I$70</definedName>
    <definedName name="_xlnm.Print_Area" localSheetId="0">'31 okt'!$A$1:$I$70</definedName>
    <definedName name="_xlnm.Print_Area" localSheetId="4">'6 nov'!$A$1:$I$70</definedName>
    <definedName name="_xlnm.Print_Area" localSheetId="5">'7 nov '!$A$1:$I$70</definedName>
    <definedName name="_xlnm.Print_Area" localSheetId="6">'8 nov '!$A$1:$I$70</definedName>
    <definedName name="_xlnm.Print_Area" localSheetId="7">'9 nov '!$A$1:$I$70</definedName>
  </definedNames>
  <calcPr calcId="144525"/>
</workbook>
</file>

<file path=xl/calcChain.xml><?xml version="1.0" encoding="utf-8"?>
<calcChain xmlns="http://schemas.openxmlformats.org/spreadsheetml/2006/main">
  <c r="I30" i="29" l="1"/>
  <c r="M114" i="29"/>
  <c r="H45" i="29" s="1"/>
  <c r="L114" i="29"/>
  <c r="L115" i="29" s="1"/>
  <c r="O106" i="29"/>
  <c r="H87" i="29"/>
  <c r="E87" i="29"/>
  <c r="A87" i="29"/>
  <c r="H50" i="29"/>
  <c r="Q48" i="29"/>
  <c r="H46" i="29"/>
  <c r="H41" i="29"/>
  <c r="H39" i="29"/>
  <c r="I42" i="29" s="1"/>
  <c r="H35" i="29"/>
  <c r="I29" i="29"/>
  <c r="I37" i="29" s="1"/>
  <c r="I43" i="29" s="1"/>
  <c r="G24" i="29"/>
  <c r="S23" i="29"/>
  <c r="R23" i="29"/>
  <c r="G23" i="29"/>
  <c r="G22" i="29"/>
  <c r="G21" i="29"/>
  <c r="G20" i="29"/>
  <c r="H26" i="29" s="1"/>
  <c r="G16" i="29"/>
  <c r="G15" i="29"/>
  <c r="G14" i="29"/>
  <c r="G13" i="29"/>
  <c r="G12" i="29"/>
  <c r="G11" i="29"/>
  <c r="G10" i="29"/>
  <c r="G9" i="29"/>
  <c r="G8" i="29"/>
  <c r="H17" i="29" l="1"/>
  <c r="I27" i="29" s="1"/>
  <c r="I53" i="29" s="1"/>
  <c r="H49" i="29"/>
  <c r="I51" i="29" s="1"/>
  <c r="I47" i="29"/>
  <c r="E8" i="28"/>
  <c r="I30" i="28"/>
  <c r="M114" i="28"/>
  <c r="H45" i="28" s="1"/>
  <c r="L114" i="28"/>
  <c r="L115" i="28" s="1"/>
  <c r="O106" i="28"/>
  <c r="H87" i="28"/>
  <c r="E87" i="28"/>
  <c r="H46" i="28" s="1"/>
  <c r="A87" i="28"/>
  <c r="H50" i="28" s="1"/>
  <c r="Q48" i="28"/>
  <c r="H41" i="28"/>
  <c r="H39" i="28"/>
  <c r="I42" i="28" s="1"/>
  <c r="H35" i="28"/>
  <c r="I29" i="28"/>
  <c r="I37" i="28" s="1"/>
  <c r="I43" i="28" s="1"/>
  <c r="G24" i="28"/>
  <c r="S23" i="28"/>
  <c r="R23" i="28"/>
  <c r="G23" i="28"/>
  <c r="G22" i="28"/>
  <c r="G21" i="28"/>
  <c r="G20" i="28"/>
  <c r="H26" i="28" s="1"/>
  <c r="G16" i="28"/>
  <c r="G15" i="28"/>
  <c r="G14" i="28"/>
  <c r="G13" i="28"/>
  <c r="G12" i="28"/>
  <c r="G11" i="28"/>
  <c r="G10" i="28"/>
  <c r="G9" i="28"/>
  <c r="G8" i="28"/>
  <c r="I52" i="29" l="1"/>
  <c r="I55" i="29" s="1"/>
  <c r="H17" i="28"/>
  <c r="I27" i="28" s="1"/>
  <c r="I53" i="28" s="1"/>
  <c r="I47" i="28"/>
  <c r="H49" i="28"/>
  <c r="I51" i="28" s="1"/>
  <c r="I30" i="27"/>
  <c r="I29" i="27"/>
  <c r="I37" i="27" s="1"/>
  <c r="I43" i="27" s="1"/>
  <c r="M114" i="27"/>
  <c r="H45" i="27" s="1"/>
  <c r="L114" i="27"/>
  <c r="L115" i="27" s="1"/>
  <c r="O106" i="27"/>
  <c r="H87" i="27"/>
  <c r="E87" i="27"/>
  <c r="A87" i="27"/>
  <c r="H50" i="27" s="1"/>
  <c r="Q48" i="27"/>
  <c r="H46" i="27"/>
  <c r="H41" i="27"/>
  <c r="H39" i="27"/>
  <c r="I42" i="27" s="1"/>
  <c r="H35" i="27"/>
  <c r="G24" i="27"/>
  <c r="S23" i="27"/>
  <c r="R23" i="27"/>
  <c r="G23" i="27"/>
  <c r="G22" i="27"/>
  <c r="G21" i="27"/>
  <c r="G20" i="27"/>
  <c r="H26" i="27" s="1"/>
  <c r="G16" i="27"/>
  <c r="G15" i="27"/>
  <c r="G14" i="27"/>
  <c r="G13" i="27"/>
  <c r="G12" i="27"/>
  <c r="G11" i="27"/>
  <c r="G10" i="27"/>
  <c r="G9" i="27"/>
  <c r="G8" i="27"/>
  <c r="I52" i="28" l="1"/>
  <c r="I55" i="28" s="1"/>
  <c r="H17" i="27"/>
  <c r="I27" i="27" s="1"/>
  <c r="I53" i="27" s="1"/>
  <c r="H49" i="27"/>
  <c r="I51" i="27"/>
  <c r="I47" i="27"/>
  <c r="I29" i="26"/>
  <c r="I52" i="27" l="1"/>
  <c r="I55" i="27" s="1"/>
  <c r="M114" i="26"/>
  <c r="H45" i="26" s="1"/>
  <c r="L114" i="26"/>
  <c r="L115" i="26" s="1"/>
  <c r="O106" i="26"/>
  <c r="H87" i="26"/>
  <c r="E87" i="26"/>
  <c r="H46" i="26" s="1"/>
  <c r="A87" i="26"/>
  <c r="H50" i="26" s="1"/>
  <c r="Q48" i="26"/>
  <c r="H41" i="26"/>
  <c r="H39" i="26"/>
  <c r="I42" i="26" s="1"/>
  <c r="H35" i="26"/>
  <c r="I37" i="26"/>
  <c r="I43" i="26" s="1"/>
  <c r="G24" i="26"/>
  <c r="S23" i="26"/>
  <c r="R23" i="26"/>
  <c r="G23" i="26"/>
  <c r="G22" i="26"/>
  <c r="G21" i="26"/>
  <c r="G20" i="26"/>
  <c r="G16" i="26"/>
  <c r="G15" i="26"/>
  <c r="G14" i="26"/>
  <c r="G13" i="26"/>
  <c r="G12" i="26"/>
  <c r="G11" i="26"/>
  <c r="G10" i="26"/>
  <c r="G9" i="26"/>
  <c r="G8" i="26"/>
  <c r="H17" i="26" s="1"/>
  <c r="H26" i="26" l="1"/>
  <c r="I27" i="26" s="1"/>
  <c r="I53" i="26" s="1"/>
  <c r="H49" i="26"/>
  <c r="I47" i="26"/>
  <c r="I51" i="26"/>
  <c r="E9" i="25"/>
  <c r="I29" i="25"/>
  <c r="I37" i="25" s="1"/>
  <c r="I30" i="25"/>
  <c r="M114" i="25"/>
  <c r="H45" i="25" s="1"/>
  <c r="I47" i="25" s="1"/>
  <c r="L114" i="25"/>
  <c r="L115" i="25" s="1"/>
  <c r="O106" i="25"/>
  <c r="H87" i="25"/>
  <c r="E87" i="25"/>
  <c r="A87" i="25"/>
  <c r="H50" i="25" s="1"/>
  <c r="Q48" i="25"/>
  <c r="H46" i="25"/>
  <c r="H41" i="25"/>
  <c r="H39" i="25"/>
  <c r="I42" i="25" s="1"/>
  <c r="H35" i="25"/>
  <c r="G24" i="25"/>
  <c r="S23" i="25"/>
  <c r="R23" i="25"/>
  <c r="G23" i="25"/>
  <c r="G22" i="25"/>
  <c r="G21" i="25"/>
  <c r="G20" i="25"/>
  <c r="H26" i="25" s="1"/>
  <c r="G16" i="25"/>
  <c r="G15" i="25"/>
  <c r="G14" i="25"/>
  <c r="G13" i="25"/>
  <c r="G12" i="25"/>
  <c r="G11" i="25"/>
  <c r="G10" i="25"/>
  <c r="G9" i="25"/>
  <c r="G8" i="25"/>
  <c r="H17" i="25" s="1"/>
  <c r="H49" i="25" l="1"/>
  <c r="J49" i="25" s="1"/>
  <c r="I27" i="25"/>
  <c r="I53" i="25" s="1"/>
  <c r="I43" i="25"/>
  <c r="I51" i="25"/>
  <c r="I52" i="25" s="1"/>
  <c r="I30" i="26" s="1"/>
  <c r="I52" i="26" s="1"/>
  <c r="I55" i="26" s="1"/>
  <c r="I30" i="24"/>
  <c r="M114" i="24"/>
  <c r="H45" i="24" s="1"/>
  <c r="L114" i="24"/>
  <c r="L115" i="24" s="1"/>
  <c r="O106" i="24"/>
  <c r="H87" i="24"/>
  <c r="E87" i="24"/>
  <c r="H46" i="24" s="1"/>
  <c r="A87" i="24"/>
  <c r="H50" i="24" s="1"/>
  <c r="Q48" i="24"/>
  <c r="H41" i="24"/>
  <c r="H39" i="24"/>
  <c r="I42" i="24" s="1"/>
  <c r="H35" i="24"/>
  <c r="I29" i="24"/>
  <c r="I37" i="24" s="1"/>
  <c r="I43" i="24" s="1"/>
  <c r="G24" i="24"/>
  <c r="S23" i="24"/>
  <c r="R23" i="24"/>
  <c r="G23" i="24"/>
  <c r="G22" i="24"/>
  <c r="G21" i="24"/>
  <c r="G20" i="24"/>
  <c r="H26" i="24" s="1"/>
  <c r="G16" i="24"/>
  <c r="G15" i="24"/>
  <c r="G14" i="24"/>
  <c r="G13" i="24"/>
  <c r="G12" i="24"/>
  <c r="G11" i="24"/>
  <c r="G10" i="24"/>
  <c r="G9" i="24"/>
  <c r="G8" i="24"/>
  <c r="H17" i="24" s="1"/>
  <c r="I55" i="25" l="1"/>
  <c r="I27" i="24"/>
  <c r="I53" i="24" s="1"/>
  <c r="H49" i="24"/>
  <c r="I47" i="24"/>
  <c r="I51" i="24"/>
  <c r="I30" i="23"/>
  <c r="M114" i="23"/>
  <c r="H45" i="23" s="1"/>
  <c r="L114" i="23"/>
  <c r="L115" i="23" s="1"/>
  <c r="O106" i="23"/>
  <c r="H87" i="23"/>
  <c r="E87" i="23"/>
  <c r="A87" i="23"/>
  <c r="H50" i="23" s="1"/>
  <c r="Q48" i="23"/>
  <c r="H46" i="23"/>
  <c r="H41" i="23"/>
  <c r="H39" i="23"/>
  <c r="I42" i="23" s="1"/>
  <c r="H35" i="23"/>
  <c r="I29" i="23"/>
  <c r="I37" i="23" s="1"/>
  <c r="I43" i="23" s="1"/>
  <c r="G24" i="23"/>
  <c r="S23" i="23"/>
  <c r="R23" i="23"/>
  <c r="G23" i="23"/>
  <c r="G22" i="23"/>
  <c r="G21" i="23"/>
  <c r="G20" i="23"/>
  <c r="H26" i="23" s="1"/>
  <c r="G16" i="23"/>
  <c r="G15" i="23"/>
  <c r="G14" i="23"/>
  <c r="G13" i="23"/>
  <c r="G12" i="23"/>
  <c r="G11" i="23"/>
  <c r="G10" i="23"/>
  <c r="G9" i="23"/>
  <c r="G8" i="23"/>
  <c r="I52" i="24" l="1"/>
  <c r="I55" i="24" s="1"/>
  <c r="I47" i="23"/>
  <c r="H17" i="23"/>
  <c r="I27" i="23" s="1"/>
  <c r="I53" i="23" s="1"/>
  <c r="H49" i="23"/>
  <c r="I51" i="23"/>
  <c r="I29" i="22"/>
  <c r="I30" i="22"/>
  <c r="M114" i="22"/>
  <c r="H45" i="22" s="1"/>
  <c r="I47" i="22" s="1"/>
  <c r="L114" i="22"/>
  <c r="L115" i="22" s="1"/>
  <c r="O106" i="22"/>
  <c r="H87" i="22"/>
  <c r="E87" i="22"/>
  <c r="A87" i="22"/>
  <c r="H50" i="22" s="1"/>
  <c r="Q48" i="22"/>
  <c r="H46" i="22"/>
  <c r="H41" i="22"/>
  <c r="H39" i="22"/>
  <c r="I42" i="22" s="1"/>
  <c r="H35" i="22"/>
  <c r="I37" i="22" s="1"/>
  <c r="I43" i="22" s="1"/>
  <c r="G24" i="22"/>
  <c r="S23" i="22"/>
  <c r="R23" i="22"/>
  <c r="G23" i="22"/>
  <c r="G22" i="22"/>
  <c r="G21" i="22"/>
  <c r="G20" i="22"/>
  <c r="H26" i="22" s="1"/>
  <c r="G16" i="22"/>
  <c r="G15" i="22"/>
  <c r="G14" i="22"/>
  <c r="G13" i="22"/>
  <c r="G12" i="22"/>
  <c r="G11" i="22"/>
  <c r="G10" i="22"/>
  <c r="G9" i="22"/>
  <c r="G8" i="22"/>
  <c r="E10" i="21"/>
  <c r="E13" i="21"/>
  <c r="I52" i="23" l="1"/>
  <c r="I55" i="23" s="1"/>
  <c r="H49" i="22"/>
  <c r="I51" i="22" s="1"/>
  <c r="I52" i="22" s="1"/>
  <c r="H17" i="22"/>
  <c r="I27" i="22" s="1"/>
  <c r="I53" i="22" s="1"/>
  <c r="E9" i="21"/>
  <c r="E8" i="21"/>
  <c r="I55" i="22" l="1"/>
  <c r="I30" i="21"/>
  <c r="I29" i="21"/>
  <c r="M114" i="21"/>
  <c r="H45" i="21" s="1"/>
  <c r="L114" i="21"/>
  <c r="L115" i="21" s="1"/>
  <c r="O106" i="21"/>
  <c r="H87" i="21"/>
  <c r="E87" i="21"/>
  <c r="H46" i="21" s="1"/>
  <c r="A87" i="21"/>
  <c r="H50" i="21"/>
  <c r="Q48" i="21"/>
  <c r="H41" i="21"/>
  <c r="H39" i="21"/>
  <c r="I42" i="21" s="1"/>
  <c r="H35" i="21"/>
  <c r="G24" i="21"/>
  <c r="S23" i="21"/>
  <c r="R23" i="21"/>
  <c r="G23" i="21"/>
  <c r="G22" i="21"/>
  <c r="G21" i="21"/>
  <c r="G20" i="21"/>
  <c r="H26" i="21" s="1"/>
  <c r="G16" i="21"/>
  <c r="G15" i="21"/>
  <c r="G14" i="21"/>
  <c r="G13" i="21"/>
  <c r="G12" i="21"/>
  <c r="G11" i="21"/>
  <c r="G10" i="21"/>
  <c r="G9" i="21"/>
  <c r="G8" i="21"/>
  <c r="H17" i="21" l="1"/>
  <c r="I27" i="21" s="1"/>
  <c r="I53" i="21" s="1"/>
  <c r="H49" i="21"/>
  <c r="I51" i="21" s="1"/>
  <c r="I37" i="21"/>
  <c r="I43" i="21" s="1"/>
  <c r="I47" i="21"/>
  <c r="I52" i="21" s="1"/>
  <c r="I30" i="20"/>
  <c r="M114" i="20"/>
  <c r="H45" i="20" s="1"/>
  <c r="L114" i="20"/>
  <c r="L115" i="20" s="1"/>
  <c r="O106" i="20"/>
  <c r="H87" i="20"/>
  <c r="E87" i="20"/>
  <c r="H46" i="20" s="1"/>
  <c r="A87" i="20"/>
  <c r="H50" i="20" s="1"/>
  <c r="Q48" i="20"/>
  <c r="H41" i="20"/>
  <c r="H39" i="20"/>
  <c r="I42" i="20" s="1"/>
  <c r="H35" i="20"/>
  <c r="I29" i="20"/>
  <c r="I37" i="20" s="1"/>
  <c r="G24" i="20"/>
  <c r="S23" i="20"/>
  <c r="R23" i="20"/>
  <c r="G23" i="20"/>
  <c r="G22" i="20"/>
  <c r="G21" i="20"/>
  <c r="G20" i="20"/>
  <c r="G16" i="20"/>
  <c r="G15" i="20"/>
  <c r="G14" i="20"/>
  <c r="G13" i="20"/>
  <c r="G12" i="20"/>
  <c r="G11" i="20"/>
  <c r="G10" i="20"/>
  <c r="G9" i="20"/>
  <c r="G8" i="20"/>
  <c r="I55" i="21" l="1"/>
  <c r="H26" i="20"/>
  <c r="H17" i="20"/>
  <c r="I47" i="20"/>
  <c r="H49" i="20"/>
  <c r="I51" i="20" s="1"/>
  <c r="I43" i="20"/>
  <c r="M114" i="19"/>
  <c r="H45" i="19" s="1"/>
  <c r="L114" i="19"/>
  <c r="L115" i="19" s="1"/>
  <c r="O106" i="19"/>
  <c r="H87" i="19"/>
  <c r="E87" i="19"/>
  <c r="A87" i="19"/>
  <c r="H50" i="19" s="1"/>
  <c r="Q48" i="19"/>
  <c r="H46" i="19"/>
  <c r="H41" i="19"/>
  <c r="H39" i="19"/>
  <c r="I42" i="19" s="1"/>
  <c r="H35" i="19"/>
  <c r="I29" i="19"/>
  <c r="I37" i="19" s="1"/>
  <c r="I43" i="19" s="1"/>
  <c r="G24" i="19"/>
  <c r="S23" i="19"/>
  <c r="R23" i="19"/>
  <c r="G23" i="19"/>
  <c r="G22" i="19"/>
  <c r="G21" i="19"/>
  <c r="G20" i="19"/>
  <c r="G16" i="19"/>
  <c r="G15" i="19"/>
  <c r="G14" i="19"/>
  <c r="G13" i="19"/>
  <c r="G12" i="19"/>
  <c r="G11" i="19"/>
  <c r="G10" i="19"/>
  <c r="G9" i="19"/>
  <c r="G8" i="19"/>
  <c r="I27" i="20" l="1"/>
  <c r="I53" i="20" s="1"/>
  <c r="I52" i="20"/>
  <c r="H26" i="19"/>
  <c r="H17" i="19"/>
  <c r="H49" i="19"/>
  <c r="I51" i="19" s="1"/>
  <c r="I47" i="19"/>
  <c r="I30" i="18"/>
  <c r="M114" i="18"/>
  <c r="H45" i="18" s="1"/>
  <c r="L114" i="18"/>
  <c r="L115" i="18" s="1"/>
  <c r="O106" i="18"/>
  <c r="H87" i="18"/>
  <c r="E87" i="18"/>
  <c r="H46" i="18" s="1"/>
  <c r="A87" i="18"/>
  <c r="H50" i="18" s="1"/>
  <c r="Q48" i="18"/>
  <c r="H41" i="18"/>
  <c r="H39" i="18"/>
  <c r="I42" i="18" s="1"/>
  <c r="H35" i="18"/>
  <c r="I29" i="18"/>
  <c r="I37" i="18" s="1"/>
  <c r="I43" i="18" s="1"/>
  <c r="G24" i="18"/>
  <c r="S23" i="18"/>
  <c r="R23" i="18"/>
  <c r="G23" i="18"/>
  <c r="G22" i="18"/>
  <c r="G21" i="18"/>
  <c r="G20" i="18"/>
  <c r="G16" i="18"/>
  <c r="G15" i="18"/>
  <c r="G14" i="18"/>
  <c r="G13" i="18"/>
  <c r="G12" i="18"/>
  <c r="G11" i="18"/>
  <c r="G10" i="18"/>
  <c r="G9" i="18"/>
  <c r="G8" i="18"/>
  <c r="I55" i="20" l="1"/>
  <c r="I27" i="19"/>
  <c r="I53" i="19" s="1"/>
  <c r="H26" i="18"/>
  <c r="H17" i="18"/>
  <c r="I47" i="18"/>
  <c r="I52" i="18" s="1"/>
  <c r="I30" i="19" s="1"/>
  <c r="I52" i="19" s="1"/>
  <c r="H49" i="18"/>
  <c r="I51" i="18" s="1"/>
  <c r="E8" i="17"/>
  <c r="I30" i="17"/>
  <c r="M114" i="17"/>
  <c r="H45" i="17" s="1"/>
  <c r="I47" i="17" s="1"/>
  <c r="L114" i="17"/>
  <c r="L115" i="17" s="1"/>
  <c r="O106" i="17"/>
  <c r="H87" i="17"/>
  <c r="E87" i="17"/>
  <c r="A87" i="17"/>
  <c r="H50" i="17" s="1"/>
  <c r="Q48" i="17"/>
  <c r="H46" i="17"/>
  <c r="H41" i="17"/>
  <c r="H39" i="17"/>
  <c r="I42" i="17" s="1"/>
  <c r="H35" i="17"/>
  <c r="I29" i="17"/>
  <c r="I37" i="17" s="1"/>
  <c r="I43" i="17" s="1"/>
  <c r="G24" i="17"/>
  <c r="S23" i="17"/>
  <c r="R23" i="17"/>
  <c r="G23" i="17"/>
  <c r="G22" i="17"/>
  <c r="G21" i="17"/>
  <c r="H26" i="17" s="1"/>
  <c r="G20" i="17"/>
  <c r="G16" i="17"/>
  <c r="G15" i="17"/>
  <c r="G14" i="17"/>
  <c r="G13" i="17"/>
  <c r="G12" i="17"/>
  <c r="G11" i="17"/>
  <c r="G10" i="17"/>
  <c r="G9" i="17"/>
  <c r="G8" i="17"/>
  <c r="I55" i="19" l="1"/>
  <c r="I27" i="18"/>
  <c r="I53" i="18" s="1"/>
  <c r="I55" i="18" s="1"/>
  <c r="H49" i="17"/>
  <c r="I51" i="17" s="1"/>
  <c r="I52" i="17" s="1"/>
  <c r="H17" i="17"/>
  <c r="I27" i="17" s="1"/>
  <c r="I53" i="17" s="1"/>
  <c r="I55" i="17" l="1"/>
  <c r="I29" i="14" l="1"/>
  <c r="M114" i="16"/>
  <c r="H45" i="16" s="1"/>
  <c r="I47" i="16" s="1"/>
  <c r="L114" i="16"/>
  <c r="L115" i="16" s="1"/>
  <c r="O106" i="16"/>
  <c r="H87" i="16"/>
  <c r="E87" i="16"/>
  <c r="A87" i="16"/>
  <c r="H50" i="16"/>
  <c r="H49" i="16"/>
  <c r="I51" i="16" s="1"/>
  <c r="Q48" i="16"/>
  <c r="H46" i="16"/>
  <c r="H41" i="16"/>
  <c r="H39" i="16"/>
  <c r="I42" i="16" s="1"/>
  <c r="I37" i="16"/>
  <c r="H35" i="16"/>
  <c r="I30" i="16"/>
  <c r="I29" i="16"/>
  <c r="G24" i="16"/>
  <c r="S23" i="16"/>
  <c r="R23" i="16"/>
  <c r="G23" i="16"/>
  <c r="G22" i="16"/>
  <c r="G21" i="16"/>
  <c r="G20" i="16"/>
  <c r="H26" i="16" s="1"/>
  <c r="G16" i="16"/>
  <c r="G15" i="16"/>
  <c r="G14" i="16"/>
  <c r="G13" i="16"/>
  <c r="G12" i="16"/>
  <c r="G11" i="16"/>
  <c r="G10" i="16"/>
  <c r="G9" i="16"/>
  <c r="G8" i="16"/>
  <c r="H17" i="16" s="1"/>
  <c r="I27" i="16" s="1"/>
  <c r="I53" i="16" s="1"/>
  <c r="I30" i="14" l="1"/>
  <c r="I52" i="16"/>
  <c r="I55" i="16" s="1"/>
  <c r="I43" i="16"/>
  <c r="I29" i="13" l="1"/>
  <c r="I29" i="12"/>
  <c r="M114" i="14"/>
  <c r="H45" i="14" s="1"/>
  <c r="I47" i="14" s="1"/>
  <c r="L114" i="14"/>
  <c r="O106" i="14"/>
  <c r="H87" i="14"/>
  <c r="E87" i="14"/>
  <c r="A87" i="14"/>
  <c r="H50" i="14" s="1"/>
  <c r="Q48" i="14"/>
  <c r="H46" i="14"/>
  <c r="H41" i="14"/>
  <c r="H39" i="14"/>
  <c r="I42" i="14" s="1"/>
  <c r="H35" i="14"/>
  <c r="G24" i="14"/>
  <c r="S23" i="14"/>
  <c r="R23" i="14"/>
  <c r="G23" i="14"/>
  <c r="G22" i="14"/>
  <c r="G21" i="14"/>
  <c r="G20" i="14"/>
  <c r="H26" i="14" s="1"/>
  <c r="G16" i="14"/>
  <c r="G15" i="14"/>
  <c r="G14" i="14"/>
  <c r="G13" i="14"/>
  <c r="G12" i="14"/>
  <c r="G11" i="14"/>
  <c r="G10" i="14"/>
  <c r="G9" i="14"/>
  <c r="G8" i="14"/>
  <c r="E9" i="13"/>
  <c r="E8" i="13"/>
  <c r="I30" i="13"/>
  <c r="M114" i="13"/>
  <c r="L114" i="13"/>
  <c r="L115" i="13" s="1"/>
  <c r="O106" i="13"/>
  <c r="H87" i="13"/>
  <c r="E87" i="13"/>
  <c r="A87" i="13"/>
  <c r="H50" i="13" s="1"/>
  <c r="Q48" i="13"/>
  <c r="H46" i="13"/>
  <c r="H45" i="13"/>
  <c r="I47" i="13" s="1"/>
  <c r="H41" i="13"/>
  <c r="H39" i="13"/>
  <c r="I42" i="13" s="1"/>
  <c r="H35" i="13"/>
  <c r="I37" i="13"/>
  <c r="I43" i="13" s="1"/>
  <c r="G24" i="13"/>
  <c r="S23" i="13"/>
  <c r="R23" i="13"/>
  <c r="G23" i="13"/>
  <c r="G22" i="13"/>
  <c r="G21" i="13"/>
  <c r="G20" i="13"/>
  <c r="H26" i="13" s="1"/>
  <c r="G16" i="13"/>
  <c r="G15" i="13"/>
  <c r="G14" i="13"/>
  <c r="G13" i="13"/>
  <c r="G12" i="13"/>
  <c r="G11" i="13"/>
  <c r="G10" i="13"/>
  <c r="G9" i="13"/>
  <c r="G8" i="13"/>
  <c r="L115" i="14" l="1"/>
  <c r="H49" i="14"/>
  <c r="I51" i="14" s="1"/>
  <c r="I52" i="14" s="1"/>
  <c r="H17" i="14"/>
  <c r="I27" i="14" s="1"/>
  <c r="I53" i="14" s="1"/>
  <c r="I37" i="14"/>
  <c r="I43" i="14" s="1"/>
  <c r="H17" i="13"/>
  <c r="I27" i="13" s="1"/>
  <c r="I53" i="13" s="1"/>
  <c r="H49" i="13"/>
  <c r="I51" i="13" s="1"/>
  <c r="I52" i="13" s="1"/>
  <c r="E8" i="12"/>
  <c r="I55" i="14" l="1"/>
  <c r="I55" i="13"/>
  <c r="I30" i="12"/>
  <c r="M114" i="12"/>
  <c r="H45" i="12" s="1"/>
  <c r="I47" i="12" s="1"/>
  <c r="L114" i="12"/>
  <c r="L115" i="12" s="1"/>
  <c r="O106" i="12"/>
  <c r="H87" i="12"/>
  <c r="E87" i="12"/>
  <c r="A87" i="12"/>
  <c r="H50" i="12" s="1"/>
  <c r="Q48" i="12"/>
  <c r="H46" i="12"/>
  <c r="H41" i="12"/>
  <c r="H39" i="12"/>
  <c r="I42" i="12" s="1"/>
  <c r="H35" i="12"/>
  <c r="I37" i="12"/>
  <c r="I43" i="12" s="1"/>
  <c r="G24" i="12"/>
  <c r="S23" i="12"/>
  <c r="R23" i="12"/>
  <c r="G23" i="12"/>
  <c r="G22" i="12"/>
  <c r="G21" i="12"/>
  <c r="G20" i="12"/>
  <c r="H26" i="12" s="1"/>
  <c r="G16" i="12"/>
  <c r="G15" i="12"/>
  <c r="G14" i="12"/>
  <c r="G13" i="12"/>
  <c r="G12" i="12"/>
  <c r="G11" i="12"/>
  <c r="G10" i="12"/>
  <c r="G9" i="12"/>
  <c r="G8" i="12"/>
  <c r="H17" i="12" l="1"/>
  <c r="I27" i="12" s="1"/>
  <c r="I53" i="12" s="1"/>
  <c r="H49" i="12"/>
  <c r="I51" i="12" s="1"/>
  <c r="I52" i="12" s="1"/>
  <c r="I30" i="11"/>
  <c r="M114" i="11"/>
  <c r="H45" i="11" s="1"/>
  <c r="I47" i="11" s="1"/>
  <c r="L114" i="11"/>
  <c r="L115" i="11" s="1"/>
  <c r="O106" i="11"/>
  <c r="H87" i="11"/>
  <c r="E87" i="11"/>
  <c r="A87" i="11"/>
  <c r="H50" i="11" s="1"/>
  <c r="Q48" i="11"/>
  <c r="H46" i="11"/>
  <c r="H41" i="11"/>
  <c r="H39" i="11"/>
  <c r="I42" i="11" s="1"/>
  <c r="H35" i="11"/>
  <c r="I29" i="11"/>
  <c r="I37" i="11" s="1"/>
  <c r="I43" i="11" s="1"/>
  <c r="G24" i="11"/>
  <c r="S23" i="11"/>
  <c r="R23" i="11"/>
  <c r="G23" i="11"/>
  <c r="G22" i="11"/>
  <c r="G21" i="11"/>
  <c r="G20" i="11"/>
  <c r="H26" i="11" s="1"/>
  <c r="G16" i="11"/>
  <c r="G15" i="11"/>
  <c r="G14" i="11"/>
  <c r="G13" i="11"/>
  <c r="G12" i="11"/>
  <c r="G11" i="11"/>
  <c r="G10" i="11"/>
  <c r="G9" i="11"/>
  <c r="G8" i="11"/>
  <c r="I55" i="12" l="1"/>
  <c r="H49" i="11"/>
  <c r="I51" i="11"/>
  <c r="I52" i="11" s="1"/>
  <c r="H17" i="11"/>
  <c r="I27" i="11" s="1"/>
  <c r="I53" i="11" s="1"/>
  <c r="I30" i="10"/>
  <c r="M114" i="10"/>
  <c r="H45" i="10" s="1"/>
  <c r="L114" i="10"/>
  <c r="L115" i="10" s="1"/>
  <c r="O106" i="10"/>
  <c r="H87" i="10"/>
  <c r="E87" i="10"/>
  <c r="A87" i="10"/>
  <c r="H50" i="10" s="1"/>
  <c r="Q48" i="10"/>
  <c r="H46" i="10"/>
  <c r="H41" i="10"/>
  <c r="H39" i="10"/>
  <c r="I42" i="10" s="1"/>
  <c r="H35" i="10"/>
  <c r="I29" i="10"/>
  <c r="I37" i="10" s="1"/>
  <c r="I43" i="10" s="1"/>
  <c r="G24" i="10"/>
  <c r="S23" i="10"/>
  <c r="R23" i="10"/>
  <c r="G23" i="10"/>
  <c r="G22" i="10"/>
  <c r="G21" i="10"/>
  <c r="G20" i="10"/>
  <c r="H26" i="10" s="1"/>
  <c r="G16" i="10"/>
  <c r="G15" i="10"/>
  <c r="G14" i="10"/>
  <c r="G13" i="10"/>
  <c r="G12" i="10"/>
  <c r="G11" i="10"/>
  <c r="G10" i="10"/>
  <c r="G9" i="10"/>
  <c r="G8" i="10"/>
  <c r="I55" i="11" l="1"/>
  <c r="H17" i="10"/>
  <c r="I27" i="10" s="1"/>
  <c r="I53" i="10" s="1"/>
  <c r="H49" i="10"/>
  <c r="I51" i="10"/>
  <c r="I47" i="10"/>
  <c r="E8" i="9"/>
  <c r="I52" i="10" l="1"/>
  <c r="I55" i="10" s="1"/>
  <c r="I29" i="9"/>
  <c r="I30" i="9"/>
  <c r="M114" i="9"/>
  <c r="H45" i="9" s="1"/>
  <c r="I47" i="9" s="1"/>
  <c r="L114" i="9"/>
  <c r="L115" i="9" s="1"/>
  <c r="O106" i="9"/>
  <c r="H87" i="9"/>
  <c r="E87" i="9"/>
  <c r="A87" i="9"/>
  <c r="H50" i="9" s="1"/>
  <c r="Q48" i="9"/>
  <c r="H46" i="9"/>
  <c r="H41" i="9"/>
  <c r="H39" i="9"/>
  <c r="I42" i="9" s="1"/>
  <c r="H35" i="9"/>
  <c r="I37" i="9"/>
  <c r="I43" i="9" s="1"/>
  <c r="G24" i="9"/>
  <c r="S23" i="9"/>
  <c r="R23" i="9"/>
  <c r="G23" i="9"/>
  <c r="G22" i="9"/>
  <c r="G21" i="9"/>
  <c r="G20" i="9"/>
  <c r="G16" i="9"/>
  <c r="G15" i="9"/>
  <c r="G14" i="9"/>
  <c r="G13" i="9"/>
  <c r="G12" i="9"/>
  <c r="G11" i="9"/>
  <c r="G10" i="9"/>
  <c r="G9" i="9"/>
  <c r="G8" i="9"/>
  <c r="H26" i="9" l="1"/>
  <c r="H17" i="9"/>
  <c r="H49" i="9"/>
  <c r="I51" i="9"/>
  <c r="I52" i="9" s="1"/>
  <c r="M114" i="8"/>
  <c r="H45" i="8" s="1"/>
  <c r="L114" i="8"/>
  <c r="L115" i="8" s="1"/>
  <c r="O106" i="8"/>
  <c r="H87" i="8"/>
  <c r="E87" i="8"/>
  <c r="A87" i="8"/>
  <c r="H50" i="8"/>
  <c r="Q48" i="8"/>
  <c r="H46" i="8"/>
  <c r="H41" i="8"/>
  <c r="H39" i="8"/>
  <c r="I42" i="8" s="1"/>
  <c r="H35" i="8"/>
  <c r="G24" i="8"/>
  <c r="S23" i="8"/>
  <c r="R23" i="8"/>
  <c r="G23" i="8"/>
  <c r="G22" i="8"/>
  <c r="G21" i="8"/>
  <c r="G20" i="8"/>
  <c r="G16" i="8"/>
  <c r="G15" i="8"/>
  <c r="G14" i="8"/>
  <c r="G13" i="8"/>
  <c r="G12" i="8"/>
  <c r="G11" i="8"/>
  <c r="G10" i="8"/>
  <c r="G9" i="8"/>
  <c r="G8" i="8"/>
  <c r="I27" i="9" l="1"/>
  <c r="I53" i="9" s="1"/>
  <c r="I55" i="9" s="1"/>
  <c r="H26" i="8"/>
  <c r="H17" i="8"/>
  <c r="I47" i="8"/>
  <c r="H49" i="8"/>
  <c r="I51" i="8" s="1"/>
  <c r="I27" i="8" l="1"/>
  <c r="I53" i="8" s="1"/>
  <c r="M114" i="7"/>
  <c r="H45" i="7" s="1"/>
  <c r="L114" i="7"/>
  <c r="L115" i="7" s="1"/>
  <c r="O106" i="7"/>
  <c r="H87" i="7"/>
  <c r="E87" i="7"/>
  <c r="H46" i="7" s="1"/>
  <c r="A87" i="7"/>
  <c r="H50" i="7" s="1"/>
  <c r="Q48" i="7"/>
  <c r="H41" i="7"/>
  <c r="H39" i="7"/>
  <c r="I42" i="7" s="1"/>
  <c r="H35" i="7"/>
  <c r="G24" i="7"/>
  <c r="S23" i="7"/>
  <c r="R23" i="7"/>
  <c r="G23" i="7"/>
  <c r="G22" i="7"/>
  <c r="G21" i="7"/>
  <c r="G20" i="7"/>
  <c r="G16" i="7"/>
  <c r="G15" i="7"/>
  <c r="G14" i="7"/>
  <c r="G13" i="7"/>
  <c r="G12" i="7"/>
  <c r="G11" i="7"/>
  <c r="G10" i="7"/>
  <c r="G9" i="7"/>
  <c r="G8" i="7"/>
  <c r="H17" i="7" l="1"/>
  <c r="H26" i="7"/>
  <c r="I47" i="7"/>
  <c r="H49" i="7"/>
  <c r="I51" i="7" s="1"/>
  <c r="M114" i="6"/>
  <c r="H45" i="6" s="1"/>
  <c r="L114" i="6"/>
  <c r="L115" i="6" s="1"/>
  <c r="O106" i="6"/>
  <c r="H87" i="6"/>
  <c r="E87" i="6"/>
  <c r="A87" i="6"/>
  <c r="H50" i="6" s="1"/>
  <c r="Q48" i="6"/>
  <c r="H46" i="6"/>
  <c r="H41" i="6"/>
  <c r="H39" i="6"/>
  <c r="I42" i="6" s="1"/>
  <c r="H35" i="6"/>
  <c r="I29" i="6"/>
  <c r="I37" i="6" s="1"/>
  <c r="G24" i="6"/>
  <c r="S23" i="6"/>
  <c r="R23" i="6"/>
  <c r="G23" i="6"/>
  <c r="G22" i="6"/>
  <c r="G21" i="6"/>
  <c r="G20" i="6"/>
  <c r="G16" i="6"/>
  <c r="G15" i="6"/>
  <c r="G14" i="6"/>
  <c r="G13" i="6"/>
  <c r="G12" i="6"/>
  <c r="G11" i="6"/>
  <c r="G10" i="6"/>
  <c r="G9" i="6"/>
  <c r="G8" i="6"/>
  <c r="I43" i="6" l="1"/>
  <c r="I29" i="7"/>
  <c r="I37" i="7" s="1"/>
  <c r="I27" i="7"/>
  <c r="I53" i="7" s="1"/>
  <c r="H26" i="6"/>
  <c r="H17" i="6"/>
  <c r="H49" i="6"/>
  <c r="I51" i="6"/>
  <c r="I47" i="6"/>
  <c r="I43" i="7" l="1"/>
  <c r="I29" i="8"/>
  <c r="I37" i="8" s="1"/>
  <c r="I43" i="8" s="1"/>
  <c r="I27" i="6"/>
  <c r="I53" i="6" s="1"/>
  <c r="M114" i="5" l="1"/>
  <c r="H45" i="5" s="1"/>
  <c r="L114" i="5"/>
  <c r="L115" i="5" s="1"/>
  <c r="O106" i="5"/>
  <c r="H87" i="5"/>
  <c r="E87" i="5"/>
  <c r="H46" i="5" s="1"/>
  <c r="A87" i="5"/>
  <c r="H50" i="5" s="1"/>
  <c r="Q48" i="5"/>
  <c r="H41" i="5"/>
  <c r="H39" i="5"/>
  <c r="I42" i="5" s="1"/>
  <c r="H35" i="5"/>
  <c r="I29" i="5"/>
  <c r="I37" i="5" s="1"/>
  <c r="I43" i="5" s="1"/>
  <c r="G24" i="5"/>
  <c r="S23" i="5"/>
  <c r="R23" i="5"/>
  <c r="G23" i="5"/>
  <c r="G22" i="5"/>
  <c r="G21" i="5"/>
  <c r="G20" i="5"/>
  <c r="H26" i="5" s="1"/>
  <c r="G16" i="5"/>
  <c r="G15" i="5"/>
  <c r="G14" i="5"/>
  <c r="G13" i="5"/>
  <c r="G12" i="5"/>
  <c r="G11" i="5"/>
  <c r="G10" i="5"/>
  <c r="G9" i="5"/>
  <c r="G8" i="5"/>
  <c r="I47" i="5" l="1"/>
  <c r="H17" i="5"/>
  <c r="I27" i="5" s="1"/>
  <c r="I53" i="5" s="1"/>
  <c r="H49" i="5"/>
  <c r="I51" i="5" s="1"/>
  <c r="M114" i="4"/>
  <c r="H45" i="4" s="1"/>
  <c r="L114" i="4"/>
  <c r="L115" i="4" s="1"/>
  <c r="O106" i="4"/>
  <c r="H87" i="4"/>
  <c r="E87" i="4"/>
  <c r="A87" i="4"/>
  <c r="H50" i="4" s="1"/>
  <c r="Q48" i="4"/>
  <c r="H46" i="4"/>
  <c r="H41" i="4"/>
  <c r="H39" i="4"/>
  <c r="I42" i="4" s="1"/>
  <c r="H35" i="4"/>
  <c r="I29" i="4"/>
  <c r="I37" i="4" s="1"/>
  <c r="I43" i="4" s="1"/>
  <c r="G24" i="4"/>
  <c r="S23" i="4"/>
  <c r="R23" i="4"/>
  <c r="G23" i="4"/>
  <c r="G22" i="4"/>
  <c r="G21" i="4"/>
  <c r="G20" i="4"/>
  <c r="G16" i="4"/>
  <c r="G15" i="4"/>
  <c r="G14" i="4"/>
  <c r="G13" i="4"/>
  <c r="G12" i="4"/>
  <c r="G11" i="4"/>
  <c r="G10" i="4"/>
  <c r="G9" i="4"/>
  <c r="G8" i="4"/>
  <c r="M114" i="1"/>
  <c r="L114" i="1"/>
  <c r="L115" i="1" s="1"/>
  <c r="O106" i="1"/>
  <c r="H87" i="1"/>
  <c r="E87" i="1"/>
  <c r="A87" i="1"/>
  <c r="H50" i="1"/>
  <c r="H49" i="1"/>
  <c r="I51" i="1" s="1"/>
  <c r="Q48" i="1"/>
  <c r="H46" i="1"/>
  <c r="H45" i="1"/>
  <c r="I47" i="1" s="1"/>
  <c r="H41" i="1"/>
  <c r="H39" i="1"/>
  <c r="I42" i="1" s="1"/>
  <c r="H35" i="1"/>
  <c r="I30" i="1"/>
  <c r="I29" i="1"/>
  <c r="I37" i="1" s="1"/>
  <c r="I43" i="1" s="1"/>
  <c r="G24" i="1"/>
  <c r="S23" i="1"/>
  <c r="R23" i="1"/>
  <c r="G23" i="1"/>
  <c r="G22" i="1"/>
  <c r="G21" i="1"/>
  <c r="G20" i="1"/>
  <c r="H26" i="1" s="1"/>
  <c r="G16" i="1"/>
  <c r="G15" i="1"/>
  <c r="G14" i="1"/>
  <c r="G13" i="1"/>
  <c r="G12" i="1"/>
  <c r="G11" i="1"/>
  <c r="G10" i="1"/>
  <c r="G9" i="1"/>
  <c r="G8" i="1"/>
  <c r="H17" i="1" s="1"/>
  <c r="I27" i="1" s="1"/>
  <c r="I53" i="1" s="1"/>
  <c r="H26" i="4" l="1"/>
  <c r="H17" i="4"/>
  <c r="H49" i="4"/>
  <c r="I51" i="4"/>
  <c r="I47" i="4"/>
  <c r="I52" i="1"/>
  <c r="I27" i="4" l="1"/>
  <c r="I53" i="4" s="1"/>
  <c r="I55" i="1"/>
  <c r="I30" i="4"/>
  <c r="I52" i="4" s="1"/>
  <c r="I30" i="5" s="1"/>
  <c r="I52" i="5" s="1"/>
  <c r="I30" i="6" l="1"/>
  <c r="I52" i="6" s="1"/>
  <c r="I55" i="5"/>
  <c r="I55" i="4"/>
  <c r="I30" i="7" l="1"/>
  <c r="I52" i="7" s="1"/>
  <c r="I55" i="6"/>
  <c r="I55" i="7" l="1"/>
  <c r="I30" i="8"/>
  <c r="I52" i="8" s="1"/>
  <c r="I55" i="8" s="1"/>
</calcChain>
</file>

<file path=xl/sharedStrings.xml><?xml version="1.0" encoding="utf-8"?>
<sst xmlns="http://schemas.openxmlformats.org/spreadsheetml/2006/main" count="1975" uniqueCount="70">
  <si>
    <t>CASH OPNAME</t>
  </si>
  <si>
    <t>Hari             :</t>
  </si>
  <si>
    <t>Selasa</t>
  </si>
  <si>
    <t>Tanggal  :</t>
  </si>
  <si>
    <t>Pelaksana :</t>
  </si>
  <si>
    <t>Keuangan</t>
  </si>
  <si>
    <t>Pukul       :</t>
  </si>
  <si>
    <t xml:space="preserve"> </t>
  </si>
  <si>
    <t>UANG KERTAS</t>
  </si>
  <si>
    <t>NOMINAL</t>
  </si>
  <si>
    <t>LEMBAR</t>
  </si>
  <si>
    <t>JUMLAH</t>
  </si>
  <si>
    <t>BPRSA</t>
  </si>
  <si>
    <t>in</t>
  </si>
  <si>
    <t>out</t>
  </si>
  <si>
    <t>NO</t>
  </si>
  <si>
    <t>lebih</t>
  </si>
  <si>
    <t>kurang</t>
  </si>
  <si>
    <t>MUTASI</t>
  </si>
  <si>
    <t xml:space="preserve">lebih </t>
  </si>
  <si>
    <t>Sub Total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</si>
  <si>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</si>
  <si>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</si>
  <si>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</si>
  <si>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</si>
  <si>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</si>
  <si>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</si>
  <si>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</si>
  <si>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</si>
  <si>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</si>
  <si>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</si>
  <si>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</si>
  <si>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</si>
  <si>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</si>
  <si>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</si>
  <si>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</si>
  <si>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</si>
  <si>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</si>
  <si>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</si>
  <si>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</si>
  <si>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</si>
  <si>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>Menurut kas hari ini (Kas Ditangan)</t>
  </si>
  <si>
    <t>Selisih</t>
  </si>
  <si>
    <t>Demikian berita acara ini dibuat dan dilaksanakan oleh:</t>
  </si>
  <si>
    <t>;</t>
  </si>
  <si>
    <t>LP3I</t>
  </si>
  <si>
    <t>Tanda Tangan</t>
  </si>
  <si>
    <t>1. Nijar Kurnia Romdoni, A.Md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</si>
  <si>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</si>
  <si>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</si>
  <si>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</si>
  <si>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</si>
  <si>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</si>
  <si>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</si>
  <si>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Kurang</t>
  </si>
  <si>
    <t>,</t>
  </si>
  <si>
    <t>Rabu</t>
  </si>
  <si>
    <t>Kamis</t>
  </si>
  <si>
    <t>Jumat</t>
  </si>
  <si>
    <t>Roni Nugraha</t>
  </si>
  <si>
    <t>Silmi Nur Addini, ST</t>
  </si>
  <si>
    <t>Kasir</t>
  </si>
  <si>
    <t>Sabtu</t>
  </si>
  <si>
    <t>Senin</t>
  </si>
  <si>
    <t>Minggu</t>
  </si>
  <si>
    <t>Jum'at</t>
  </si>
  <si>
    <t>1. Wafa Tsamrotul Fuadah, S.Pd</t>
  </si>
  <si>
    <t>Nijar Kurnia Romdoni, A.Md</t>
  </si>
  <si>
    <t>b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</si>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</sst>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Times New Roman"/>
      <family val="1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1"/>
      <color theme="1"/>
      <name val="Times New Roman"/>
      <family val="1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1" fillId="0" borderId="0"/>
    <xf numFmtId="41" fontId="4" fillId="0" borderId="0" applyFont="0" applyFill="0" applyBorder="0" applyAlignment="0" applyProtection="0"/>
  </cellStyleXfs>
  <cellXfs count="139">
    <xf numFmtId="0" fontId="0" fillId="0" borderId="0" xfId="0"/>
    <xf numFmtId="0" fontId="5" fillId="0" borderId="0" xfId="3" applyFont="1" applyAlignment="1">
      <alignment horizontal="center"/>
    </xf>
    <xf numFmtId="0" fontId="6" fillId="0" borderId="0" xfId="4" applyFont="1"/>
    <xf numFmtId="0" fontId="7" fillId="0" borderId="0" xfId="4" applyFont="1" applyFill="1" applyAlignment="1">
      <alignment horizontal="right"/>
    </xf>
    <xf numFmtId="41" fontId="8" fillId="0" borderId="0" xfId="4" applyNumberFormat="1" applyFont="1" applyFill="1"/>
    <xf numFmtId="0" fontId="8" fillId="0" borderId="0" xfId="4" applyFont="1" applyAlignment="1">
      <alignment horizontal="center" wrapText="1"/>
    </xf>
    <xf numFmtId="0" fontId="8" fillId="0" borderId="0" xfId="4" applyFont="1"/>
    <xf numFmtId="0" fontId="6" fillId="0" borderId="0" xfId="0" applyFont="1"/>
    <xf numFmtId="0" fontId="4" fillId="0" borderId="0" xfId="3" applyFont="1" applyAlignment="1"/>
    <xf numFmtId="164" fontId="4" fillId="0" borderId="0" xfId="3" applyNumberFormat="1" applyFont="1" applyAlignment="1"/>
    <xf numFmtId="41" fontId="4" fillId="0" borderId="0" xfId="3" applyNumberFormat="1" applyFont="1"/>
    <xf numFmtId="41" fontId="4" fillId="0" borderId="0" xfId="3" applyNumberFormat="1" applyFont="1" applyAlignment="1">
      <alignment horizontal="left"/>
    </xf>
    <xf numFmtId="14" fontId="4" fillId="0" borderId="0" xfId="3" applyNumberFormat="1" applyFont="1" applyAlignment="1">
      <alignment horizontal="left"/>
    </xf>
    <xf numFmtId="41" fontId="4" fillId="0" borderId="0" xfId="1" applyFont="1" applyAlignment="1">
      <alignment horizontal="left"/>
    </xf>
    <xf numFmtId="41" fontId="9" fillId="0" borderId="0" xfId="3" applyNumberFormat="1" applyFont="1" applyFill="1" applyAlignment="1">
      <alignment horizontal="right"/>
    </xf>
    <xf numFmtId="20" fontId="4" fillId="0" borderId="0" xfId="3" applyNumberFormat="1" applyFont="1" applyAlignment="1">
      <alignment horizontal="left"/>
    </xf>
    <xf numFmtId="20" fontId="4" fillId="0" borderId="0" xfId="3" applyNumberFormat="1" applyFont="1" applyAlignment="1"/>
    <xf numFmtId="41" fontId="4" fillId="0" borderId="0" xfId="3" applyNumberFormat="1" applyFont="1" applyFill="1" applyAlignment="1"/>
    <xf numFmtId="0" fontId="8" fillId="0" borderId="0" xfId="0" applyFont="1" applyAlignment="1">
      <alignment horizontal="center" wrapText="1"/>
    </xf>
    <xf numFmtId="0" fontId="10" fillId="0" borderId="0" xfId="3" applyFont="1" applyAlignment="1"/>
    <xf numFmtId="0" fontId="11" fillId="0" borderId="0" xfId="3" applyFont="1" applyAlignment="1"/>
    <xf numFmtId="0" fontId="4" fillId="0" borderId="0" xfId="3" applyFont="1" applyAlignment="1">
      <alignment horizontal="center"/>
    </xf>
    <xf numFmtId="0" fontId="4" fillId="0" borderId="0" xfId="3" applyFont="1" applyFill="1" applyAlignment="1"/>
    <xf numFmtId="41" fontId="4" fillId="0" borderId="0" xfId="3" applyNumberFormat="1" applyFont="1" applyAlignment="1"/>
    <xf numFmtId="0" fontId="4" fillId="0" borderId="0" xfId="3" applyNumberFormat="1" applyFont="1" applyFill="1" applyBorder="1"/>
    <xf numFmtId="0" fontId="4" fillId="0" borderId="0" xfId="3" applyFont="1" applyAlignment="1">
      <alignment horizontal="center" wrapText="1"/>
    </xf>
    <xf numFmtId="41" fontId="12" fillId="0" borderId="0" xfId="3" applyNumberFormat="1" applyFont="1" applyFill="1" applyBorder="1" applyAlignment="1">
      <alignment horizontal="center"/>
    </xf>
    <xf numFmtId="41" fontId="13" fillId="3" borderId="0" xfId="3" applyNumberFormat="1" applyFont="1" applyFill="1" applyAlignment="1">
      <alignment horizontal="center"/>
    </xf>
    <xf numFmtId="0" fontId="14" fillId="0" borderId="0" xfId="4" applyFont="1" applyAlignment="1">
      <alignment horizontal="center" wrapText="1"/>
    </xf>
    <xf numFmtId="0" fontId="10" fillId="0" borderId="0" xfId="3" applyFont="1" applyAlignment="1">
      <alignment horizontal="center"/>
    </xf>
    <xf numFmtId="0" fontId="6" fillId="0" borderId="0" xfId="0" applyFont="1" applyAlignment="1">
      <alignment horizontal="center"/>
    </xf>
    <xf numFmtId="41" fontId="0" fillId="0" borderId="1" xfId="1" applyFont="1" applyBorder="1" applyAlignment="1">
      <alignment horizontal="right" wrapText="1"/>
    </xf>
    <xf numFmtId="3" fontId="0" fillId="0" borderId="0" xfId="0" applyNumberFormat="1" applyAlignment="1">
      <alignment horizontal="right" wrapText="1"/>
    </xf>
    <xf numFmtId="41" fontId="4" fillId="0" borderId="0" xfId="3" applyNumberFormat="1" applyFont="1" applyFill="1" applyBorder="1"/>
    <xf numFmtId="165" fontId="6" fillId="0" borderId="0" xfId="4" applyNumberFormat="1" applyFont="1"/>
    <xf numFmtId="165" fontId="8" fillId="0" borderId="0" xfId="4" applyNumberFormat="1" applyFont="1" applyBorder="1"/>
    <xf numFmtId="3" fontId="2" fillId="4" borderId="0" xfId="0" applyNumberFormat="1" applyFont="1" applyFill="1" applyAlignment="1">
      <alignment horizontal="right" wrapText="1"/>
    </xf>
    <xf numFmtId="41" fontId="4" fillId="0" borderId="0" xfId="3" applyNumberFormat="1" applyFont="1" applyFill="1"/>
    <xf numFmtId="165" fontId="8" fillId="0" borderId="0" xfId="5" applyNumberFormat="1" applyFont="1" applyFill="1" applyBorder="1" applyAlignment="1"/>
    <xf numFmtId="1" fontId="8" fillId="0" borderId="0" xfId="4" quotePrefix="1" applyNumberFormat="1" applyFont="1" applyFill="1" applyBorder="1" applyAlignment="1">
      <alignment horizontal="center" wrapText="1"/>
    </xf>
    <xf numFmtId="1" fontId="8" fillId="0" borderId="0" xfId="4" applyNumberFormat="1" applyFont="1" applyFill="1" applyBorder="1" applyAlignment="1">
      <alignment horizontal="center" wrapText="1"/>
    </xf>
    <xf numFmtId="165" fontId="4" fillId="0" borderId="0" xfId="3" applyNumberFormat="1" applyFont="1" applyFill="1"/>
    <xf numFmtId="41" fontId="4" fillId="0" borderId="0" xfId="4" applyNumberFormat="1" applyFont="1" applyFill="1" applyBorder="1"/>
    <xf numFmtId="0" fontId="4" fillId="0" borderId="0" xfId="3" applyFont="1" applyFill="1"/>
    <xf numFmtId="41" fontId="4" fillId="0" borderId="2" xfId="3" applyNumberFormat="1" applyFont="1" applyBorder="1" applyAlignment="1"/>
    <xf numFmtId="41" fontId="15" fillId="0" borderId="1" xfId="1" applyFont="1" applyBorder="1" applyAlignment="1">
      <alignment horizontal="right" vertical="center" wrapText="1"/>
    </xf>
    <xf numFmtId="164" fontId="4" fillId="0" borderId="0" xfId="3" applyNumberFormat="1" applyFont="1" applyBorder="1" applyAlignment="1"/>
    <xf numFmtId="41" fontId="15" fillId="0" borderId="1" xfId="1" applyFont="1" applyBorder="1" applyAlignment="1">
      <alignment horizontal="right" wrapText="1"/>
    </xf>
    <xf numFmtId="3" fontId="6" fillId="0" borderId="0" xfId="4" applyNumberFormat="1" applyFont="1" applyFill="1"/>
    <xf numFmtId="41" fontId="8" fillId="0" borderId="0" xfId="4" applyNumberFormat="1" applyFont="1" applyFill="1" applyBorder="1"/>
    <xf numFmtId="0" fontId="0" fillId="0" borderId="0" xfId="0" applyAlignment="1">
      <alignment wrapText="1"/>
    </xf>
    <xf numFmtId="16" fontId="4" fillId="0" borderId="0" xfId="3" applyNumberFormat="1" applyFont="1" applyFill="1"/>
    <xf numFmtId="164" fontId="4" fillId="0" borderId="0" xfId="3" applyNumberFormat="1" applyFont="1" applyFill="1" applyAlignment="1"/>
    <xf numFmtId="42" fontId="6" fillId="0" borderId="0" xfId="4" applyNumberFormat="1" applyFont="1"/>
    <xf numFmtId="164" fontId="4" fillId="0" borderId="2" xfId="3" applyNumberFormat="1" applyFont="1" applyBorder="1" applyAlignment="1"/>
    <xf numFmtId="41" fontId="8" fillId="3" borderId="0" xfId="0" applyNumberFormat="1" applyFont="1" applyFill="1"/>
    <xf numFmtId="164" fontId="16" fillId="0" borderId="0" xfId="3" applyNumberFormat="1" applyFont="1" applyBorder="1" applyAlignment="1"/>
    <xf numFmtId="164" fontId="16" fillId="0" borderId="0" xfId="3" applyNumberFormat="1" applyFont="1" applyAlignment="1"/>
    <xf numFmtId="164" fontId="10" fillId="0" borderId="0" xfId="3" applyNumberFormat="1" applyFont="1" applyAlignment="1"/>
    <xf numFmtId="0" fontId="6" fillId="0" borderId="0" xfId="0" applyFont="1" applyBorder="1"/>
    <xf numFmtId="0" fontId="6" fillId="0" borderId="0" xfId="4" applyFont="1" applyBorder="1"/>
    <xf numFmtId="41" fontId="4" fillId="0" borderId="0" xfId="3" applyNumberFormat="1" applyFont="1" applyBorder="1"/>
    <xf numFmtId="164" fontId="4" fillId="0" borderId="2" xfId="5" applyNumberFormat="1" applyFont="1" applyFill="1" applyBorder="1" applyAlignment="1">
      <alignment horizontal="left"/>
    </xf>
    <xf numFmtId="41" fontId="4" fillId="0" borderId="0" xfId="5" applyNumberFormat="1" applyFont="1" applyFill="1" applyBorder="1" applyAlignment="1"/>
    <xf numFmtId="41" fontId="4" fillId="0" borderId="0" xfId="5" applyNumberFormat="1" applyFont="1" applyFill="1" applyAlignment="1"/>
    <xf numFmtId="41" fontId="17" fillId="0" borderId="0" xfId="2" applyNumberFormat="1" applyFont="1" applyFill="1" applyBorder="1"/>
    <xf numFmtId="164" fontId="0" fillId="0" borderId="0" xfId="0" applyNumberFormat="1" applyAlignment="1">
      <alignment wrapText="1"/>
    </xf>
    <xf numFmtId="41" fontId="4" fillId="3" borderId="0" xfId="3" applyNumberFormat="1" applyFont="1" applyFill="1"/>
    <xf numFmtId="0" fontId="6" fillId="0" borderId="0" xfId="4" applyFont="1" applyFill="1"/>
    <xf numFmtId="42" fontId="6" fillId="0" borderId="0" xfId="0" applyNumberFormat="1" applyFont="1"/>
    <xf numFmtId="41" fontId="8" fillId="3" borderId="0" xfId="4" applyNumberFormat="1" applyFont="1" applyFill="1"/>
    <xf numFmtId="41" fontId="8" fillId="0" borderId="0" xfId="0" applyNumberFormat="1" applyFont="1"/>
    <xf numFmtId="42" fontId="4" fillId="0" borderId="0" xfId="3" applyNumberFormat="1" applyFont="1"/>
    <xf numFmtId="3" fontId="15" fillId="0" borderId="1" xfId="0" applyNumberFormat="1" applyFont="1" applyBorder="1" applyAlignment="1">
      <alignment horizontal="right" wrapText="1"/>
    </xf>
    <xf numFmtId="0" fontId="18" fillId="0" borderId="0" xfId="3" applyFont="1" applyAlignment="1">
      <alignment horizontal="left"/>
    </xf>
    <xf numFmtId="0" fontId="18" fillId="0" borderId="0" xfId="3" applyFont="1"/>
    <xf numFmtId="0" fontId="4" fillId="0" borderId="0" xfId="3" applyFont="1"/>
    <xf numFmtId="0" fontId="8" fillId="0" borderId="0" xfId="3" applyFont="1" applyAlignment="1">
      <alignment horizontal="left"/>
    </xf>
    <xf numFmtId="164" fontId="6" fillId="0" borderId="0" xfId="4" applyNumberFormat="1" applyFont="1"/>
    <xf numFmtId="0" fontId="19" fillId="0" borderId="0" xfId="3" applyFont="1" applyBorder="1"/>
    <xf numFmtId="164" fontId="20" fillId="0" borderId="0" xfId="3" applyNumberFormat="1" applyFont="1" applyBorder="1"/>
    <xf numFmtId="42" fontId="8" fillId="0" borderId="0" xfId="2" applyNumberFormat="1" applyFont="1" applyFill="1"/>
    <xf numFmtId="164" fontId="4" fillId="0" borderId="0" xfId="3" applyNumberFormat="1" applyFont="1"/>
    <xf numFmtId="41" fontId="21" fillId="0" borderId="0" xfId="0" applyNumberFormat="1" applyFont="1"/>
    <xf numFmtId="0" fontId="22" fillId="0" borderId="0" xfId="4" applyFont="1"/>
    <xf numFmtId="42" fontId="17" fillId="0" borderId="0" xfId="4" applyNumberFormat="1" applyFont="1"/>
    <xf numFmtId="41" fontId="17" fillId="0" borderId="0" xfId="0" applyNumberFormat="1" applyFont="1"/>
    <xf numFmtId="41" fontId="22" fillId="0" borderId="0" xfId="4" applyNumberFormat="1" applyFont="1"/>
    <xf numFmtId="0" fontId="22" fillId="0" borderId="0" xfId="0" applyFont="1"/>
    <xf numFmtId="42" fontId="22" fillId="0" borderId="0" xfId="4" applyNumberFormat="1" applyFont="1"/>
    <xf numFmtId="42" fontId="22" fillId="0" borderId="0" xfId="0" applyNumberFormat="1" applyFont="1"/>
    <xf numFmtId="42" fontId="8" fillId="0" borderId="0" xfId="0" applyNumberFormat="1" applyFont="1"/>
    <xf numFmtId="0" fontId="17" fillId="0" borderId="0" xfId="0" applyFont="1"/>
    <xf numFmtId="42" fontId="17" fillId="0" borderId="0" xfId="0" applyNumberFormat="1" applyFont="1"/>
    <xf numFmtId="41" fontId="8" fillId="0" borderId="0" xfId="2" applyNumberFormat="1" applyFont="1" applyFill="1"/>
    <xf numFmtId="3" fontId="15" fillId="0" borderId="0" xfId="0" applyNumberFormat="1" applyFont="1" applyAlignment="1">
      <alignment horizontal="right" wrapText="1"/>
    </xf>
    <xf numFmtId="41" fontId="6" fillId="0" borderId="0" xfId="0" applyNumberFormat="1" applyFont="1"/>
    <xf numFmtId="41" fontId="7" fillId="0" borderId="0" xfId="1" applyFont="1" applyFill="1" applyAlignment="1">
      <alignment horizontal="right"/>
    </xf>
    <xf numFmtId="0" fontId="8" fillId="0" borderId="0" xfId="0" applyFont="1" applyAlignment="1">
      <alignment wrapText="1"/>
    </xf>
    <xf numFmtId="0" fontId="8" fillId="0" borderId="0" xfId="0" applyFont="1"/>
    <xf numFmtId="41" fontId="7" fillId="0" borderId="0" xfId="0" applyNumberFormat="1" applyFont="1" applyFill="1" applyAlignment="1">
      <alignment horizontal="right"/>
    </xf>
    <xf numFmtId="41" fontId="8" fillId="3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wrapText="1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41" fontId="15" fillId="0" borderId="1" xfId="1" applyFont="1" applyBorder="1"/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1" fontId="6" fillId="0" borderId="0" xfId="4" applyNumberFormat="1" applyFont="1"/>
    <xf numFmtId="0" fontId="7" fillId="0" borderId="1" xfId="0" applyFont="1" applyFill="1" applyBorder="1" applyAlignment="1">
      <alignment horizontal="right"/>
    </xf>
    <xf numFmtId="41" fontId="4" fillId="0" borderId="0" xfId="1" applyFont="1" applyFill="1" applyBorder="1"/>
    <xf numFmtId="41" fontId="4" fillId="0" borderId="0" xfId="1" applyFont="1" applyFill="1"/>
    <xf numFmtId="41" fontId="8" fillId="0" borderId="0" xfId="1" quotePrefix="1" applyFont="1" applyFill="1" applyBorder="1" applyAlignment="1">
      <alignment horizontal="center" wrapText="1"/>
    </xf>
    <xf numFmtId="41" fontId="8" fillId="0" borderId="0" xfId="1" applyFont="1" applyFill="1" applyBorder="1" applyAlignment="1">
      <alignment horizontal="center" wrapText="1"/>
    </xf>
    <xf numFmtId="41" fontId="6" fillId="0" borderId="0" xfId="1" applyFont="1" applyFill="1"/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164" fontId="15" fillId="0" borderId="1" xfId="0" applyNumberFormat="1" applyFont="1" applyBorder="1" applyAlignment="1">
      <alignment vertical="center" wrapText="1"/>
    </xf>
    <xf numFmtId="0" fontId="5" fillId="0" borderId="0" xfId="3" applyFont="1" applyAlignment="1">
      <alignment horizontal="center"/>
    </xf>
    <xf numFmtId="3" fontId="15" fillId="0" borderId="1" xfId="0" applyNumberFormat="1" applyFont="1" applyBorder="1" applyAlignment="1">
      <alignment horizontal="right" vertical="center" wrapText="1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4" fillId="0" borderId="0" xfId="3" quotePrefix="1" applyFont="1" applyAlignment="1"/>
    <xf numFmtId="0" fontId="5" fillId="0" borderId="0" xfId="3" applyFont="1" applyAlignment="1">
      <alignment horizontal="center"/>
    </xf>
  </cellXfs>
  <cellStyles count="6">
    <cellStyle name="Accent3" xfId="2" builtinId="37"/>
    <cellStyle name="Comma [0]" xfId="1" builtinId="6"/>
    <cellStyle name="Comma [0] 2" xfId="5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10.%20Oktober/CO%20daily%20-%20Oktober%202017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 Okt 17"/>
      <sheetName val="03 Okt 17 "/>
      <sheetName val="04 Okt 17  "/>
      <sheetName val="05 Okt 17"/>
      <sheetName val="06 Okt 17 (2)"/>
      <sheetName val="08 Okt 17"/>
      <sheetName val="09 Okt 17"/>
      <sheetName val="10 Okt 17"/>
      <sheetName val="11 Okt 17 "/>
      <sheetName val="12 Okt 17"/>
      <sheetName val="123 Okt 17"/>
      <sheetName val="14 Okt 17"/>
      <sheetName val="16 Okt 17 "/>
      <sheetName val="17 Okt 17"/>
      <sheetName val="18 Okt 17"/>
      <sheetName val="19 Okt 17"/>
      <sheetName val="20 Okt 17"/>
      <sheetName val="21 Okt 17"/>
      <sheetName val="23 Okt 17"/>
      <sheetName val="24 Okt 17"/>
      <sheetName val="25 Okt 17"/>
      <sheetName val="26 Okt 17"/>
      <sheetName val="27 Okt 17"/>
      <sheetName val="28 Okt 17"/>
      <sheetName val="30 Okt 17"/>
      <sheetName val="31 Okt 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37">
          <cell r="I37">
            <v>709404603</v>
          </cell>
        </row>
      </sheetData>
      <sheetData sheetId="23" refreshError="1"/>
      <sheetData sheetId="24">
        <row r="52">
          <cell r="I52">
            <v>36524500</v>
          </cell>
        </row>
      </sheetData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D40" zoomScale="80" zoomScaleNormal="100" zoomScaleSheetLayoutView="80" workbookViewId="0">
      <selection activeCell="I43" sqref="I4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43039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37</v>
      </c>
      <c r="F8" s="22"/>
      <c r="G8" s="17">
        <f>C8*E8</f>
        <v>3700000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39</v>
      </c>
      <c r="F9" s="22"/>
      <c r="G9" s="17">
        <f t="shared" ref="G9:G16" si="0">C9*E9</f>
        <v>1950000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107</v>
      </c>
      <c r="F10" s="22"/>
      <c r="G10" s="17">
        <f t="shared" si="0"/>
        <v>2140000</v>
      </c>
      <c r="H10" s="9"/>
      <c r="I10" s="9"/>
      <c r="J10" s="17"/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108</v>
      </c>
      <c r="F11" s="22"/>
      <c r="G11" s="17">
        <f t="shared" si="0"/>
        <v>1080000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78</v>
      </c>
      <c r="F12" s="22"/>
      <c r="G12" s="17">
        <f>C12*E12</f>
        <v>390000</v>
      </c>
      <c r="H12" s="9"/>
      <c r="I12" s="17"/>
      <c r="J12" s="17"/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104</v>
      </c>
      <c r="F13" s="22"/>
      <c r="G13" s="17">
        <f t="shared" si="0"/>
        <v>208000</v>
      </c>
      <c r="H13" s="9"/>
      <c r="I13" s="17"/>
      <c r="K13" s="30">
        <v>43169</v>
      </c>
      <c r="L13" s="31">
        <v>400000</v>
      </c>
      <c r="M13" s="32">
        <v>40000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K14" s="30">
        <v>43170</v>
      </c>
      <c r="L14" s="31">
        <v>510000</v>
      </c>
      <c r="M14" s="32">
        <v>54000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43171</v>
      </c>
      <c r="L15" s="31">
        <v>40000</v>
      </c>
      <c r="M15" s="32">
        <v>40115000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K16" s="30">
        <v>43172</v>
      </c>
      <c r="L16" s="31">
        <v>2000000</v>
      </c>
      <c r="M16" s="32">
        <v>4000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9468000</v>
      </c>
      <c r="I17" s="10"/>
      <c r="K17" s="30">
        <v>43173</v>
      </c>
      <c r="L17" s="31">
        <v>2000000</v>
      </c>
      <c r="M17" s="32">
        <v>96000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0">
        <v>43174</v>
      </c>
      <c r="L18" s="31">
        <v>2000000</v>
      </c>
      <c r="M18" s="36">
        <v>300000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K19" s="30">
        <v>43175</v>
      </c>
      <c r="L19" s="31">
        <v>1000000</v>
      </c>
      <c r="M19" s="32">
        <v>250000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1</v>
      </c>
      <c r="F20" s="8"/>
      <c r="G20" s="23">
        <f>C20*E20</f>
        <v>1000</v>
      </c>
      <c r="H20" s="9"/>
      <c r="I20" s="23"/>
      <c r="K20" s="30">
        <v>43176</v>
      </c>
      <c r="L20" s="31">
        <v>1100000</v>
      </c>
      <c r="M20" s="32"/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K21" s="30">
        <v>43177</v>
      </c>
      <c r="L21" s="31">
        <v>950000</v>
      </c>
      <c r="M21" s="32"/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0</v>
      </c>
      <c r="F22" s="8"/>
      <c r="G22" s="23">
        <f>C22*E22</f>
        <v>0</v>
      </c>
      <c r="H22" s="9"/>
      <c r="I22" s="10"/>
      <c r="K22" s="30">
        <v>43178</v>
      </c>
      <c r="L22" s="31">
        <v>950000</v>
      </c>
      <c r="M22" s="32"/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0</v>
      </c>
      <c r="F23" s="8"/>
      <c r="G23" s="23">
        <f>C23*E23</f>
        <v>0</v>
      </c>
      <c r="H23" s="9"/>
      <c r="I23" s="10"/>
      <c r="K23" s="30">
        <v>43179</v>
      </c>
      <c r="L23" s="31">
        <v>800000</v>
      </c>
      <c r="M23" s="32"/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K24" s="30">
        <v>43180</v>
      </c>
      <c r="L24" s="31">
        <v>2000000</v>
      </c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K25" s="30">
        <v>43181</v>
      </c>
      <c r="L25" s="45"/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1500</v>
      </c>
      <c r="I26" s="9"/>
      <c r="K26" s="30">
        <v>43182</v>
      </c>
      <c r="L26" s="47"/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9469500</v>
      </c>
      <c r="J27" s="50"/>
      <c r="K27" s="30">
        <v>43183</v>
      </c>
      <c r="L27" s="47"/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50"/>
      <c r="K28" s="30">
        <v>43184</v>
      </c>
      <c r="L28" s="47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+'[1]27 Okt 17'!I37</f>
        <v>709404603</v>
      </c>
      <c r="J29" s="50"/>
      <c r="K29" s="30">
        <v>43185</v>
      </c>
      <c r="L29" s="47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+'[1]30 Okt 17'!I52</f>
        <v>36524500</v>
      </c>
      <c r="J30" s="50"/>
      <c r="K30" s="30">
        <v>43186</v>
      </c>
      <c r="L30" s="47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50"/>
      <c r="K31" s="30">
        <v>43187</v>
      </c>
      <c r="L31" s="47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50"/>
      <c r="K32" s="30">
        <v>43188</v>
      </c>
      <c r="L32" s="47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50"/>
      <c r="K33" s="30">
        <v>43189</v>
      </c>
      <c r="L33" s="47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50"/>
      <c r="K34" s="30">
        <v>43190</v>
      </c>
      <c r="L34" s="47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50"/>
      <c r="K35" s="30">
        <v>43191</v>
      </c>
      <c r="L35" s="47"/>
      <c r="M35" s="32"/>
      <c r="N35" s="39"/>
      <c r="O35" s="49"/>
      <c r="P35" s="37"/>
      <c r="Q35" s="37"/>
      <c r="R35" s="2"/>
      <c r="S35" s="37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50"/>
      <c r="K36" s="30">
        <v>43192</v>
      </c>
      <c r="L36" s="47"/>
      <c r="N36" s="39"/>
      <c r="O36" s="49"/>
      <c r="P36" s="10"/>
      <c r="Q36" s="37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709404603</v>
      </c>
      <c r="J37" s="50"/>
      <c r="K37" s="30">
        <v>43193</v>
      </c>
      <c r="L37" s="47"/>
      <c r="N37" s="39"/>
      <c r="O37" s="49"/>
      <c r="Q37" s="37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50"/>
      <c r="K38" s="30">
        <v>43194</v>
      </c>
      <c r="L38" s="47"/>
      <c r="N38" s="39"/>
      <c r="O38" s="49"/>
      <c r="Q38" s="37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50"/>
      <c r="K39" s="30">
        <v>43195</v>
      </c>
      <c r="L39" s="47"/>
      <c r="N39" s="39"/>
      <c r="O39" s="49"/>
      <c r="Q39" s="37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50"/>
      <c r="K40" s="30">
        <v>43196</v>
      </c>
      <c r="L40" s="47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50"/>
      <c r="L41" s="47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50"/>
      <c r="L42" s="47"/>
      <c r="N42" s="39"/>
      <c r="O42" s="49"/>
      <c r="Q42" s="37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915083081</v>
      </c>
      <c r="J43" s="50"/>
      <c r="L43" s="47"/>
      <c r="N43" s="39"/>
      <c r="O43" s="49"/>
      <c r="Q43" s="37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50"/>
      <c r="L44" s="47"/>
      <c r="N44" s="39"/>
      <c r="O44" s="49"/>
      <c r="P44" s="59"/>
      <c r="Q44" s="33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40859000</v>
      </c>
      <c r="I45" s="9"/>
      <c r="J45" s="50"/>
      <c r="L45" s="47"/>
      <c r="N45" s="39"/>
      <c r="O45" s="49"/>
      <c r="P45" s="59"/>
      <c r="Q45" s="33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2"/>
      <c r="H46" s="62">
        <f>+E87</f>
        <v>20000</v>
      </c>
      <c r="I46" s="9" t="s">
        <v>7</v>
      </c>
      <c r="J46" s="50"/>
      <c r="L46" s="47"/>
      <c r="N46" s="39"/>
      <c r="O46" s="49"/>
      <c r="P46" s="59"/>
      <c r="Q46" s="33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40879000</v>
      </c>
      <c r="J47" s="50"/>
      <c r="L47" s="47"/>
      <c r="N47" s="39"/>
      <c r="O47" s="49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50"/>
      <c r="L48" s="47"/>
      <c r="N48" s="39"/>
      <c r="O48" s="49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6">
        <f>+L114</f>
        <v>13750000</v>
      </c>
      <c r="I49" s="9">
        <v>0</v>
      </c>
      <c r="J49" s="66"/>
      <c r="L49" s="47"/>
      <c r="M49" s="67"/>
      <c r="N49" s="39"/>
      <c r="O49" s="49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4">
        <f>A87</f>
        <v>74000</v>
      </c>
      <c r="I50" s="9"/>
      <c r="J50" s="50"/>
      <c r="L50" s="47"/>
      <c r="M50" s="67"/>
      <c r="N50" s="39"/>
      <c r="O50" s="49"/>
      <c r="P50" s="68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4">
        <f>SUM(H49:H50)</f>
        <v>13824000</v>
      </c>
      <c r="J51" s="50"/>
      <c r="L51" s="47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9469500</v>
      </c>
      <c r="J52" s="50"/>
      <c r="L52" s="47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9469500</v>
      </c>
      <c r="J53" s="50"/>
      <c r="L53" s="47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50"/>
      <c r="L54" s="47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50"/>
      <c r="L55" s="47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50"/>
      <c r="L56" s="47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50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50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50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50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50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52000</v>
      </c>
      <c r="B72" s="87"/>
      <c r="C72" s="88"/>
      <c r="D72" s="84"/>
      <c r="E72" s="89">
        <v>20000</v>
      </c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22000</v>
      </c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 t="s">
        <v>55</v>
      </c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74000</v>
      </c>
      <c r="E87" s="69">
        <f>SUM(E69:E86)</f>
        <v>20000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13750000</v>
      </c>
      <c r="M114" s="101">
        <f>SUM(M13:M113)</f>
        <v>40859000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27500000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5" zoomScale="80" zoomScaleNormal="100" zoomScaleSheetLayoutView="80" workbookViewId="0">
      <selection activeCell="I30" sqref="I30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12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62</v>
      </c>
      <c r="C3" s="10"/>
      <c r="D3" s="8"/>
      <c r="E3" s="8"/>
      <c r="F3" s="8"/>
      <c r="G3" s="8"/>
      <c r="H3" s="8" t="s">
        <v>3</v>
      </c>
      <c r="I3" s="12">
        <v>43050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f>43-24</f>
        <v>19</v>
      </c>
      <c r="F8" s="22"/>
      <c r="G8" s="17">
        <f>C8*E8</f>
        <v>1900000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24</v>
      </c>
      <c r="F9" s="22"/>
      <c r="G9" s="17">
        <f t="shared" ref="G9:G16" si="0">C9*E9</f>
        <v>1200000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47</v>
      </c>
      <c r="F10" s="22"/>
      <c r="G10" s="17">
        <f t="shared" si="0"/>
        <v>940000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26</v>
      </c>
      <c r="F11" s="22"/>
      <c r="G11" s="17">
        <f t="shared" si="0"/>
        <v>260000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69</v>
      </c>
      <c r="F12" s="22"/>
      <c r="G12" s="17">
        <f>C12*E12</f>
        <v>345000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11</v>
      </c>
      <c r="F13" s="22"/>
      <c r="G13" s="17">
        <f t="shared" si="0"/>
        <v>22000</v>
      </c>
      <c r="H13" s="9"/>
      <c r="I13" s="17"/>
      <c r="J13" s="107"/>
      <c r="K13" s="30">
        <v>43301</v>
      </c>
      <c r="L13" s="47"/>
      <c r="M13" s="32">
        <v>5749000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43306</v>
      </c>
      <c r="L14" s="45">
        <v>2000000</v>
      </c>
      <c r="M14" s="32">
        <v>1175000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43307</v>
      </c>
      <c r="L15" s="45">
        <v>950000</v>
      </c>
      <c r="M15" s="32">
        <v>160000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43308</v>
      </c>
      <c r="L16" s="45">
        <v>1000000</v>
      </c>
      <c r="M16" s="32">
        <v>650000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4667000</v>
      </c>
      <c r="I17" s="10"/>
      <c r="J17" s="107"/>
      <c r="K17" s="30">
        <v>43309</v>
      </c>
      <c r="L17" s="45">
        <v>900000</v>
      </c>
      <c r="M17" s="32">
        <v>400000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43310</v>
      </c>
      <c r="L18" s="45">
        <v>700000</v>
      </c>
      <c r="M18" s="36">
        <v>14000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43311</v>
      </c>
      <c r="L19" s="45">
        <v>850000</v>
      </c>
      <c r="M19" s="32">
        <v>175000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43312</v>
      </c>
      <c r="L20" s="45">
        <v>750000</v>
      </c>
      <c r="M20" s="32">
        <v>2400000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J21" s="107"/>
      <c r="K21" s="30">
        <v>43313</v>
      </c>
      <c r="L21" s="45">
        <v>650000</v>
      </c>
      <c r="M21" s="32"/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0</v>
      </c>
      <c r="F22" s="8"/>
      <c r="G22" s="23">
        <f>C22*E22</f>
        <v>0</v>
      </c>
      <c r="H22" s="9"/>
      <c r="I22" s="10"/>
      <c r="J22" s="107"/>
      <c r="K22" s="30">
        <v>43314</v>
      </c>
      <c r="L22" s="45">
        <v>800000</v>
      </c>
      <c r="M22" s="32"/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1</v>
      </c>
      <c r="F23" s="8"/>
      <c r="G23" s="23">
        <f>C23*E23</f>
        <v>100</v>
      </c>
      <c r="H23" s="9"/>
      <c r="I23" s="10"/>
      <c r="J23" s="107"/>
      <c r="K23" s="30">
        <v>43315</v>
      </c>
      <c r="L23" s="45">
        <v>1100000</v>
      </c>
      <c r="M23" s="32"/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43316</v>
      </c>
      <c r="L24" s="45">
        <v>1700000</v>
      </c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43317</v>
      </c>
      <c r="L25" s="45">
        <v>100000</v>
      </c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600</v>
      </c>
      <c r="I26" s="9"/>
      <c r="J26" s="107"/>
      <c r="K26" s="30">
        <v>43318</v>
      </c>
      <c r="L26" s="45">
        <v>900000</v>
      </c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4667600</v>
      </c>
      <c r="J27" s="107"/>
      <c r="K27" s="30">
        <v>43319</v>
      </c>
      <c r="L27" s="45">
        <v>500000</v>
      </c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43320</v>
      </c>
      <c r="L28" s="45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+'10 Nov'!I37</f>
        <v>481894603</v>
      </c>
      <c r="J29" s="107"/>
      <c r="K29" s="30">
        <v>43321</v>
      </c>
      <c r="L29" s="45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+'10 Nov'!I52</f>
        <v>2380600</v>
      </c>
      <c r="J30" s="107"/>
      <c r="K30" s="30">
        <v>43322</v>
      </c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43323</v>
      </c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L32" s="45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481894603</v>
      </c>
      <c r="J37" s="107"/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687573081</v>
      </c>
      <c r="J43" s="107"/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10723000</v>
      </c>
      <c r="I45" s="9"/>
      <c r="J45" s="107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10723000</v>
      </c>
      <c r="J47" s="107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12900000</v>
      </c>
      <c r="I49" s="9">
        <v>0</v>
      </c>
      <c r="J49" s="107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110000</v>
      </c>
      <c r="I50" s="9"/>
      <c r="J50" s="107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13010000</v>
      </c>
      <c r="J51" s="107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4667600</v>
      </c>
      <c r="J52" s="108"/>
      <c r="L52" s="73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4667600</v>
      </c>
      <c r="J53" s="108"/>
      <c r="L53" s="73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L54" s="73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L55" s="73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L56" s="73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108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50000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60000</v>
      </c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110000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12900000</v>
      </c>
      <c r="M114" s="101">
        <f>SUM(M13:M113)</f>
        <v>10723000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25800000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1" zoomScale="80" zoomScaleNormal="100" zoomScaleSheetLayoutView="80" workbookViewId="0">
      <selection activeCell="I52" sqref="I52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1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64</v>
      </c>
      <c r="C3" s="10"/>
      <c r="D3" s="8"/>
      <c r="E3" s="8"/>
      <c r="F3" s="8"/>
      <c r="G3" s="8"/>
      <c r="H3" s="8" t="s">
        <v>3</v>
      </c>
      <c r="I3" s="12">
        <v>43051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f>69+19</f>
        <v>88</v>
      </c>
      <c r="F8" s="22"/>
      <c r="G8" s="17">
        <f>C8*E8</f>
        <v>8800000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f>24+16</f>
        <v>40</v>
      </c>
      <c r="F9" s="22"/>
      <c r="G9" s="17">
        <f t="shared" ref="G9:G16" si="0">C9*E9</f>
        <v>2000000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46</v>
      </c>
      <c r="F10" s="22"/>
      <c r="G10" s="17">
        <f t="shared" si="0"/>
        <v>920000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25</v>
      </c>
      <c r="F11" s="22"/>
      <c r="G11" s="17">
        <f t="shared" si="0"/>
        <v>250000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69</v>
      </c>
      <c r="F12" s="22"/>
      <c r="G12" s="17">
        <f>C12*E12</f>
        <v>345000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7</v>
      </c>
      <c r="F13" s="22"/>
      <c r="G13" s="17">
        <f t="shared" si="0"/>
        <v>14000</v>
      </c>
      <c r="H13" s="9"/>
      <c r="I13" s="17"/>
      <c r="J13" s="107"/>
      <c r="K13" s="30">
        <v>43301</v>
      </c>
      <c r="L13" s="47"/>
      <c r="M13" s="32">
        <v>30000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43320</v>
      </c>
      <c r="L14" s="45">
        <v>500000</v>
      </c>
      <c r="M14" s="32"/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43321</v>
      </c>
      <c r="L15" s="45">
        <v>1980000</v>
      </c>
      <c r="M15" s="32"/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43322</v>
      </c>
      <c r="L16" s="45">
        <v>700000</v>
      </c>
      <c r="M16" s="32"/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12329000</v>
      </c>
      <c r="I17" s="10"/>
      <c r="J17" s="107"/>
      <c r="K17" s="30">
        <v>43323</v>
      </c>
      <c r="L17" s="45">
        <v>1400000</v>
      </c>
      <c r="M17" s="32"/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43324</v>
      </c>
      <c r="L18" s="45">
        <v>200000</v>
      </c>
      <c r="M18" s="36"/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43325</v>
      </c>
      <c r="L19" s="45">
        <v>1080000</v>
      </c>
      <c r="M19" s="32"/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43326</v>
      </c>
      <c r="L20" s="45">
        <v>750000</v>
      </c>
      <c r="M20" s="32"/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J21" s="107"/>
      <c r="K21" s="30">
        <v>43327</v>
      </c>
      <c r="L21" s="45">
        <v>1082000</v>
      </c>
      <c r="M21" s="32"/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0</v>
      </c>
      <c r="F22" s="8"/>
      <c r="G22" s="23">
        <f>C22*E22</f>
        <v>0</v>
      </c>
      <c r="H22" s="9"/>
      <c r="I22" s="10"/>
      <c r="J22" s="107"/>
      <c r="K22" s="30">
        <v>43328</v>
      </c>
      <c r="L22" s="45"/>
      <c r="M22" s="32"/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1</v>
      </c>
      <c r="F23" s="8"/>
      <c r="G23" s="23">
        <f>C23*E23</f>
        <v>100</v>
      </c>
      <c r="H23" s="9"/>
      <c r="I23" s="10"/>
      <c r="J23" s="107"/>
      <c r="K23" s="30">
        <v>43329</v>
      </c>
      <c r="L23" s="45"/>
      <c r="M23" s="32"/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43330</v>
      </c>
      <c r="L24" s="45"/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43331</v>
      </c>
      <c r="L25" s="45"/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600</v>
      </c>
      <c r="I26" s="9"/>
      <c r="J26" s="107"/>
      <c r="K26" s="30">
        <v>43332</v>
      </c>
      <c r="L26" s="45"/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12329600</v>
      </c>
      <c r="J27" s="107"/>
      <c r="K27" s="30">
        <v>43333</v>
      </c>
      <c r="L27" s="45"/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L28" s="45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+'11 Nov'!I37</f>
        <v>481894603</v>
      </c>
      <c r="J29" s="107"/>
      <c r="L29" s="45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+'11 Nov'!I52</f>
        <v>4667600</v>
      </c>
      <c r="J30" s="107"/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L32" s="45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481894603</v>
      </c>
      <c r="J37" s="107"/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687573081</v>
      </c>
      <c r="J43" s="107"/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30000</v>
      </c>
      <c r="I45" s="9"/>
      <c r="J45" s="107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30000</v>
      </c>
      <c r="J47" s="107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7692000</v>
      </c>
      <c r="I49" s="9">
        <v>0</v>
      </c>
      <c r="J49" s="107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0</v>
      </c>
      <c r="I50" s="9"/>
      <c r="J50" s="107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7692000</v>
      </c>
      <c r="J51" s="107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12329600</v>
      </c>
      <c r="J52" s="108"/>
      <c r="L52" s="73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12329600</v>
      </c>
      <c r="J53" s="108"/>
      <c r="L53" s="73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L54" s="73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L55" s="73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L56" s="73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108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/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/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7692000</v>
      </c>
      <c r="M114" s="101">
        <f>SUM(M13:M113)</f>
        <v>30000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15384000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0" zoomScale="80" zoomScaleNormal="100" zoomScaleSheetLayoutView="80" workbookViewId="0">
      <selection activeCell="K28" sqref="K28:K3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1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63</v>
      </c>
      <c r="C3" s="10"/>
      <c r="D3" s="8"/>
      <c r="E3" s="8"/>
      <c r="F3" s="8"/>
      <c r="G3" s="8"/>
      <c r="H3" s="8" t="s">
        <v>3</v>
      </c>
      <c r="I3" s="12">
        <v>43052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49</v>
      </c>
      <c r="F8" s="22"/>
      <c r="G8" s="17">
        <f>C8*E8</f>
        <v>4900000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103</v>
      </c>
      <c r="F9" s="22"/>
      <c r="G9" s="17">
        <f t="shared" ref="G9:G16" si="0">C9*E9</f>
        <v>5150000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43</v>
      </c>
      <c r="F10" s="22"/>
      <c r="G10" s="17">
        <f t="shared" si="0"/>
        <v>860000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24</v>
      </c>
      <c r="F11" s="22"/>
      <c r="G11" s="17">
        <f t="shared" si="0"/>
        <v>240000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67</v>
      </c>
      <c r="F12" s="22"/>
      <c r="G12" s="17">
        <f>C12*E12</f>
        <v>335000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10</v>
      </c>
      <c r="F13" s="22"/>
      <c r="G13" s="17">
        <f t="shared" si="0"/>
        <v>20000</v>
      </c>
      <c r="H13" s="9"/>
      <c r="I13" s="17"/>
      <c r="J13" s="107"/>
      <c r="K13" s="30">
        <v>43301</v>
      </c>
      <c r="L13" s="47">
        <v>2000000</v>
      </c>
      <c r="M13" s="32">
        <v>45000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43328</v>
      </c>
      <c r="L14" s="45">
        <v>950000</v>
      </c>
      <c r="M14" s="32">
        <v>15159000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43329</v>
      </c>
      <c r="L15" s="45">
        <v>1000000</v>
      </c>
      <c r="M15" s="32">
        <v>1100000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43330</v>
      </c>
      <c r="L16" s="45">
        <v>580000</v>
      </c>
      <c r="M16" s="32">
        <v>20000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11505000</v>
      </c>
      <c r="I17" s="10"/>
      <c r="J17" s="107"/>
      <c r="K17" s="30">
        <v>43331</v>
      </c>
      <c r="L17" s="45">
        <v>1038000</v>
      </c>
      <c r="M17" s="32">
        <v>700000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43332</v>
      </c>
      <c r="L18" s="45">
        <v>250000</v>
      </c>
      <c r="M18" s="36">
        <v>65000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43333</v>
      </c>
      <c r="L19" s="45">
        <v>2000000</v>
      </c>
      <c r="M19" s="32">
        <v>310000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43334</v>
      </c>
      <c r="L20" s="45">
        <v>2000000</v>
      </c>
      <c r="M20" s="32">
        <v>400000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J21" s="107"/>
      <c r="K21" s="30">
        <v>43335</v>
      </c>
      <c r="L21" s="45">
        <v>1000000</v>
      </c>
      <c r="M21" s="32">
        <v>1200000</v>
      </c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4</v>
      </c>
      <c r="F22" s="8"/>
      <c r="G22" s="23">
        <f>C22*E22</f>
        <v>800</v>
      </c>
      <c r="H22" s="9"/>
      <c r="I22" s="10"/>
      <c r="J22" s="107"/>
      <c r="K22" s="30">
        <v>43336</v>
      </c>
      <c r="L22" s="45">
        <v>750000</v>
      </c>
      <c r="M22" s="32"/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2</v>
      </c>
      <c r="F23" s="8"/>
      <c r="G23" s="23">
        <f>C23*E23</f>
        <v>200</v>
      </c>
      <c r="H23" s="9"/>
      <c r="I23" s="10"/>
      <c r="J23" s="107"/>
      <c r="K23" s="30">
        <v>43337</v>
      </c>
      <c r="L23" s="45">
        <v>1600000</v>
      </c>
      <c r="M23" s="32"/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43338</v>
      </c>
      <c r="L24" s="45">
        <v>1000000</v>
      </c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43339</v>
      </c>
      <c r="L25" s="45">
        <v>800000</v>
      </c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1500</v>
      </c>
      <c r="I26" s="9"/>
      <c r="J26" s="107"/>
      <c r="K26" s="30">
        <v>43340</v>
      </c>
      <c r="L26" s="45">
        <v>800000</v>
      </c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11506500</v>
      </c>
      <c r="J27" s="107"/>
      <c r="K27" s="30">
        <v>43341</v>
      </c>
      <c r="L27" s="45">
        <v>2400000</v>
      </c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43342</v>
      </c>
      <c r="L28" s="45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+'12 Nov'!I37</f>
        <v>481894603</v>
      </c>
      <c r="J29" s="107"/>
      <c r="K29" s="30">
        <v>43343</v>
      </c>
      <c r="L29" s="45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+'12 Nov'!I52</f>
        <v>12329600</v>
      </c>
      <c r="J30" s="107"/>
      <c r="K30" s="30">
        <v>43344</v>
      </c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43345</v>
      </c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L32" s="45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481894603</v>
      </c>
      <c r="J37" s="107"/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687573081</v>
      </c>
      <c r="J43" s="107"/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18999000</v>
      </c>
      <c r="I45" s="9"/>
      <c r="J45" s="107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18999000</v>
      </c>
      <c r="J47" s="107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18168000</v>
      </c>
      <c r="I49" s="9">
        <v>0</v>
      </c>
      <c r="J49" s="107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7900</v>
      </c>
      <c r="I50" s="9"/>
      <c r="J50" s="107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18175900</v>
      </c>
      <c r="J51" s="107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11506500</v>
      </c>
      <c r="J52" s="108"/>
      <c r="L52" s="73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11506500</v>
      </c>
      <c r="J53" s="108"/>
      <c r="L53" s="73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L54" s="73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L55" s="73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L56" s="73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108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7900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/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7900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18168000</v>
      </c>
      <c r="M114" s="101">
        <f>SUM(M13:M113)</f>
        <v>18999000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36336000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D30" zoomScale="80" zoomScaleNormal="100" zoomScaleSheetLayoutView="80" workbookViewId="0">
      <selection activeCell="I52" sqref="I52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1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63</v>
      </c>
      <c r="C3" s="10"/>
      <c r="D3" s="8"/>
      <c r="E3" s="8"/>
      <c r="F3" s="8"/>
      <c r="G3" s="8"/>
      <c r="H3" s="8" t="s">
        <v>3</v>
      </c>
      <c r="I3" s="12">
        <v>43052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195</v>
      </c>
      <c r="F8" s="22"/>
      <c r="G8" s="17">
        <f>C8*E8</f>
        <v>19500000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339</v>
      </c>
      <c r="F9" s="22"/>
      <c r="G9" s="17">
        <f t="shared" ref="G9:G16" si="0">C9*E9</f>
        <v>16950000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47</v>
      </c>
      <c r="F10" s="22"/>
      <c r="G10" s="17">
        <f t="shared" si="0"/>
        <v>940000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32</v>
      </c>
      <c r="F11" s="22"/>
      <c r="G11" s="17">
        <f t="shared" si="0"/>
        <v>320000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69</v>
      </c>
      <c r="F12" s="22"/>
      <c r="G12" s="17">
        <f>C12*E12</f>
        <v>345000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12</v>
      </c>
      <c r="F13" s="22"/>
      <c r="G13" s="17">
        <f t="shared" si="0"/>
        <v>24000</v>
      </c>
      <c r="H13" s="9"/>
      <c r="I13" s="17"/>
      <c r="J13" s="107"/>
      <c r="K13" s="30">
        <v>43342</v>
      </c>
      <c r="L13" s="47">
        <v>800000</v>
      </c>
      <c r="M13" s="32">
        <v>225000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43343</v>
      </c>
      <c r="L14" s="47">
        <v>1500000</v>
      </c>
      <c r="M14" s="32">
        <v>250000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43344</v>
      </c>
      <c r="L15" s="47">
        <v>950000</v>
      </c>
      <c r="M15" s="32">
        <v>70000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43345</v>
      </c>
      <c r="L16" s="47">
        <v>800000</v>
      </c>
      <c r="M16" s="32">
        <v>800000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38079000</v>
      </c>
      <c r="I17" s="10"/>
      <c r="J17" s="107"/>
      <c r="K17" s="30">
        <v>43346</v>
      </c>
      <c r="L17" s="47">
        <v>950000</v>
      </c>
      <c r="M17" s="32">
        <v>1500000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43347</v>
      </c>
      <c r="L18" s="47">
        <v>1170000</v>
      </c>
      <c r="M18" s="36">
        <v>1500000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43348</v>
      </c>
      <c r="L19" s="47">
        <v>605000</v>
      </c>
      <c r="M19" s="32">
        <v>150000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43349</v>
      </c>
      <c r="L20" s="47">
        <v>700000</v>
      </c>
      <c r="M20" s="32"/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J21" s="107"/>
      <c r="K21" s="30">
        <v>43350</v>
      </c>
      <c r="L21" s="47">
        <v>900000</v>
      </c>
      <c r="M21" s="32"/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4</v>
      </c>
      <c r="F22" s="8"/>
      <c r="G22" s="23">
        <f>C22*E22</f>
        <v>800</v>
      </c>
      <c r="H22" s="9"/>
      <c r="I22" s="10"/>
      <c r="J22" s="107"/>
      <c r="K22" s="30">
        <v>43351</v>
      </c>
      <c r="L22" s="47">
        <v>950000</v>
      </c>
      <c r="M22" s="32"/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2</v>
      </c>
      <c r="F23" s="8"/>
      <c r="G23" s="23">
        <f>C23*E23</f>
        <v>200</v>
      </c>
      <c r="H23" s="9"/>
      <c r="I23" s="10"/>
      <c r="J23" s="107"/>
      <c r="K23" s="30">
        <v>43352</v>
      </c>
      <c r="L23" s="47">
        <v>1020000</v>
      </c>
      <c r="M23" s="32"/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43353</v>
      </c>
      <c r="L24" s="47">
        <v>1000000</v>
      </c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43354</v>
      </c>
      <c r="L25" s="47">
        <v>950000</v>
      </c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1500</v>
      </c>
      <c r="I26" s="9"/>
      <c r="J26" s="107"/>
      <c r="K26" s="30">
        <v>43355</v>
      </c>
      <c r="L26" s="47">
        <v>1800000</v>
      </c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38080500</v>
      </c>
      <c r="J27" s="107"/>
      <c r="K27" s="30">
        <v>43356</v>
      </c>
      <c r="L27" s="47">
        <v>1000000</v>
      </c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43357</v>
      </c>
      <c r="L28" s="47">
        <v>1000000</v>
      </c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'13 Nov '!I37</f>
        <v>481894603</v>
      </c>
      <c r="J29" s="107"/>
      <c r="K29" s="30">
        <v>43358</v>
      </c>
      <c r="L29" s="47">
        <v>1800000</v>
      </c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'13 Nov '!I27</f>
        <v>11506500</v>
      </c>
      <c r="J30" s="107"/>
      <c r="K30" s="30">
        <v>43359</v>
      </c>
      <c r="L30" s="47">
        <v>200000</v>
      </c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43360</v>
      </c>
      <c r="L31" s="47">
        <v>1900000</v>
      </c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K32" s="30">
        <v>43361</v>
      </c>
      <c r="L32" s="47">
        <v>4000000</v>
      </c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K33" s="30">
        <v>43362</v>
      </c>
      <c r="L33" s="47">
        <v>1000000</v>
      </c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K34" s="30">
        <v>43363</v>
      </c>
      <c r="L34" s="47">
        <v>1000000</v>
      </c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K35" s="30">
        <v>43364</v>
      </c>
      <c r="L35" s="47">
        <v>1000000</v>
      </c>
      <c r="M35" s="32"/>
      <c r="N35" s="39"/>
      <c r="O35" s="49"/>
      <c r="P35" s="37"/>
      <c r="Q35" s="37"/>
      <c r="R35" s="2"/>
      <c r="S35" s="37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K36" s="30">
        <v>43365</v>
      </c>
      <c r="L36" s="47">
        <v>950000</v>
      </c>
      <c r="N36" s="39"/>
      <c r="O36" s="49"/>
      <c r="P36" s="10"/>
      <c r="Q36" s="37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481894603</v>
      </c>
      <c r="J37" s="107"/>
      <c r="K37" s="30">
        <v>43366</v>
      </c>
      <c r="L37" s="47">
        <v>900000</v>
      </c>
      <c r="N37" s="39"/>
      <c r="O37" s="49"/>
      <c r="Q37" s="37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107"/>
      <c r="K38" s="30">
        <v>43367</v>
      </c>
      <c r="L38" s="47">
        <v>800000</v>
      </c>
      <c r="N38" s="39"/>
      <c r="O38" s="49"/>
      <c r="Q38" s="37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>
        <v>43368</v>
      </c>
      <c r="L39" s="47">
        <v>800000</v>
      </c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L40" s="45">
        <v>600000</v>
      </c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687573081</v>
      </c>
      <c r="J43" s="107"/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4495000</v>
      </c>
      <c r="I45" s="9"/>
      <c r="J45" s="107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4495000</v>
      </c>
      <c r="J47" s="107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31045000</v>
      </c>
      <c r="I49" s="9">
        <v>0</v>
      </c>
      <c r="J49" s="107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24000</v>
      </c>
      <c r="I50" s="9"/>
      <c r="J50" s="107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31069000</v>
      </c>
      <c r="J51" s="107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38080500</v>
      </c>
      <c r="J52" s="108"/>
      <c r="L52" s="73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38080500</v>
      </c>
      <c r="J53" s="108"/>
      <c r="L53" s="73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L54" s="73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L55" s="73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L56" s="73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108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24000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/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24000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31045000</v>
      </c>
      <c r="M114" s="101">
        <f>SUM(M13:M113)</f>
        <v>4495000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62090000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7" zoomScale="80" zoomScaleNormal="100" zoomScaleSheetLayoutView="80" workbookViewId="0">
      <selection activeCell="M14" sqref="M14:M15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15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63</v>
      </c>
      <c r="C3" s="10"/>
      <c r="D3" s="8"/>
      <c r="E3" s="8"/>
      <c r="F3" s="8"/>
      <c r="G3" s="8"/>
      <c r="H3" s="8" t="s">
        <v>3</v>
      </c>
      <c r="I3" s="12">
        <v>43052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f>61+19</f>
        <v>80</v>
      </c>
      <c r="F8" s="22"/>
      <c r="G8" s="17">
        <f>C8*E8</f>
        <v>8000000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85</v>
      </c>
      <c r="F9" s="22"/>
      <c r="G9" s="17">
        <f t="shared" ref="G9:G16" si="0">C9*E9</f>
        <v>4250000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46</v>
      </c>
      <c r="F10" s="22"/>
      <c r="G10" s="17">
        <f t="shared" si="0"/>
        <v>920000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31</v>
      </c>
      <c r="F11" s="22"/>
      <c r="G11" s="17">
        <f t="shared" si="0"/>
        <v>310000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65</v>
      </c>
      <c r="F12" s="22"/>
      <c r="G12" s="17">
        <f>C12*E12</f>
        <v>325000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8</v>
      </c>
      <c r="F13" s="22"/>
      <c r="G13" s="17">
        <f t="shared" si="0"/>
        <v>16000</v>
      </c>
      <c r="H13" s="9"/>
      <c r="I13" s="17"/>
      <c r="J13" s="107"/>
      <c r="K13" s="30">
        <v>43369</v>
      </c>
      <c r="L13" s="45">
        <v>500000</v>
      </c>
      <c r="M13" s="32">
        <v>2150000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43371</v>
      </c>
      <c r="L14" s="45">
        <v>900000</v>
      </c>
      <c r="M14" s="32">
        <v>21404000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43372</v>
      </c>
      <c r="L15" s="45">
        <v>500000</v>
      </c>
      <c r="M15" s="32">
        <v>18449600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43373</v>
      </c>
      <c r="L16" s="45">
        <v>1000000</v>
      </c>
      <c r="M16" s="32">
        <v>215000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13821000</v>
      </c>
      <c r="I17" s="10"/>
      <c r="J17" s="107"/>
      <c r="K17" s="30">
        <v>43374</v>
      </c>
      <c r="L17" s="45">
        <v>900000</v>
      </c>
      <c r="M17" s="32">
        <v>100000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43375</v>
      </c>
      <c r="L18" s="45">
        <v>1000000</v>
      </c>
      <c r="M18" s="36">
        <v>275000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43376</v>
      </c>
      <c r="L19" s="45">
        <v>950000</v>
      </c>
      <c r="M19" s="32">
        <v>100000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43377</v>
      </c>
      <c r="L20" s="45">
        <v>1600000</v>
      </c>
      <c r="M20" s="32">
        <v>100000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3</v>
      </c>
      <c r="F21" s="8"/>
      <c r="G21" s="23">
        <f>C21*E21</f>
        <v>1500</v>
      </c>
      <c r="H21" s="9"/>
      <c r="I21" s="23"/>
      <c r="J21" s="107"/>
      <c r="K21" s="30">
        <v>43378</v>
      </c>
      <c r="L21" s="45">
        <v>950000</v>
      </c>
      <c r="M21" s="32">
        <v>20000</v>
      </c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0</v>
      </c>
      <c r="F22" s="8"/>
      <c r="G22" s="23">
        <f>C22*E22</f>
        <v>0</v>
      </c>
      <c r="H22" s="9"/>
      <c r="I22" s="10"/>
      <c r="J22" s="107"/>
      <c r="K22" s="30">
        <v>43379</v>
      </c>
      <c r="L22" s="45">
        <v>1250000</v>
      </c>
      <c r="M22" s="32"/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0</v>
      </c>
      <c r="F23" s="8"/>
      <c r="G23" s="23">
        <f>C23*E23</f>
        <v>0</v>
      </c>
      <c r="H23" s="9"/>
      <c r="I23" s="10"/>
      <c r="J23" s="107"/>
      <c r="K23" s="30">
        <v>43380</v>
      </c>
      <c r="L23" s="45">
        <v>1250000</v>
      </c>
      <c r="M23" s="32"/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43381</v>
      </c>
      <c r="L24" s="45">
        <v>2050000</v>
      </c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43382</v>
      </c>
      <c r="L25" s="45">
        <v>1000000</v>
      </c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1500</v>
      </c>
      <c r="I26" s="9"/>
      <c r="J26" s="107"/>
      <c r="K26" s="30">
        <v>43383</v>
      </c>
      <c r="L26" s="45">
        <v>541000</v>
      </c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13822500</v>
      </c>
      <c r="J27" s="107"/>
      <c r="K27" s="30">
        <v>43384</v>
      </c>
      <c r="L27" s="45">
        <v>1150000</v>
      </c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43385</v>
      </c>
      <c r="L28" s="45">
        <v>1000000</v>
      </c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'13 Nov '!I37</f>
        <v>481894603</v>
      </c>
      <c r="J29" s="107"/>
      <c r="K29" s="30">
        <v>43386</v>
      </c>
      <c r="L29" s="45">
        <v>1000000</v>
      </c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+'14 Nov'!I52</f>
        <v>38080500</v>
      </c>
      <c r="J30" s="107"/>
      <c r="K30" s="30">
        <v>43387</v>
      </c>
      <c r="L30" s="45">
        <v>900000</v>
      </c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43388</v>
      </c>
      <c r="L31" s="47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K32" s="30">
        <v>43389</v>
      </c>
      <c r="L32" s="47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K33" s="30">
        <v>43390</v>
      </c>
      <c r="L33" s="47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K34" s="30">
        <v>43391</v>
      </c>
      <c r="L34" s="47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K35" s="30">
        <v>43392</v>
      </c>
      <c r="L35" s="47"/>
      <c r="M35" s="32"/>
      <c r="N35" s="39"/>
      <c r="O35" s="49"/>
      <c r="P35" s="37"/>
      <c r="Q35" s="37"/>
      <c r="R35" s="2"/>
      <c r="S35" s="37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K36" s="30">
        <v>43393</v>
      </c>
      <c r="L36" s="47"/>
      <c r="N36" s="39"/>
      <c r="O36" s="49"/>
      <c r="P36" s="10"/>
      <c r="Q36" s="37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481894603</v>
      </c>
      <c r="J37" s="107"/>
      <c r="K37" s="30">
        <v>43394</v>
      </c>
      <c r="L37" s="47"/>
      <c r="N37" s="39"/>
      <c r="O37" s="49"/>
      <c r="Q37" s="37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107"/>
      <c r="K38" s="30">
        <v>43395</v>
      </c>
      <c r="L38" s="47"/>
      <c r="N38" s="39"/>
      <c r="O38" s="49"/>
      <c r="Q38" s="37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>
        <v>43396</v>
      </c>
      <c r="L39" s="47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K40" s="30">
        <v>43397</v>
      </c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687573081</v>
      </c>
      <c r="J43" s="107"/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42813600</v>
      </c>
      <c r="I45" s="9"/>
      <c r="J45" s="107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42813600</v>
      </c>
      <c r="J47" s="107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18441000</v>
      </c>
      <c r="I49" s="9">
        <v>0</v>
      </c>
      <c r="J49" s="107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114600</v>
      </c>
      <c r="I50" s="9"/>
      <c r="J50" s="107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18555600</v>
      </c>
      <c r="J51" s="107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13822500</v>
      </c>
      <c r="J52" s="108"/>
      <c r="L52" s="73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13822500</v>
      </c>
      <c r="J53" s="108"/>
      <c r="L53" s="73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L54" s="73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L55" s="73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L56" s="73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108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65000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49600</v>
      </c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114600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18441000</v>
      </c>
      <c r="M114" s="101">
        <f>SUM(M13:M113)</f>
        <v>42813600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36882000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0" zoomScale="80" zoomScaleNormal="100" zoomScaleSheetLayoutView="80" workbookViewId="0">
      <selection activeCell="M24" sqref="M24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1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57</v>
      </c>
      <c r="C3" s="10"/>
      <c r="D3" s="8"/>
      <c r="E3" s="8"/>
      <c r="F3" s="8"/>
      <c r="G3" s="8"/>
      <c r="H3" s="8" t="s">
        <v>3</v>
      </c>
      <c r="I3" s="12">
        <v>43055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119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80</v>
      </c>
      <c r="F8" s="22"/>
      <c r="G8" s="17">
        <f>C8*E8</f>
        <v>8000000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163</v>
      </c>
      <c r="F9" s="22"/>
      <c r="G9" s="17">
        <f t="shared" ref="G9:G16" si="0">C9*E9</f>
        <v>8150000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46</v>
      </c>
      <c r="F10" s="22"/>
      <c r="G10" s="17">
        <f t="shared" si="0"/>
        <v>920000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34</v>
      </c>
      <c r="F11" s="22"/>
      <c r="G11" s="17">
        <f t="shared" si="0"/>
        <v>340000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63</v>
      </c>
      <c r="F12" s="22"/>
      <c r="G12" s="17">
        <f>C12*E12</f>
        <v>315000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5</v>
      </c>
      <c r="F13" s="22"/>
      <c r="G13" s="17">
        <f t="shared" si="0"/>
        <v>10000</v>
      </c>
      <c r="H13" s="9"/>
      <c r="I13" s="17"/>
      <c r="J13" s="107"/>
      <c r="K13" s="30">
        <v>43388</v>
      </c>
      <c r="L13" s="45">
        <v>800000</v>
      </c>
      <c r="M13" s="32">
        <v>70000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43389</v>
      </c>
      <c r="L14" s="45">
        <v>950000</v>
      </c>
      <c r="M14" s="32">
        <v>65000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43390</v>
      </c>
      <c r="L15" s="45">
        <v>550000</v>
      </c>
      <c r="M15" s="32">
        <v>750000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43391</v>
      </c>
      <c r="L16" s="45">
        <v>1500000</v>
      </c>
      <c r="M16" s="32">
        <v>500000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17735000</v>
      </c>
      <c r="I17" s="10"/>
      <c r="J17" s="107"/>
      <c r="K17" s="30">
        <v>43392</v>
      </c>
      <c r="L17" s="45">
        <v>950000</v>
      </c>
      <c r="M17" s="32">
        <v>300000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43393</v>
      </c>
      <c r="L18" s="45">
        <v>800000</v>
      </c>
      <c r="M18" s="36">
        <v>1900000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43394</v>
      </c>
      <c r="L19" s="45">
        <v>1150000</v>
      </c>
      <c r="M19" s="32">
        <v>500000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43395</v>
      </c>
      <c r="L20" s="45">
        <v>900000</v>
      </c>
      <c r="M20" s="32">
        <v>300000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J21" s="107"/>
      <c r="K21" s="30">
        <v>43396</v>
      </c>
      <c r="L21" s="45">
        <v>1050000</v>
      </c>
      <c r="M21" s="32">
        <v>100000</v>
      </c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1</v>
      </c>
      <c r="F22" s="8"/>
      <c r="G22" s="23">
        <f>C22*E22</f>
        <v>200</v>
      </c>
      <c r="H22" s="9"/>
      <c r="I22" s="10"/>
      <c r="J22" s="107"/>
      <c r="K22" s="30">
        <v>43397</v>
      </c>
      <c r="L22" s="45">
        <v>100000</v>
      </c>
      <c r="M22" s="32">
        <v>250000</v>
      </c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0</v>
      </c>
      <c r="F23" s="8"/>
      <c r="G23" s="23">
        <f>C23*E23</f>
        <v>0</v>
      </c>
      <c r="H23" s="9"/>
      <c r="I23" s="10"/>
      <c r="J23" s="107"/>
      <c r="K23" s="30">
        <v>43398</v>
      </c>
      <c r="L23" s="45">
        <v>900000</v>
      </c>
      <c r="M23" s="32">
        <v>200000</v>
      </c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/>
      <c r="L24" s="45"/>
      <c r="M24" s="32">
        <v>550000</v>
      </c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/>
      <c r="L25" s="45"/>
      <c r="M25" s="32">
        <v>100000</v>
      </c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700</v>
      </c>
      <c r="I26" s="9"/>
      <c r="J26" s="107"/>
      <c r="K26" s="30"/>
      <c r="L26" s="45"/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17735700</v>
      </c>
      <c r="J27" s="107"/>
      <c r="K27" s="30"/>
      <c r="L27" s="45"/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/>
      <c r="L28" s="45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'13 Nov '!I37</f>
        <v>481894603</v>
      </c>
      <c r="J29" s="107"/>
      <c r="K29" s="30"/>
      <c r="L29" s="45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+'15 Nov'!I52</f>
        <v>13822500</v>
      </c>
      <c r="J30" s="107"/>
      <c r="K30" s="30"/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L31" s="47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L32" s="47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L33" s="47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L34" s="47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L35" s="47"/>
      <c r="M35" s="32"/>
      <c r="N35" s="39"/>
      <c r="O35" s="49"/>
      <c r="P35" s="37"/>
      <c r="Q35" s="37"/>
      <c r="R35" s="2"/>
      <c r="S35" s="37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L36" s="47"/>
      <c r="N36" s="39"/>
      <c r="O36" s="49"/>
      <c r="P36" s="10"/>
      <c r="Q36" s="37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481894603</v>
      </c>
      <c r="J37" s="107"/>
      <c r="L37" s="47"/>
      <c r="N37" s="39"/>
      <c r="O37" s="49"/>
      <c r="Q37" s="37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107"/>
      <c r="L38" s="47"/>
      <c r="N38" s="39"/>
      <c r="O38" s="49"/>
      <c r="Q38" s="37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L39" s="47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687573081</v>
      </c>
      <c r="J43" s="107"/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5585000</v>
      </c>
      <c r="I45" s="9"/>
      <c r="J45" s="107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240500</v>
      </c>
      <c r="I46" s="9" t="s">
        <v>7</v>
      </c>
      <c r="J46" s="107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5825500</v>
      </c>
      <c r="J47" s="107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9650000</v>
      </c>
      <c r="I49" s="9">
        <v>0</v>
      </c>
      <c r="J49" s="107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88700</v>
      </c>
      <c r="I50" s="9"/>
      <c r="J50" s="107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9738700</v>
      </c>
      <c r="J51" s="107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17735700</v>
      </c>
      <c r="J52" s="108"/>
      <c r="L52" s="73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17735700</v>
      </c>
      <c r="J53" s="108"/>
      <c r="L53" s="73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L54" s="73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L55" s="73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L56" s="73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108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77000</v>
      </c>
      <c r="B72" s="87"/>
      <c r="C72" s="88"/>
      <c r="D72" s="84"/>
      <c r="E72" s="89">
        <v>230000</v>
      </c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9500</v>
      </c>
      <c r="B73" s="84"/>
      <c r="C73" s="88"/>
      <c r="D73" s="88"/>
      <c r="E73" s="90">
        <v>8000</v>
      </c>
      <c r="F73" s="68"/>
      <c r="H73" s="69"/>
      <c r="J73" s="50"/>
      <c r="L73" s="73"/>
      <c r="N73" s="39"/>
      <c r="O73" s="81"/>
    </row>
    <row r="74" spans="1:15" x14ac:dyDescent="0.25">
      <c r="A74" s="91">
        <v>2200</v>
      </c>
      <c r="B74" s="84"/>
      <c r="C74" s="92"/>
      <c r="D74" s="92"/>
      <c r="E74" s="90">
        <v>2500</v>
      </c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88700</v>
      </c>
      <c r="E87" s="69">
        <f>SUM(E69:E86)</f>
        <v>240500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9650000</v>
      </c>
      <c r="M114" s="101">
        <f>SUM(M13:M113)</f>
        <v>5585000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19300000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6" zoomScale="80" zoomScaleNormal="100" zoomScaleSheetLayoutView="80" workbookViewId="0">
      <selection activeCell="I43" sqref="I4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17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65</v>
      </c>
      <c r="C3" s="10"/>
      <c r="D3" s="8"/>
      <c r="E3" s="8"/>
      <c r="F3" s="8"/>
      <c r="G3" s="8"/>
      <c r="H3" s="8" t="s">
        <v>3</v>
      </c>
      <c r="I3" s="12">
        <v>43056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119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159</v>
      </c>
      <c r="F8" s="22"/>
      <c r="G8" s="17">
        <f>C8*E8</f>
        <v>15900000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168</v>
      </c>
      <c r="F9" s="22"/>
      <c r="G9" s="17">
        <f t="shared" ref="G9:G16" si="0">C9*E9</f>
        <v>8400000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48</v>
      </c>
      <c r="F10" s="22"/>
      <c r="G10" s="17">
        <f t="shared" si="0"/>
        <v>960000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8</v>
      </c>
      <c r="F11" s="22"/>
      <c r="G11" s="17">
        <f t="shared" si="0"/>
        <v>80000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57</v>
      </c>
      <c r="F12" s="22"/>
      <c r="G12" s="17">
        <f>C12*E12</f>
        <v>285000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07"/>
      <c r="K13" s="30">
        <v>43399</v>
      </c>
      <c r="L13" s="45">
        <v>5000000</v>
      </c>
      <c r="M13" s="32">
        <v>150000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43400</v>
      </c>
      <c r="L14" s="45">
        <v>800000</v>
      </c>
      <c r="M14" s="32">
        <v>500000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43401</v>
      </c>
      <c r="L15" s="45">
        <v>950000</v>
      </c>
      <c r="M15" s="32">
        <v>40000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43402</v>
      </c>
      <c r="L16" s="45">
        <v>1000000</v>
      </c>
      <c r="M16" s="32">
        <v>3617500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25625000</v>
      </c>
      <c r="I17" s="10"/>
      <c r="J17" s="107"/>
      <c r="K17" s="30">
        <v>43403</v>
      </c>
      <c r="L17" s="45">
        <v>2500000</v>
      </c>
      <c r="M17" s="32">
        <v>120000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43404</v>
      </c>
      <c r="L18" s="45">
        <v>710000</v>
      </c>
      <c r="M18" s="36">
        <v>72000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43405</v>
      </c>
      <c r="L19" s="45">
        <v>950000</v>
      </c>
      <c r="M19" s="32">
        <v>143000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2</v>
      </c>
      <c r="F20" s="8"/>
      <c r="G20" s="23">
        <f>C20*E20</f>
        <v>2000</v>
      </c>
      <c r="H20" s="9"/>
      <c r="I20" s="23"/>
      <c r="J20" s="107"/>
      <c r="K20" s="30">
        <v>43406</v>
      </c>
      <c r="L20" s="45">
        <v>900000</v>
      </c>
      <c r="M20" s="32">
        <v>850000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J21" s="107"/>
      <c r="K21" s="30">
        <v>43407</v>
      </c>
      <c r="L21" s="45">
        <v>480000</v>
      </c>
      <c r="M21" s="32"/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2</v>
      </c>
      <c r="F22" s="8"/>
      <c r="G22" s="23">
        <f>C22*E22</f>
        <v>400</v>
      </c>
      <c r="H22" s="9"/>
      <c r="I22" s="10"/>
      <c r="J22" s="107"/>
      <c r="K22" s="30">
        <v>43408</v>
      </c>
      <c r="L22" s="120"/>
      <c r="M22" s="32"/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3</v>
      </c>
      <c r="F23" s="8"/>
      <c r="G23" s="23">
        <f>C23*E23</f>
        <v>300</v>
      </c>
      <c r="H23" s="9"/>
      <c r="I23" s="10"/>
      <c r="J23" s="107"/>
      <c r="K23" s="30">
        <v>43409</v>
      </c>
      <c r="L23" s="45"/>
      <c r="M23" s="32"/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43410</v>
      </c>
      <c r="L24" s="45"/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/>
      <c r="L25" s="45"/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3200</v>
      </c>
      <c r="I26" s="9"/>
      <c r="J26" s="107"/>
      <c r="K26" s="30"/>
      <c r="L26" s="45"/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25628200</v>
      </c>
      <c r="J27" s="107"/>
      <c r="K27" s="30"/>
      <c r="L27" s="45"/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/>
      <c r="L28" s="45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'13 Nov '!I37</f>
        <v>481894603</v>
      </c>
      <c r="J29" s="107"/>
      <c r="K29" s="30"/>
      <c r="L29" s="45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+'16 Nov '!I52</f>
        <v>17735700</v>
      </c>
      <c r="J30" s="107"/>
      <c r="K30" s="30"/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L31" s="47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L32" s="47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L33" s="47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L34" s="47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L35" s="47"/>
      <c r="M35" s="32"/>
      <c r="N35" s="39"/>
      <c r="O35" s="49"/>
      <c r="P35" s="37"/>
      <c r="Q35" s="37"/>
      <c r="R35" s="2"/>
      <c r="S35" s="37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L36" s="47"/>
      <c r="N36" s="39"/>
      <c r="O36" s="49"/>
      <c r="P36" s="10"/>
      <c r="Q36" s="37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481894603</v>
      </c>
      <c r="J37" s="107"/>
      <c r="L37" s="47"/>
      <c r="N37" s="39"/>
      <c r="O37" s="49"/>
      <c r="Q37" s="37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107"/>
      <c r="L38" s="47"/>
      <c r="N38" s="39"/>
      <c r="O38" s="49"/>
      <c r="Q38" s="37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L39" s="47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687573081</v>
      </c>
      <c r="J43" s="107"/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5492500</v>
      </c>
      <c r="I45" s="9"/>
      <c r="J45" s="107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5492500</v>
      </c>
      <c r="J47" s="107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13290000</v>
      </c>
      <c r="I49" s="9">
        <v>0</v>
      </c>
      <c r="J49" s="107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95000</v>
      </c>
      <c r="I50" s="9"/>
      <c r="J50" s="107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13385000</v>
      </c>
      <c r="J51" s="107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25628200</v>
      </c>
      <c r="J52" s="108"/>
      <c r="L52" s="73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25628200</v>
      </c>
      <c r="J53" s="108"/>
      <c r="L53" s="73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L54" s="73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L55" s="73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L56" s="73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108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95000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/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95000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13290000</v>
      </c>
      <c r="M114" s="101">
        <f>SUM(M13:M113)</f>
        <v>5492500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26580000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49" zoomScale="80" zoomScaleNormal="100" zoomScaleSheetLayoutView="80" workbookViewId="0">
      <selection activeCell="M13" sqref="M1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18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63</v>
      </c>
      <c r="C3" s="10"/>
      <c r="D3" s="8"/>
      <c r="E3" s="8"/>
      <c r="F3" s="8"/>
      <c r="G3" s="8"/>
      <c r="H3" s="8" t="s">
        <v>3</v>
      </c>
      <c r="I3" s="12">
        <v>43059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119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20</v>
      </c>
      <c r="F8" s="22"/>
      <c r="G8" s="17">
        <f>C8*E8</f>
        <v>2000000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45</v>
      </c>
      <c r="F9" s="22"/>
      <c r="G9" s="17">
        <f t="shared" ref="G9:G16" si="0">C9*E9</f>
        <v>2250000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47</v>
      </c>
      <c r="F10" s="22"/>
      <c r="G10" s="17">
        <f t="shared" si="0"/>
        <v>940000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7</v>
      </c>
      <c r="F11" s="22"/>
      <c r="G11" s="17">
        <f t="shared" si="0"/>
        <v>70000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51</v>
      </c>
      <c r="F12" s="22"/>
      <c r="G12" s="17">
        <f>C12*E12</f>
        <v>255000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2"/>
      <c r="C13" s="23">
        <v>2000</v>
      </c>
      <c r="D13" s="8"/>
      <c r="E13" s="22">
        <v>7</v>
      </c>
      <c r="F13" s="22"/>
      <c r="G13" s="17">
        <f t="shared" si="0"/>
        <v>14000</v>
      </c>
      <c r="H13" s="9"/>
      <c r="I13" s="17"/>
      <c r="J13" s="107"/>
      <c r="K13" s="30">
        <v>43408</v>
      </c>
      <c r="L13" s="45">
        <v>850000</v>
      </c>
      <c r="M13" s="33">
        <v>30007000</v>
      </c>
      <c r="O13" s="2" t="s">
        <v>19</v>
      </c>
      <c r="P13" s="2"/>
    </row>
    <row r="14" spans="1:19" x14ac:dyDescent="0.2">
      <c r="A14" s="8"/>
      <c r="B14" s="22"/>
      <c r="C14" s="23">
        <v>1000</v>
      </c>
      <c r="D14" s="8"/>
      <c r="E14" s="22">
        <v>1</v>
      </c>
      <c r="F14" s="22"/>
      <c r="G14" s="17">
        <f t="shared" si="0"/>
        <v>1000</v>
      </c>
      <c r="H14" s="9"/>
      <c r="I14" s="17"/>
      <c r="J14" s="107"/>
      <c r="K14" s="30">
        <v>43409</v>
      </c>
      <c r="L14" s="45">
        <v>800000</v>
      </c>
      <c r="M14" s="33">
        <v>50000</v>
      </c>
      <c r="O14" s="34">
        <v>40000000</v>
      </c>
      <c r="P14" s="35"/>
    </row>
    <row r="15" spans="1:19" x14ac:dyDescent="0.2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43410</v>
      </c>
      <c r="L15" s="45">
        <v>800000</v>
      </c>
      <c r="M15" s="33">
        <v>30000</v>
      </c>
      <c r="O15" s="34"/>
      <c r="P15" s="35"/>
    </row>
    <row r="16" spans="1:19" x14ac:dyDescent="0.2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43411</v>
      </c>
      <c r="L16" s="45">
        <v>1020000</v>
      </c>
      <c r="M16" s="121">
        <v>700000</v>
      </c>
      <c r="O16" s="34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5530000</v>
      </c>
      <c r="I17" s="10"/>
      <c r="J17" s="107"/>
      <c r="K17" s="30">
        <v>43412</v>
      </c>
      <c r="L17" s="45">
        <v>800000</v>
      </c>
      <c r="M17" s="121">
        <v>200000</v>
      </c>
      <c r="O17" s="34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43413</v>
      </c>
      <c r="L18" s="45">
        <v>1800000</v>
      </c>
      <c r="M18" s="122">
        <v>5725000</v>
      </c>
      <c r="O18" s="34"/>
      <c r="P18" s="38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43414</v>
      </c>
      <c r="L19" s="45">
        <v>760000</v>
      </c>
      <c r="M19" s="123">
        <v>1000000</v>
      </c>
      <c r="O19" s="34"/>
      <c r="P19" s="38"/>
    </row>
    <row r="20" spans="1:19" x14ac:dyDescent="0.2">
      <c r="A20" s="8"/>
      <c r="B20" s="8"/>
      <c r="C20" s="23">
        <v>1000</v>
      </c>
      <c r="D20" s="8"/>
      <c r="E20" s="8">
        <v>4</v>
      </c>
      <c r="F20" s="8"/>
      <c r="G20" s="23">
        <f>C20*E20</f>
        <v>4000</v>
      </c>
      <c r="H20" s="9"/>
      <c r="I20" s="23"/>
      <c r="J20" s="107"/>
      <c r="K20" s="30">
        <v>43415</v>
      </c>
      <c r="L20" s="45">
        <v>1000000</v>
      </c>
      <c r="M20" s="123">
        <v>210000</v>
      </c>
      <c r="O20" s="34"/>
      <c r="P20" s="38"/>
    </row>
    <row r="21" spans="1:19" x14ac:dyDescent="0.2">
      <c r="A21" s="8"/>
      <c r="B21" s="8"/>
      <c r="C21" s="23">
        <v>500</v>
      </c>
      <c r="D21" s="8"/>
      <c r="E21" s="8">
        <v>8</v>
      </c>
      <c r="F21" s="8"/>
      <c r="G21" s="23">
        <f>C21*E21</f>
        <v>4000</v>
      </c>
      <c r="H21" s="9"/>
      <c r="I21" s="23"/>
      <c r="J21" s="107"/>
      <c r="K21" s="30">
        <v>43416</v>
      </c>
      <c r="L21" s="45">
        <v>1900000</v>
      </c>
      <c r="M21" s="124">
        <v>380000</v>
      </c>
      <c r="O21" s="41"/>
      <c r="P21" s="41"/>
    </row>
    <row r="22" spans="1:19" x14ac:dyDescent="0.2">
      <c r="A22" s="8"/>
      <c r="B22" s="8"/>
      <c r="C22" s="23">
        <v>200</v>
      </c>
      <c r="D22" s="8"/>
      <c r="E22" s="8">
        <v>1</v>
      </c>
      <c r="F22" s="8"/>
      <c r="G22" s="23">
        <f>C22*E22</f>
        <v>200</v>
      </c>
      <c r="H22" s="9"/>
      <c r="I22" s="10"/>
      <c r="J22" s="107"/>
      <c r="K22" s="30">
        <v>43417</v>
      </c>
      <c r="L22" s="45">
        <v>1000000</v>
      </c>
      <c r="M22" s="124">
        <v>120000</v>
      </c>
      <c r="O22" s="9"/>
      <c r="P22" s="33"/>
      <c r="Q22" s="37"/>
      <c r="R22" s="41"/>
      <c r="S22" s="41"/>
    </row>
    <row r="23" spans="1:19" x14ac:dyDescent="0.2">
      <c r="A23" s="8"/>
      <c r="B23" s="8"/>
      <c r="C23" s="23">
        <v>100</v>
      </c>
      <c r="D23" s="8"/>
      <c r="E23" s="8">
        <v>8</v>
      </c>
      <c r="F23" s="8"/>
      <c r="G23" s="23">
        <f>C23*E23</f>
        <v>800</v>
      </c>
      <c r="H23" s="9"/>
      <c r="I23" s="10"/>
      <c r="J23" s="107"/>
      <c r="K23" s="30">
        <v>43418</v>
      </c>
      <c r="L23" s="45">
        <v>900000</v>
      </c>
      <c r="M23" s="123">
        <v>350000</v>
      </c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43419</v>
      </c>
      <c r="L24" s="45">
        <v>900000</v>
      </c>
      <c r="M24" s="123">
        <v>900000</v>
      </c>
      <c r="O24" s="42"/>
      <c r="P24" s="33"/>
      <c r="Q24" s="37"/>
      <c r="R24" s="43" t="s">
        <v>22</v>
      </c>
      <c r="S24" s="37"/>
    </row>
    <row r="25" spans="1:19" x14ac:dyDescent="0.2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43420</v>
      </c>
      <c r="L25" s="45">
        <v>1100000</v>
      </c>
      <c r="M25" s="123">
        <v>450000</v>
      </c>
      <c r="O25" s="42"/>
      <c r="P25" s="33"/>
      <c r="Q25" s="37"/>
      <c r="R25" s="43"/>
      <c r="S25" s="37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6">
        <f>SUM(G20:G25)</f>
        <v>9000</v>
      </c>
      <c r="I26" s="9"/>
      <c r="J26" s="107"/>
      <c r="K26" s="30">
        <v>43421</v>
      </c>
      <c r="L26" s="45">
        <v>1000000</v>
      </c>
      <c r="M26" s="125">
        <v>230000</v>
      </c>
      <c r="O26" s="49"/>
      <c r="P26" s="33"/>
      <c r="Q26" s="37"/>
      <c r="R26" s="43"/>
      <c r="S26" s="37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5539000</v>
      </c>
      <c r="J27" s="107"/>
      <c r="K27" s="30">
        <v>43422</v>
      </c>
      <c r="L27" s="45">
        <v>500000</v>
      </c>
      <c r="M27" s="121">
        <v>750000</v>
      </c>
      <c r="O27" s="49"/>
      <c r="P27" s="33"/>
      <c r="Q27" s="37"/>
      <c r="R27" s="43"/>
      <c r="S27" s="37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43423</v>
      </c>
      <c r="L28" s="45">
        <v>200000</v>
      </c>
      <c r="M28" s="121">
        <v>23500</v>
      </c>
      <c r="O28" s="49"/>
      <c r="P28" s="33"/>
      <c r="Q28" s="37"/>
      <c r="R28" s="43"/>
      <c r="S28" s="37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'13 Nov '!I37</f>
        <v>481894603</v>
      </c>
      <c r="J29" s="107"/>
      <c r="K29" s="30">
        <v>43424</v>
      </c>
      <c r="L29" s="45">
        <v>750000</v>
      </c>
      <c r="M29" s="121">
        <v>40000000</v>
      </c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+'17 Nov'!I52</f>
        <v>25628200</v>
      </c>
      <c r="J30" s="107"/>
      <c r="K30" s="30">
        <v>43425</v>
      </c>
      <c r="L30" s="45">
        <v>900000</v>
      </c>
      <c r="M30" s="32">
        <v>277200</v>
      </c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43426</v>
      </c>
      <c r="L31" s="45">
        <v>800000</v>
      </c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K32" s="30">
        <v>43427</v>
      </c>
      <c r="L32" s="45">
        <v>3900000</v>
      </c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K33" s="30">
        <v>43428</v>
      </c>
      <c r="L33" s="45">
        <v>1000000</v>
      </c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K34" s="30">
        <v>43429</v>
      </c>
      <c r="L34" s="45">
        <v>3000000</v>
      </c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40000000</v>
      </c>
      <c r="I35" s="9"/>
      <c r="J35" s="107"/>
      <c r="K35" s="30">
        <v>43430</v>
      </c>
      <c r="L35" s="45">
        <v>1000000</v>
      </c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K36" s="30">
        <v>43431</v>
      </c>
      <c r="L36" s="45">
        <v>300000</v>
      </c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521894603</v>
      </c>
      <c r="J37" s="107"/>
      <c r="K37" s="30">
        <v>43432</v>
      </c>
      <c r="L37" s="45">
        <v>550000</v>
      </c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K38" s="30">
        <v>43433</v>
      </c>
      <c r="L38" s="45">
        <v>600000</v>
      </c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>
        <v>43434</v>
      </c>
      <c r="L39" s="45">
        <v>500000</v>
      </c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K40" s="30">
        <v>43435</v>
      </c>
      <c r="L40" s="45">
        <v>1500000</v>
      </c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K41" s="30">
        <v>43436</v>
      </c>
      <c r="L41" s="45">
        <v>950000</v>
      </c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K42" s="30">
        <v>43437</v>
      </c>
      <c r="L42" s="45">
        <v>500000</v>
      </c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727573081</v>
      </c>
      <c r="J43" s="107"/>
      <c r="K43" s="30">
        <v>43438</v>
      </c>
      <c r="L43" s="45">
        <v>900000</v>
      </c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K44" s="30">
        <v>43439</v>
      </c>
      <c r="L44" s="45">
        <v>1800000</v>
      </c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81402700</v>
      </c>
      <c r="I45" s="9"/>
      <c r="J45" s="107"/>
      <c r="K45" s="30">
        <v>43440</v>
      </c>
      <c r="L45" s="45">
        <v>3600000</v>
      </c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157500</v>
      </c>
      <c r="I46" s="9" t="s">
        <v>7</v>
      </c>
      <c r="J46" s="107"/>
      <c r="K46" s="30">
        <v>43441</v>
      </c>
      <c r="L46" s="45">
        <v>1000000</v>
      </c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81560200</v>
      </c>
      <c r="J47" s="107"/>
      <c r="K47" s="30">
        <v>43442</v>
      </c>
      <c r="L47" s="45">
        <v>2100000</v>
      </c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K48" s="30">
        <v>43443</v>
      </c>
      <c r="L48" s="45">
        <v>900000</v>
      </c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61471000</v>
      </c>
      <c r="I49" s="9">
        <v>0</v>
      </c>
      <c r="J49" s="107"/>
      <c r="K49" s="30">
        <v>43444</v>
      </c>
      <c r="L49" s="45">
        <v>850000</v>
      </c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0</v>
      </c>
      <c r="I50" s="9"/>
      <c r="J50" s="107"/>
      <c r="K50" s="30">
        <v>43445</v>
      </c>
      <c r="L50" s="45">
        <v>900000</v>
      </c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61471000</v>
      </c>
      <c r="J51" s="107"/>
      <c r="K51" s="30">
        <v>43446</v>
      </c>
      <c r="L51" s="45">
        <v>800000</v>
      </c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5539000</v>
      </c>
      <c r="J52" s="108"/>
      <c r="K52" s="30">
        <v>43447</v>
      </c>
      <c r="L52" s="45">
        <v>1000000</v>
      </c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5539000</v>
      </c>
      <c r="J53" s="108"/>
      <c r="K53" s="30">
        <v>43448</v>
      </c>
      <c r="L53" s="45">
        <v>950000</v>
      </c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K54" s="30">
        <v>43449</v>
      </c>
      <c r="L54" s="45">
        <v>1950000</v>
      </c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K55" s="30">
        <v>43450</v>
      </c>
      <c r="L55" s="45">
        <v>4400000</v>
      </c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K56" s="30">
        <v>43451</v>
      </c>
      <c r="L56" s="45">
        <v>770000</v>
      </c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108"/>
      <c r="K57" s="30">
        <v>43452</v>
      </c>
      <c r="L57" s="45">
        <v>1000000</v>
      </c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K58" s="30">
        <v>43453</v>
      </c>
      <c r="L58" s="45">
        <v>800000</v>
      </c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K59" s="30">
        <v>43454</v>
      </c>
      <c r="L59" s="45">
        <v>800000</v>
      </c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K60" s="30">
        <v>43455</v>
      </c>
      <c r="L60" s="45">
        <v>2000000</v>
      </c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K61" s="30">
        <v>43456</v>
      </c>
      <c r="L61" s="45">
        <v>900000</v>
      </c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K62" s="30">
        <v>43457</v>
      </c>
      <c r="L62" s="45">
        <v>521000</v>
      </c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K63" s="30">
        <v>43458</v>
      </c>
      <c r="L63" s="45">
        <v>1000000</v>
      </c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K64" s="30">
        <v>43459</v>
      </c>
      <c r="L64" s="45">
        <v>950000</v>
      </c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K65" s="30">
        <v>43460</v>
      </c>
      <c r="L65" s="45">
        <v>0</v>
      </c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K66" s="30">
        <v>43461</v>
      </c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K67" s="30">
        <v>43462</v>
      </c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K68" s="30">
        <v>43463</v>
      </c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K69" s="30">
        <v>43464</v>
      </c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K70" s="30">
        <v>43465</v>
      </c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K71" s="30">
        <v>43466</v>
      </c>
      <c r="L71" s="73"/>
      <c r="N71" s="39"/>
      <c r="O71" s="81"/>
    </row>
    <row r="72" spans="1:15" x14ac:dyDescent="0.25">
      <c r="A72" s="86"/>
      <c r="B72" s="87"/>
      <c r="C72" s="88"/>
      <c r="D72" s="84"/>
      <c r="E72" s="89">
        <v>150000</v>
      </c>
      <c r="F72" s="2"/>
      <c r="G72" s="2"/>
      <c r="H72" s="53"/>
      <c r="I72" s="2"/>
      <c r="J72" s="50"/>
      <c r="K72" s="30">
        <v>43467</v>
      </c>
      <c r="L72" s="73"/>
      <c r="N72" s="39"/>
      <c r="O72" s="81"/>
    </row>
    <row r="73" spans="1:15" x14ac:dyDescent="0.25">
      <c r="A73" s="85"/>
      <c r="B73" s="84"/>
      <c r="C73" s="88"/>
      <c r="D73" s="88"/>
      <c r="E73" s="90">
        <v>7500</v>
      </c>
      <c r="F73" s="68"/>
      <c r="H73" s="69"/>
      <c r="J73" s="50"/>
      <c r="K73" s="30">
        <v>43468</v>
      </c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K74" s="30">
        <v>43469</v>
      </c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K75" s="30">
        <v>43470</v>
      </c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K76" s="30">
        <v>43471</v>
      </c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K77" s="30">
        <v>43472</v>
      </c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K78" s="30">
        <v>43473</v>
      </c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K79" s="30">
        <v>43474</v>
      </c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K80" s="30">
        <v>43475</v>
      </c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K81" s="30">
        <v>43476</v>
      </c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K82" s="30">
        <v>43477</v>
      </c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K83" s="30">
        <v>43478</v>
      </c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K84" s="30">
        <v>43479</v>
      </c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K85" s="30">
        <v>43480</v>
      </c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K86" s="30">
        <v>43481</v>
      </c>
      <c r="L86" s="95"/>
      <c r="N86" s="39"/>
      <c r="O86" s="81"/>
    </row>
    <row r="87" spans="1:15" x14ac:dyDescent="0.25">
      <c r="A87" s="96">
        <f>SUM(A69:A86)</f>
        <v>0</v>
      </c>
      <c r="E87" s="69">
        <f>SUM(E69:E86)</f>
        <v>157500</v>
      </c>
      <c r="H87" s="69">
        <f>SUM(H69:H86)</f>
        <v>0</v>
      </c>
      <c r="J87" s="50"/>
      <c r="K87" s="30">
        <v>43482</v>
      </c>
      <c r="L87" s="95"/>
      <c r="N87" s="39"/>
      <c r="O87" s="81"/>
    </row>
    <row r="88" spans="1:15" x14ac:dyDescent="0.25">
      <c r="J88" s="50"/>
      <c r="K88" s="30">
        <v>43483</v>
      </c>
      <c r="L88" s="95"/>
      <c r="N88" s="39"/>
      <c r="O88" s="81"/>
    </row>
    <row r="89" spans="1:15" x14ac:dyDescent="0.25">
      <c r="J89" s="50"/>
      <c r="K89" s="30">
        <v>43484</v>
      </c>
      <c r="L89" s="95"/>
      <c r="N89" s="39"/>
      <c r="O89" s="81"/>
    </row>
    <row r="90" spans="1:15" x14ac:dyDescent="0.25">
      <c r="H90" s="7">
        <v>2</v>
      </c>
      <c r="J90" s="50"/>
      <c r="K90" s="30">
        <v>43485</v>
      </c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40000000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61471000</v>
      </c>
      <c r="M114" s="101">
        <f>SUM(M13:M113)</f>
        <v>81402700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122942000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0" zoomScale="80" zoomScaleNormal="100" zoomScaleSheetLayoutView="80" workbookViewId="0">
      <selection activeCell="K56" sqref="K56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2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43060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119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f>0+16</f>
        <v>16</v>
      </c>
      <c r="F8" s="22"/>
      <c r="G8" s="17">
        <f>C8*E8</f>
        <v>1600000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f>40+18</f>
        <v>58</v>
      </c>
      <c r="F9" s="22"/>
      <c r="G9" s="17">
        <f t="shared" ref="G9:G16" si="0">C9*E9</f>
        <v>2900000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f>45+5</f>
        <v>50</v>
      </c>
      <c r="F10" s="22"/>
      <c r="G10" s="17">
        <f t="shared" si="0"/>
        <v>1000000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6</v>
      </c>
      <c r="F11" s="22"/>
      <c r="G11" s="17">
        <f t="shared" si="0"/>
        <v>60000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51</v>
      </c>
      <c r="F12" s="22"/>
      <c r="G12" s="17">
        <f>C12*E12</f>
        <v>255000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2"/>
      <c r="C13" s="23">
        <v>2000</v>
      </c>
      <c r="D13" s="8"/>
      <c r="E13" s="22">
        <f>6+1</f>
        <v>7</v>
      </c>
      <c r="F13" s="22"/>
      <c r="G13" s="17">
        <f t="shared" si="0"/>
        <v>14000</v>
      </c>
      <c r="H13" s="9"/>
      <c r="I13" s="17"/>
      <c r="J13" s="107"/>
      <c r="K13" s="30">
        <v>43460</v>
      </c>
      <c r="L13" s="45">
        <v>650000</v>
      </c>
      <c r="M13" s="33">
        <v>38000</v>
      </c>
      <c r="O13" s="2" t="s">
        <v>19</v>
      </c>
      <c r="P13" s="2"/>
    </row>
    <row r="14" spans="1:19" x14ac:dyDescent="0.2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43461</v>
      </c>
      <c r="L14" s="45">
        <v>620000</v>
      </c>
      <c r="M14" s="33">
        <v>210000</v>
      </c>
      <c r="O14" s="34">
        <v>15000000</v>
      </c>
      <c r="P14" s="35"/>
    </row>
    <row r="15" spans="1:19" x14ac:dyDescent="0.2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43462</v>
      </c>
      <c r="L15" s="45">
        <v>800000</v>
      </c>
      <c r="M15" s="33">
        <v>15000</v>
      </c>
      <c r="O15" s="45"/>
      <c r="P15" s="35"/>
    </row>
    <row r="16" spans="1:19" x14ac:dyDescent="0.2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43463</v>
      </c>
      <c r="L16" s="45">
        <v>600000</v>
      </c>
      <c r="M16" s="121">
        <v>600000</v>
      </c>
      <c r="O16" s="45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5829000</v>
      </c>
      <c r="I17" s="10"/>
      <c r="J17" s="107"/>
      <c r="K17" s="30">
        <v>43464</v>
      </c>
      <c r="L17" s="45">
        <v>2000000</v>
      </c>
      <c r="M17" s="121">
        <v>400000</v>
      </c>
      <c r="O17" s="45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43465</v>
      </c>
      <c r="L18" s="45">
        <v>4900000</v>
      </c>
      <c r="M18" s="122">
        <v>250000</v>
      </c>
      <c r="O18" s="45"/>
      <c r="P18" s="38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43466</v>
      </c>
      <c r="L19" s="45">
        <v>950000</v>
      </c>
      <c r="M19" s="123">
        <v>300000</v>
      </c>
      <c r="O19" s="45"/>
      <c r="P19" s="38"/>
    </row>
    <row r="20" spans="1:19" x14ac:dyDescent="0.2">
      <c r="A20" s="8"/>
      <c r="B20" s="8"/>
      <c r="C20" s="23">
        <v>1000</v>
      </c>
      <c r="D20" s="8"/>
      <c r="E20" s="8">
        <v>4</v>
      </c>
      <c r="F20" s="8"/>
      <c r="G20" s="23">
        <f>C20*E20</f>
        <v>4000</v>
      </c>
      <c r="H20" s="9"/>
      <c r="I20" s="23"/>
      <c r="J20" s="107"/>
      <c r="K20" s="30">
        <v>43467</v>
      </c>
      <c r="L20" s="45">
        <v>1050000</v>
      </c>
      <c r="M20" s="123">
        <v>100000</v>
      </c>
      <c r="O20" s="45"/>
      <c r="P20" s="38"/>
    </row>
    <row r="21" spans="1:19" x14ac:dyDescent="0.2">
      <c r="A21" s="8"/>
      <c r="B21" s="8"/>
      <c r="C21" s="23">
        <v>500</v>
      </c>
      <c r="D21" s="8"/>
      <c r="E21" s="8">
        <v>8</v>
      </c>
      <c r="F21" s="8"/>
      <c r="G21" s="23">
        <f>C21*E21</f>
        <v>4000</v>
      </c>
      <c r="H21" s="9"/>
      <c r="I21" s="23"/>
      <c r="J21" s="107"/>
      <c r="K21" s="30">
        <v>43468</v>
      </c>
      <c r="L21" s="45">
        <v>707000</v>
      </c>
      <c r="M21" s="124">
        <v>50000</v>
      </c>
      <c r="O21" s="45"/>
      <c r="P21" s="41"/>
    </row>
    <row r="22" spans="1:19" x14ac:dyDescent="0.2">
      <c r="A22" s="8"/>
      <c r="B22" s="8"/>
      <c r="C22" s="23">
        <v>200</v>
      </c>
      <c r="D22" s="8"/>
      <c r="E22" s="8">
        <v>1</v>
      </c>
      <c r="F22" s="8"/>
      <c r="G22" s="23">
        <f>C22*E22</f>
        <v>200</v>
      </c>
      <c r="H22" s="9"/>
      <c r="I22" s="10"/>
      <c r="J22" s="107"/>
      <c r="K22" s="30">
        <v>43469</v>
      </c>
      <c r="L22" s="45">
        <v>1875000</v>
      </c>
      <c r="M22" s="124">
        <v>340000</v>
      </c>
      <c r="O22" s="45"/>
      <c r="P22" s="33"/>
      <c r="Q22" s="37"/>
      <c r="R22" s="41"/>
      <c r="S22" s="41"/>
    </row>
    <row r="23" spans="1:19" x14ac:dyDescent="0.2">
      <c r="A23" s="8"/>
      <c r="B23" s="8"/>
      <c r="C23" s="23">
        <v>100</v>
      </c>
      <c r="D23" s="8"/>
      <c r="E23" s="8">
        <v>8</v>
      </c>
      <c r="F23" s="8"/>
      <c r="G23" s="23">
        <f>C23*E23</f>
        <v>800</v>
      </c>
      <c r="H23" s="9"/>
      <c r="I23" s="10"/>
      <c r="J23" s="107"/>
      <c r="K23" s="30">
        <v>43470</v>
      </c>
      <c r="L23" s="45">
        <v>850000</v>
      </c>
      <c r="M23" s="123">
        <v>15000000</v>
      </c>
      <c r="O23" s="45"/>
      <c r="P23" s="33"/>
      <c r="Q23" s="37"/>
      <c r="R23" s="41">
        <f>SUM(R14:R22)</f>
        <v>0</v>
      </c>
      <c r="S23" s="41">
        <f>SUM(S14:S22)</f>
        <v>0</v>
      </c>
    </row>
    <row r="24" spans="1:19" x14ac:dyDescent="0.2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43471</v>
      </c>
      <c r="L24" s="45">
        <v>850000</v>
      </c>
      <c r="M24" s="123">
        <v>1700000</v>
      </c>
      <c r="O24" s="42"/>
      <c r="P24" s="33"/>
      <c r="Q24" s="37"/>
      <c r="R24" s="43" t="s">
        <v>22</v>
      </c>
      <c r="S24" s="37"/>
    </row>
    <row r="25" spans="1:19" x14ac:dyDescent="0.2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43472</v>
      </c>
      <c r="L25" s="45">
        <v>1000000</v>
      </c>
      <c r="M25" s="123">
        <v>1500000</v>
      </c>
      <c r="O25" s="42"/>
      <c r="P25" s="33"/>
      <c r="Q25" s="37"/>
      <c r="R25" s="43"/>
      <c r="S25" s="37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6">
        <f>SUM(G20:G25)</f>
        <v>9000</v>
      </c>
      <c r="I26" s="9"/>
      <c r="J26" s="107"/>
      <c r="K26" s="30">
        <v>43473</v>
      </c>
      <c r="L26" s="45">
        <v>600000</v>
      </c>
      <c r="M26" s="125"/>
      <c r="O26" s="49"/>
      <c r="P26" s="33"/>
      <c r="Q26" s="37"/>
      <c r="R26" s="43"/>
      <c r="S26" s="37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5838000</v>
      </c>
      <c r="J27" s="107"/>
      <c r="K27" s="30">
        <v>43474</v>
      </c>
      <c r="L27" s="45">
        <v>2500000</v>
      </c>
      <c r="M27" s="121"/>
      <c r="O27" s="49"/>
      <c r="P27" s="33"/>
      <c r="Q27" s="37"/>
      <c r="R27" s="43"/>
      <c r="S27" s="37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43475</v>
      </c>
      <c r="L28" s="45">
        <v>850000</v>
      </c>
      <c r="M28" s="121"/>
      <c r="O28" s="49"/>
      <c r="P28" s="33"/>
      <c r="Q28" s="37"/>
      <c r="R28" s="43"/>
      <c r="S28" s="37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+'19 Nov'!I37</f>
        <v>521894603</v>
      </c>
      <c r="J29" s="107"/>
      <c r="K29" s="30">
        <v>43476</v>
      </c>
      <c r="L29" s="45"/>
      <c r="M29" s="121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+'19 Nov'!I52</f>
        <v>5539000</v>
      </c>
      <c r="J30" s="107"/>
      <c r="K30" s="30">
        <v>43477</v>
      </c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43478</v>
      </c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K32" s="30">
        <v>43479</v>
      </c>
      <c r="L32" s="45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K33" s="30">
        <v>43480</v>
      </c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K34" s="30">
        <v>43481</v>
      </c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15000000</v>
      </c>
      <c r="I35" s="9"/>
      <c r="J35" s="107"/>
      <c r="K35" s="30">
        <v>43482</v>
      </c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K36" s="30">
        <v>43483</v>
      </c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536894603</v>
      </c>
      <c r="J37" s="107"/>
      <c r="K37" s="30">
        <v>43484</v>
      </c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K38" s="30">
        <v>43485</v>
      </c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/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K40" s="30"/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K41" s="30"/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K42" s="30"/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742573081</v>
      </c>
      <c r="J43" s="107"/>
      <c r="K43" s="30"/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K44" s="30"/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20503000</v>
      </c>
      <c r="I45" s="9"/>
      <c r="J45" s="107"/>
      <c r="K45" s="30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K46" s="30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20503000</v>
      </c>
      <c r="J47" s="107"/>
      <c r="K47" s="30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K48" s="30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20802000</v>
      </c>
      <c r="I49" s="9">
        <v>0</v>
      </c>
      <c r="J49" s="107"/>
      <c r="K49" s="30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0</v>
      </c>
      <c r="I50" s="9"/>
      <c r="J50" s="107"/>
      <c r="K50" s="30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20802000</v>
      </c>
      <c r="J51" s="107"/>
      <c r="K51" s="30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5838000</v>
      </c>
      <c r="J52" s="108"/>
      <c r="K52" s="30"/>
      <c r="L52" s="45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5838000</v>
      </c>
      <c r="J53" s="108"/>
      <c r="K53" s="30"/>
      <c r="L53" s="45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K54" s="30"/>
      <c r="L54" s="45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K55" s="30"/>
      <c r="L55" s="45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K56" s="30"/>
      <c r="L56" s="45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108"/>
      <c r="K57" s="30"/>
      <c r="L57" s="45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K58" s="30"/>
      <c r="L58" s="45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K59" s="30"/>
      <c r="L59" s="45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K60" s="30"/>
      <c r="L60" s="45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K61" s="30"/>
      <c r="L61" s="45"/>
      <c r="N61" s="39"/>
      <c r="O61" s="49"/>
      <c r="Q61" s="68"/>
    </row>
    <row r="62" spans="1:19" x14ac:dyDescent="0.25">
      <c r="A62" s="77" t="s">
        <v>66</v>
      </c>
      <c r="B62" s="75"/>
      <c r="C62" s="75"/>
      <c r="D62" s="76"/>
      <c r="E62" s="76"/>
      <c r="F62" s="76"/>
      <c r="G62" s="10" t="s">
        <v>48</v>
      </c>
      <c r="J62" s="50"/>
      <c r="K62" s="30"/>
      <c r="L62" s="45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K63" s="30"/>
      <c r="L63" s="45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K64" s="30"/>
      <c r="L64" s="45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45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/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/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15000000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20802000</v>
      </c>
      <c r="M114" s="101">
        <f>SUM(M13:M113)</f>
        <v>20503000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41604000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7" zoomScale="80" zoomScaleNormal="100" zoomScaleSheetLayoutView="80" workbookViewId="0">
      <selection activeCell="M18" sqref="M18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27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56</v>
      </c>
      <c r="C3" s="10"/>
      <c r="D3" s="8"/>
      <c r="E3" s="8"/>
      <c r="F3" s="8"/>
      <c r="G3" s="8"/>
      <c r="H3" s="8" t="s">
        <v>3</v>
      </c>
      <c r="I3" s="12">
        <v>43061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119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115</v>
      </c>
      <c r="F8" s="22"/>
      <c r="G8" s="17">
        <f>C8*E8</f>
        <v>11500000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158</v>
      </c>
      <c r="F9" s="22"/>
      <c r="G9" s="17">
        <f t="shared" ref="G9:G16" si="0">C9*E9</f>
        <v>7900000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52</v>
      </c>
      <c r="F10" s="22"/>
      <c r="G10" s="17">
        <f t="shared" si="0"/>
        <v>1040000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7</v>
      </c>
      <c r="F11" s="22"/>
      <c r="G11" s="17">
        <f t="shared" si="0"/>
        <v>70000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50</v>
      </c>
      <c r="F12" s="22"/>
      <c r="G12" s="17">
        <f>C12*E12</f>
        <v>250000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2"/>
      <c r="C13" s="23">
        <v>2000</v>
      </c>
      <c r="D13" s="8"/>
      <c r="E13" s="22">
        <v>5</v>
      </c>
      <c r="F13" s="22"/>
      <c r="G13" s="17">
        <f t="shared" si="0"/>
        <v>10000</v>
      </c>
      <c r="H13" s="9"/>
      <c r="I13" s="17"/>
      <c r="J13" s="107"/>
      <c r="K13" s="30">
        <v>43476</v>
      </c>
      <c r="L13" s="45">
        <v>800000</v>
      </c>
      <c r="M13" s="33">
        <v>100000</v>
      </c>
      <c r="O13" s="2" t="s">
        <v>19</v>
      </c>
      <c r="P13" s="2"/>
    </row>
    <row r="14" spans="1:19" x14ac:dyDescent="0.2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43477</v>
      </c>
      <c r="L14" s="45">
        <v>1000000</v>
      </c>
      <c r="M14" s="33">
        <v>400000</v>
      </c>
      <c r="O14" s="34"/>
      <c r="P14" s="35"/>
    </row>
    <row r="15" spans="1:19" x14ac:dyDescent="0.2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43478</v>
      </c>
      <c r="L15" s="45">
        <v>900000</v>
      </c>
      <c r="M15" s="33">
        <v>205000</v>
      </c>
      <c r="O15" s="45"/>
      <c r="P15" s="35"/>
    </row>
    <row r="16" spans="1:19" x14ac:dyDescent="0.2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43479</v>
      </c>
      <c r="L16" s="45">
        <v>800000</v>
      </c>
      <c r="M16" s="121">
        <v>35000</v>
      </c>
      <c r="O16" s="45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20770000</v>
      </c>
      <c r="I17" s="10"/>
      <c r="J17" s="107"/>
      <c r="K17" s="30">
        <v>43480</v>
      </c>
      <c r="L17" s="45">
        <v>900000</v>
      </c>
      <c r="M17" s="121">
        <v>100000</v>
      </c>
      <c r="O17" s="45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43481</v>
      </c>
      <c r="L18" s="45">
        <v>1600000</v>
      </c>
      <c r="M18" s="122"/>
      <c r="O18" s="45"/>
      <c r="P18" s="38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43482</v>
      </c>
      <c r="L19" s="45">
        <v>850000</v>
      </c>
      <c r="M19" s="123"/>
      <c r="O19" s="45"/>
      <c r="P19" s="38"/>
    </row>
    <row r="20" spans="1:19" x14ac:dyDescent="0.2">
      <c r="A20" s="8"/>
      <c r="B20" s="8"/>
      <c r="C20" s="23">
        <v>1000</v>
      </c>
      <c r="D20" s="8"/>
      <c r="E20" s="8">
        <v>5</v>
      </c>
      <c r="F20" s="8"/>
      <c r="G20" s="23">
        <f>C20*E20</f>
        <v>5000</v>
      </c>
      <c r="H20" s="9"/>
      <c r="I20" s="23"/>
      <c r="J20" s="107"/>
      <c r="K20" s="30">
        <v>43483</v>
      </c>
      <c r="L20" s="45">
        <v>600000</v>
      </c>
      <c r="M20" s="123"/>
      <c r="O20" s="45"/>
      <c r="P20" s="38"/>
    </row>
    <row r="21" spans="1:19" x14ac:dyDescent="0.2">
      <c r="A21" s="8"/>
      <c r="B21" s="8"/>
      <c r="C21" s="23">
        <v>500</v>
      </c>
      <c r="D21" s="8"/>
      <c r="E21" s="8">
        <v>8</v>
      </c>
      <c r="F21" s="8"/>
      <c r="G21" s="23">
        <f>C21*E21</f>
        <v>4000</v>
      </c>
      <c r="H21" s="9"/>
      <c r="I21" s="23"/>
      <c r="J21" s="107"/>
      <c r="K21" s="30">
        <v>43484</v>
      </c>
      <c r="L21" s="45">
        <v>950000</v>
      </c>
      <c r="M21" s="124"/>
      <c r="O21" s="45"/>
      <c r="P21" s="41"/>
    </row>
    <row r="22" spans="1:19" x14ac:dyDescent="0.2">
      <c r="A22" s="8"/>
      <c r="B22" s="8"/>
      <c r="C22" s="23">
        <v>200</v>
      </c>
      <c r="D22" s="8"/>
      <c r="E22" s="8">
        <v>1</v>
      </c>
      <c r="F22" s="8"/>
      <c r="G22" s="23">
        <f>C22*E22</f>
        <v>200</v>
      </c>
      <c r="H22" s="9"/>
      <c r="I22" s="10"/>
      <c r="J22" s="107"/>
      <c r="K22" s="30">
        <v>43485</v>
      </c>
      <c r="L22" s="45">
        <v>750000</v>
      </c>
      <c r="M22" s="124"/>
      <c r="O22" s="45"/>
      <c r="P22" s="33"/>
      <c r="Q22" s="37"/>
      <c r="R22" s="41"/>
      <c r="S22" s="41"/>
    </row>
    <row r="23" spans="1:19" x14ac:dyDescent="0.2">
      <c r="A23" s="8"/>
      <c r="B23" s="8"/>
      <c r="C23" s="23">
        <v>100</v>
      </c>
      <c r="D23" s="8"/>
      <c r="E23" s="8">
        <v>9</v>
      </c>
      <c r="F23" s="8"/>
      <c r="G23" s="23">
        <f>C23*E23</f>
        <v>900</v>
      </c>
      <c r="H23" s="9"/>
      <c r="I23" s="10"/>
      <c r="J23" s="107"/>
      <c r="K23" s="30">
        <v>43486</v>
      </c>
      <c r="L23" s="45">
        <v>1500000</v>
      </c>
      <c r="M23" s="123"/>
      <c r="O23" s="45"/>
      <c r="P23" s="33"/>
      <c r="Q23" s="37"/>
      <c r="R23" s="41">
        <f>SUM(R14:R22)</f>
        <v>0</v>
      </c>
      <c r="S23" s="41">
        <f>SUM(S14:S22)</f>
        <v>0</v>
      </c>
    </row>
    <row r="24" spans="1:19" x14ac:dyDescent="0.2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43487</v>
      </c>
      <c r="L24" s="45">
        <v>1500000</v>
      </c>
      <c r="M24" s="123"/>
      <c r="O24" s="42"/>
      <c r="P24" s="33"/>
      <c r="Q24" s="37"/>
      <c r="R24" s="43" t="s">
        <v>22</v>
      </c>
      <c r="S24" s="37"/>
    </row>
    <row r="25" spans="1:19" x14ac:dyDescent="0.2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43488</v>
      </c>
      <c r="L25" s="45">
        <v>800000</v>
      </c>
      <c r="M25" s="123"/>
      <c r="O25" s="42"/>
      <c r="P25" s="33"/>
      <c r="Q25" s="37"/>
      <c r="R25" s="43"/>
      <c r="S25" s="37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6">
        <f>SUM(G20:G25)</f>
        <v>10100</v>
      </c>
      <c r="I26" s="9"/>
      <c r="J26" s="107"/>
      <c r="K26" s="30">
        <v>43489</v>
      </c>
      <c r="L26" s="45">
        <v>1000000</v>
      </c>
      <c r="M26" s="125"/>
      <c r="O26" s="49"/>
      <c r="P26" s="33"/>
      <c r="Q26" s="37"/>
      <c r="R26" s="43"/>
      <c r="S26" s="37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20780100</v>
      </c>
      <c r="J27" s="107"/>
      <c r="K27" s="30">
        <v>43490</v>
      </c>
      <c r="L27" s="45">
        <v>1000000</v>
      </c>
      <c r="M27" s="121"/>
      <c r="O27" s="49"/>
      <c r="P27" s="33"/>
      <c r="Q27" s="37"/>
      <c r="R27" s="43"/>
      <c r="S27" s="37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43491</v>
      </c>
      <c r="L28" s="45">
        <v>800000</v>
      </c>
      <c r="M28" s="121"/>
      <c r="O28" s="49"/>
      <c r="P28" s="33"/>
      <c r="Q28" s="37"/>
      <c r="R28" s="43"/>
      <c r="S28" s="37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+'21 Nov'!I37</f>
        <v>536894603</v>
      </c>
      <c r="J29" s="107"/>
      <c r="L29" s="45"/>
      <c r="M29" s="121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+'21 Nov'!I52</f>
        <v>5838000</v>
      </c>
      <c r="J30" s="107"/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L32" s="45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536894603</v>
      </c>
      <c r="J37" s="107"/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/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K40" s="30"/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K41" s="30"/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K42" s="30"/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742573081</v>
      </c>
      <c r="J43" s="107"/>
      <c r="K43" s="30"/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K44" s="30"/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840000</v>
      </c>
      <c r="I45" s="9"/>
      <c r="J45" s="107"/>
      <c r="K45" s="30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K46" s="30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840000</v>
      </c>
      <c r="J47" s="107"/>
      <c r="K47" s="30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K48" s="30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15750000</v>
      </c>
      <c r="I49" s="9">
        <v>0</v>
      </c>
      <c r="J49" s="107"/>
      <c r="K49" s="30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32100</v>
      </c>
      <c r="I50" s="9"/>
      <c r="J50" s="107"/>
      <c r="K50" s="30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15782100</v>
      </c>
      <c r="J51" s="107"/>
      <c r="K51" s="30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20780100</v>
      </c>
      <c r="J52" s="108"/>
      <c r="K52" s="30"/>
      <c r="L52" s="45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20780100</v>
      </c>
      <c r="J53" s="108"/>
      <c r="K53" s="30"/>
      <c r="L53" s="45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K54" s="30"/>
      <c r="L54" s="45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K55" s="30"/>
      <c r="L55" s="45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K56" s="30"/>
      <c r="L56" s="45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108"/>
      <c r="K57" s="30"/>
      <c r="L57" s="45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K58" s="30"/>
      <c r="L58" s="45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K59" s="30"/>
      <c r="L59" s="45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K60" s="30"/>
      <c r="L60" s="45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K61" s="30"/>
      <c r="L61" s="45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K62" s="30"/>
      <c r="L62" s="45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K63" s="30"/>
      <c r="L63" s="45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K64" s="30"/>
      <c r="L64" s="45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45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32100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/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32100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15750000</v>
      </c>
      <c r="M114" s="101">
        <f>SUM(M13:M113)</f>
        <v>840000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31500000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0" zoomScale="80" zoomScaleNormal="100" zoomScaleSheetLayoutView="80" workbookViewId="0">
      <selection activeCell="C39" sqref="C39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56</v>
      </c>
      <c r="C3" s="10"/>
      <c r="D3" s="8"/>
      <c r="E3" s="8"/>
      <c r="F3" s="8"/>
      <c r="G3" s="8"/>
      <c r="H3" s="8" t="s">
        <v>3</v>
      </c>
      <c r="I3" s="12">
        <v>43040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100</v>
      </c>
      <c r="F8" s="22"/>
      <c r="G8" s="17">
        <f>C8*E8</f>
        <v>10000000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102</v>
      </c>
      <c r="F9" s="22"/>
      <c r="G9" s="17">
        <f t="shared" ref="G9:G16" si="0">C9*E9</f>
        <v>5100000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91</v>
      </c>
      <c r="F10" s="22"/>
      <c r="G10" s="17">
        <f t="shared" si="0"/>
        <v>1820000</v>
      </c>
      <c r="H10" s="9"/>
      <c r="I10" s="9"/>
      <c r="J10" s="17"/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93</v>
      </c>
      <c r="F11" s="22"/>
      <c r="G11" s="17">
        <f t="shared" si="0"/>
        <v>930000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75</v>
      </c>
      <c r="F12" s="22"/>
      <c r="G12" s="17">
        <f>C12*E12</f>
        <v>375000</v>
      </c>
      <c r="H12" s="9"/>
      <c r="I12" s="17"/>
      <c r="J12" s="17"/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92</v>
      </c>
      <c r="F13" s="22"/>
      <c r="G13" s="17">
        <f t="shared" si="0"/>
        <v>184000</v>
      </c>
      <c r="H13" s="9"/>
      <c r="I13" s="17"/>
      <c r="K13" s="30">
        <v>43181</v>
      </c>
      <c r="L13" s="31">
        <v>900000</v>
      </c>
      <c r="M13" s="32">
        <v>525000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K14" s="30">
        <v>43182</v>
      </c>
      <c r="L14" s="31">
        <v>2000000</v>
      </c>
      <c r="M14" s="32">
        <v>2440000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43183</v>
      </c>
      <c r="L15" s="31">
        <v>2000000</v>
      </c>
      <c r="M15" s="32">
        <v>45000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K16" s="30">
        <v>43184</v>
      </c>
      <c r="L16" s="31">
        <v>2000000</v>
      </c>
      <c r="M16" s="32">
        <v>850000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18409000</v>
      </c>
      <c r="I17" s="10"/>
      <c r="K17" s="30">
        <v>43185</v>
      </c>
      <c r="L17" s="31">
        <v>2000000</v>
      </c>
      <c r="M17" s="32">
        <v>470000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0">
        <v>43186</v>
      </c>
      <c r="L18" s="31">
        <v>2000000</v>
      </c>
      <c r="M18" s="36">
        <v>200000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K19" s="30">
        <v>43187</v>
      </c>
      <c r="L19" s="31">
        <v>950000</v>
      </c>
      <c r="M19" s="32">
        <v>350000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1</v>
      </c>
      <c r="F20" s="8"/>
      <c r="G20" s="23">
        <f>C20*E20</f>
        <v>1000</v>
      </c>
      <c r="H20" s="9"/>
      <c r="I20" s="23"/>
      <c r="K20" s="30">
        <v>43188</v>
      </c>
      <c r="L20" s="31">
        <v>800000</v>
      </c>
      <c r="M20" s="32">
        <v>468500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0</v>
      </c>
      <c r="F21" s="8"/>
      <c r="G21" s="23">
        <f>C21*E21</f>
        <v>0</v>
      </c>
      <c r="H21" s="9"/>
      <c r="I21" s="23"/>
      <c r="K21" s="30">
        <v>43189</v>
      </c>
      <c r="L21" s="31">
        <v>1000000</v>
      </c>
      <c r="M21" s="32">
        <v>120000</v>
      </c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2</v>
      </c>
      <c r="F22" s="8"/>
      <c r="G22" s="23">
        <f>C22*E22</f>
        <v>400</v>
      </c>
      <c r="H22" s="9"/>
      <c r="I22" s="10"/>
      <c r="K22" s="30">
        <v>43190</v>
      </c>
      <c r="L22" s="31">
        <v>1000000</v>
      </c>
      <c r="M22" s="32">
        <v>90000</v>
      </c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0</v>
      </c>
      <c r="F23" s="8"/>
      <c r="G23" s="23">
        <f>C23*E23</f>
        <v>0</v>
      </c>
      <c r="H23" s="9"/>
      <c r="I23" s="10"/>
      <c r="K23" s="30">
        <v>43191</v>
      </c>
      <c r="L23" s="31">
        <v>500000</v>
      </c>
      <c r="M23" s="32">
        <v>69600</v>
      </c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K24" s="30">
        <v>43192</v>
      </c>
      <c r="L24" s="31">
        <v>1600000</v>
      </c>
      <c r="M24" s="32">
        <v>300000</v>
      </c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K25" s="30">
        <v>43193</v>
      </c>
      <c r="L25" s="45">
        <v>594000</v>
      </c>
      <c r="M25" s="32">
        <v>20000</v>
      </c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1400</v>
      </c>
      <c r="I26" s="9"/>
      <c r="K26" s="30">
        <v>43194</v>
      </c>
      <c r="L26" s="47"/>
      <c r="M26" s="32">
        <v>1720000</v>
      </c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18410400</v>
      </c>
      <c r="J27" s="50"/>
      <c r="K27" s="30">
        <v>43195</v>
      </c>
      <c r="L27" s="47"/>
      <c r="M27" s="32">
        <v>850000</v>
      </c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50"/>
      <c r="K28" s="30">
        <v>43196</v>
      </c>
      <c r="L28" s="47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+'[1]27 Okt 17'!I37</f>
        <v>709404603</v>
      </c>
      <c r="J29" s="50"/>
      <c r="L29" s="47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+'31 okt'!I52</f>
        <v>9469500</v>
      </c>
      <c r="J30" s="50"/>
      <c r="L30" s="47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50"/>
      <c r="L31" s="47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50"/>
      <c r="L32" s="47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50"/>
      <c r="L33" s="47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50"/>
      <c r="L34" s="47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50"/>
      <c r="L35" s="47"/>
      <c r="M35" s="32"/>
      <c r="N35" s="39"/>
      <c r="O35" s="49"/>
      <c r="P35" s="37"/>
      <c r="Q35" s="37"/>
      <c r="R35" s="2"/>
      <c r="S35" s="37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50"/>
      <c r="L36" s="47"/>
      <c r="N36" s="39"/>
      <c r="O36" s="49"/>
      <c r="P36" s="10"/>
      <c r="Q36" s="37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709404603</v>
      </c>
      <c r="J37" s="50"/>
      <c r="L37" s="47"/>
      <c r="N37" s="39"/>
      <c r="O37" s="49"/>
      <c r="Q37" s="37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50"/>
      <c r="L38" s="47"/>
      <c r="N38" s="39"/>
      <c r="O38" s="49"/>
      <c r="Q38" s="37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50"/>
      <c r="L39" s="47"/>
      <c r="N39" s="39"/>
      <c r="O39" s="49"/>
      <c r="Q39" s="37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50"/>
      <c r="L40" s="47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50"/>
      <c r="L41" s="47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50"/>
      <c r="L42" s="47"/>
      <c r="N42" s="39"/>
      <c r="O42" s="49"/>
      <c r="Q42" s="37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915083081</v>
      </c>
      <c r="J43" s="50"/>
      <c r="L43" s="47"/>
      <c r="N43" s="39"/>
      <c r="O43" s="49"/>
      <c r="Q43" s="37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50"/>
      <c r="L44" s="47"/>
      <c r="N44" s="39"/>
      <c r="O44" s="49"/>
      <c r="P44" s="59"/>
      <c r="Q44" s="33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8518100</v>
      </c>
      <c r="I45" s="9"/>
      <c r="J45" s="50"/>
      <c r="L45" s="47"/>
      <c r="N45" s="39"/>
      <c r="O45" s="49"/>
      <c r="P45" s="59"/>
      <c r="Q45" s="33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50"/>
      <c r="L46" s="47"/>
      <c r="N46" s="39"/>
      <c r="O46" s="49"/>
      <c r="P46" s="59"/>
      <c r="Q46" s="33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8518100</v>
      </c>
      <c r="J47" s="50"/>
      <c r="L47" s="47"/>
      <c r="N47" s="39"/>
      <c r="O47" s="49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50"/>
      <c r="L48" s="47"/>
      <c r="N48" s="39"/>
      <c r="O48" s="49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6">
        <f>+L114</f>
        <v>17344000</v>
      </c>
      <c r="I49" s="9">
        <v>0</v>
      </c>
      <c r="J49" s="66"/>
      <c r="L49" s="47"/>
      <c r="M49" s="67"/>
      <c r="N49" s="39"/>
      <c r="O49" s="49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4">
        <f>A87</f>
        <v>115000</v>
      </c>
      <c r="I50" s="9"/>
      <c r="J50" s="50"/>
      <c r="L50" s="47"/>
      <c r="M50" s="67"/>
      <c r="N50" s="39"/>
      <c r="O50" s="49"/>
      <c r="P50" s="68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4">
        <f>SUM(H49:H50)</f>
        <v>17459000</v>
      </c>
      <c r="J51" s="50"/>
      <c r="L51" s="47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18410400</v>
      </c>
      <c r="J52" s="50"/>
      <c r="L52" s="47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18410400</v>
      </c>
      <c r="J53" s="50"/>
      <c r="L53" s="47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50"/>
      <c r="L54" s="47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50"/>
      <c r="L55" s="47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50"/>
      <c r="L56" s="47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50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50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50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50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50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15000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30000</v>
      </c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>
        <v>70000</v>
      </c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115000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17344000</v>
      </c>
      <c r="M114" s="101">
        <f>SUM(M13:M113)</f>
        <v>8518100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34688000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0" zoomScale="80" zoomScaleNormal="100" zoomScaleSheetLayoutView="80" workbookViewId="0">
      <selection activeCell="J32" sqref="J32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28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57</v>
      </c>
      <c r="C3" s="10"/>
      <c r="D3" s="8"/>
      <c r="E3" s="8"/>
      <c r="F3" s="8"/>
      <c r="G3" s="8"/>
      <c r="H3" s="8" t="s">
        <v>3</v>
      </c>
      <c r="I3" s="12">
        <v>43062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119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26</v>
      </c>
      <c r="F8" s="22"/>
      <c r="G8" s="17">
        <f>C8*E8</f>
        <v>2600000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179</v>
      </c>
      <c r="F9" s="22"/>
      <c r="G9" s="17">
        <f t="shared" ref="G9:G16" si="0">C9*E9</f>
        <v>8950000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47</v>
      </c>
      <c r="F10" s="22"/>
      <c r="G10" s="17">
        <f t="shared" si="0"/>
        <v>940000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3</v>
      </c>
      <c r="F11" s="22"/>
      <c r="G11" s="17">
        <f t="shared" si="0"/>
        <v>30000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41</v>
      </c>
      <c r="F12" s="22"/>
      <c r="G12" s="17">
        <f>C12*E12</f>
        <v>205000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2"/>
      <c r="C13" s="23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07"/>
      <c r="K13" s="30">
        <v>43492</v>
      </c>
      <c r="L13" s="45">
        <v>1150000</v>
      </c>
      <c r="M13" s="33">
        <v>350000</v>
      </c>
      <c r="O13" s="2" t="s">
        <v>19</v>
      </c>
      <c r="P13" s="2"/>
    </row>
    <row r="14" spans="1:19" x14ac:dyDescent="0.2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43493</v>
      </c>
      <c r="L14" s="45">
        <v>1000000</v>
      </c>
      <c r="M14" s="33">
        <v>12819500</v>
      </c>
      <c r="O14" s="34"/>
      <c r="P14" s="35"/>
    </row>
    <row r="15" spans="1:19" x14ac:dyDescent="0.2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43494</v>
      </c>
      <c r="L15" s="45">
        <v>1500000</v>
      </c>
      <c r="M15" s="33">
        <v>100000</v>
      </c>
      <c r="O15" s="45"/>
      <c r="P15" s="35"/>
    </row>
    <row r="16" spans="1:19" x14ac:dyDescent="0.2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43495</v>
      </c>
      <c r="L16" s="45">
        <v>800000</v>
      </c>
      <c r="M16" s="121">
        <v>800000</v>
      </c>
      <c r="O16" s="45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12725000</v>
      </c>
      <c r="I17" s="10"/>
      <c r="J17" s="107"/>
      <c r="K17" s="30">
        <v>43496</v>
      </c>
      <c r="L17" s="45">
        <v>1000000</v>
      </c>
      <c r="M17" s="121">
        <v>250000</v>
      </c>
      <c r="O17" s="45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43497</v>
      </c>
      <c r="L18" s="45">
        <v>1200000</v>
      </c>
      <c r="M18" s="122">
        <v>730200</v>
      </c>
      <c r="O18" s="45"/>
      <c r="P18" s="38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43498</v>
      </c>
      <c r="L19" s="45">
        <v>600000</v>
      </c>
      <c r="M19" s="123">
        <v>99000</v>
      </c>
      <c r="O19" s="45"/>
      <c r="P19" s="38"/>
    </row>
    <row r="20" spans="1:19" x14ac:dyDescent="0.2">
      <c r="A20" s="8"/>
      <c r="B20" s="8"/>
      <c r="C20" s="23">
        <v>1000</v>
      </c>
      <c r="D20" s="8"/>
      <c r="E20" s="8">
        <v>3</v>
      </c>
      <c r="F20" s="8"/>
      <c r="G20" s="23">
        <f>C20*E20</f>
        <v>3000</v>
      </c>
      <c r="H20" s="9"/>
      <c r="I20" s="23"/>
      <c r="J20" s="107"/>
      <c r="K20" s="30">
        <v>43499</v>
      </c>
      <c r="L20" s="45">
        <v>2000000</v>
      </c>
      <c r="M20" s="123">
        <v>50000</v>
      </c>
      <c r="O20" s="45"/>
      <c r="P20" s="38"/>
    </row>
    <row r="21" spans="1:19" x14ac:dyDescent="0.2">
      <c r="A21" s="8"/>
      <c r="B21" s="8"/>
      <c r="C21" s="23">
        <v>500</v>
      </c>
      <c r="D21" s="8"/>
      <c r="E21" s="8">
        <v>6</v>
      </c>
      <c r="F21" s="8"/>
      <c r="G21" s="23">
        <f>C21*E21</f>
        <v>3000</v>
      </c>
      <c r="H21" s="9"/>
      <c r="I21" s="23"/>
      <c r="J21" s="107"/>
      <c r="K21" s="30">
        <v>43500</v>
      </c>
      <c r="L21" s="45">
        <v>1650000</v>
      </c>
      <c r="M21" s="124">
        <v>600000</v>
      </c>
      <c r="O21" s="45"/>
      <c r="P21" s="41"/>
    </row>
    <row r="22" spans="1:19" x14ac:dyDescent="0.2">
      <c r="A22" s="8"/>
      <c r="B22" s="8"/>
      <c r="C22" s="23">
        <v>200</v>
      </c>
      <c r="D22" s="8"/>
      <c r="E22" s="8">
        <v>1</v>
      </c>
      <c r="F22" s="8"/>
      <c r="G22" s="23">
        <f>C22*E22</f>
        <v>200</v>
      </c>
      <c r="H22" s="9"/>
      <c r="I22" s="10"/>
      <c r="J22" s="107"/>
      <c r="K22" s="30">
        <v>43501</v>
      </c>
      <c r="L22" s="45">
        <v>1200000</v>
      </c>
      <c r="M22" s="124">
        <v>390000</v>
      </c>
      <c r="O22" s="45"/>
      <c r="P22" s="33"/>
      <c r="Q22" s="37"/>
      <c r="R22" s="41"/>
      <c r="S22" s="41"/>
    </row>
    <row r="23" spans="1:19" x14ac:dyDescent="0.2">
      <c r="A23" s="8"/>
      <c r="B23" s="8"/>
      <c r="C23" s="23">
        <v>100</v>
      </c>
      <c r="D23" s="8"/>
      <c r="E23" s="8">
        <v>9</v>
      </c>
      <c r="F23" s="8"/>
      <c r="G23" s="23">
        <f>C23*E23</f>
        <v>900</v>
      </c>
      <c r="H23" s="9"/>
      <c r="I23" s="10"/>
      <c r="J23" s="107"/>
      <c r="K23" s="30">
        <v>43502</v>
      </c>
      <c r="L23" s="45">
        <v>2850000</v>
      </c>
      <c r="M23" s="123">
        <v>20000</v>
      </c>
      <c r="O23" s="45"/>
      <c r="P23" s="33"/>
      <c r="Q23" s="37"/>
      <c r="R23" s="41">
        <f>SUM(R14:R22)</f>
        <v>0</v>
      </c>
      <c r="S23" s="41">
        <f>SUM(S14:S22)</f>
        <v>0</v>
      </c>
    </row>
    <row r="24" spans="1:19" x14ac:dyDescent="0.2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43503</v>
      </c>
      <c r="L24" s="45">
        <v>300000</v>
      </c>
      <c r="M24" s="123">
        <v>200000</v>
      </c>
      <c r="O24" s="42"/>
      <c r="P24" s="33"/>
      <c r="Q24" s="37"/>
      <c r="R24" s="43" t="s">
        <v>22</v>
      </c>
      <c r="S24" s="37"/>
    </row>
    <row r="25" spans="1:19" x14ac:dyDescent="0.2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43504</v>
      </c>
      <c r="L25" s="45">
        <v>-2000000</v>
      </c>
      <c r="M25" s="123">
        <v>16800</v>
      </c>
      <c r="O25" s="42"/>
      <c r="P25" s="33"/>
      <c r="Q25" s="37"/>
      <c r="R25" s="43"/>
      <c r="S25" s="37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6">
        <f>SUM(G20:G25)</f>
        <v>7100</v>
      </c>
      <c r="I26" s="9"/>
      <c r="J26" s="107"/>
      <c r="K26" s="30">
        <v>43505</v>
      </c>
      <c r="L26" s="45"/>
      <c r="M26" s="125">
        <v>6000000</v>
      </c>
      <c r="O26" s="49"/>
      <c r="P26" s="33"/>
      <c r="Q26" s="37"/>
      <c r="R26" s="43"/>
      <c r="S26" s="37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12732100</v>
      </c>
      <c r="J27" s="107"/>
      <c r="K27" s="30">
        <v>43506</v>
      </c>
      <c r="L27" s="45"/>
      <c r="M27" s="121"/>
      <c r="O27" s="49"/>
      <c r="P27" s="33"/>
      <c r="Q27" s="37"/>
      <c r="R27" s="43"/>
      <c r="S27" s="37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43507</v>
      </c>
      <c r="L28" s="45"/>
      <c r="M28" s="121"/>
      <c r="O28" s="49"/>
      <c r="P28" s="33"/>
      <c r="Q28" s="37"/>
      <c r="R28" s="43"/>
      <c r="S28" s="37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+'21 Nov'!I37</f>
        <v>536894603</v>
      </c>
      <c r="J29" s="107"/>
      <c r="L29" s="45"/>
      <c r="M29" s="121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+'22 nov'!I52</f>
        <v>20780100</v>
      </c>
      <c r="J30" s="107"/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L32" s="45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536894603</v>
      </c>
      <c r="J37" s="107"/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/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K40" s="30"/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K41" s="30"/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K42" s="30"/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742573081</v>
      </c>
      <c r="J43" s="107"/>
      <c r="K43" s="30"/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K44" s="30"/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22425500</v>
      </c>
      <c r="I45" s="9"/>
      <c r="J45" s="107"/>
      <c r="K45" s="30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2000</v>
      </c>
      <c r="I46" s="9" t="s">
        <v>7</v>
      </c>
      <c r="J46" s="107"/>
      <c r="K46" s="30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22427500</v>
      </c>
      <c r="J47" s="107"/>
      <c r="K47" s="30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K48" s="30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13250000</v>
      </c>
      <c r="I49" s="9">
        <v>0</v>
      </c>
      <c r="J49" s="107"/>
      <c r="K49" s="30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1129500</v>
      </c>
      <c r="I50" s="9"/>
      <c r="J50" s="107"/>
      <c r="K50" s="30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14379500</v>
      </c>
      <c r="J51" s="107"/>
      <c r="K51" s="30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12732100</v>
      </c>
      <c r="J52" s="108"/>
      <c r="K52" s="30"/>
      <c r="L52" s="45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12732100</v>
      </c>
      <c r="J53" s="108"/>
      <c r="K53" s="30"/>
      <c r="L53" s="45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K54" s="30"/>
      <c r="L54" s="45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K55" s="30"/>
      <c r="L55" s="45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K56" s="30"/>
      <c r="L56" s="45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108"/>
      <c r="K57" s="30"/>
      <c r="L57" s="45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K58" s="30"/>
      <c r="L58" s="45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K59" s="30"/>
      <c r="L59" s="45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K60" s="30"/>
      <c r="L60" s="45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K61" s="30"/>
      <c r="L61" s="45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K62" s="30"/>
      <c r="L62" s="45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K63" s="30"/>
      <c r="L63" s="45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K64" s="30"/>
      <c r="L64" s="45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45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2000</v>
      </c>
      <c r="B72" s="87"/>
      <c r="C72" s="88"/>
      <c r="D72" s="84"/>
      <c r="E72" s="89">
        <v>2000</v>
      </c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500</v>
      </c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>
        <v>800000</v>
      </c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>
        <v>97000</v>
      </c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>
        <v>25000</v>
      </c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>
        <v>20000</v>
      </c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>
        <v>10000</v>
      </c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>
        <v>175000</v>
      </c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1129500</v>
      </c>
      <c r="E87" s="69">
        <f>SUM(E69:E86)</f>
        <v>2000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13250000</v>
      </c>
      <c r="M114" s="101">
        <f>SUM(M13:M113)</f>
        <v>22425500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26500000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6" zoomScale="80" zoomScaleNormal="100" zoomScaleSheetLayoutView="80" workbookViewId="0">
      <selection activeCell="L32" sqref="L32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2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58</v>
      </c>
      <c r="C3" s="10"/>
      <c r="D3" s="8"/>
      <c r="E3" s="8"/>
      <c r="F3" s="8"/>
      <c r="G3" s="8"/>
      <c r="H3" s="8" t="s">
        <v>3</v>
      </c>
      <c r="I3" s="12">
        <v>43063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119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0</v>
      </c>
      <c r="F8" s="22"/>
      <c r="G8" s="17">
        <f>C8*E8</f>
        <v>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179</v>
      </c>
      <c r="F9" s="22"/>
      <c r="G9" s="17">
        <f t="shared" ref="G9:G16" si="0">C9*E9</f>
        <v>8950000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35</v>
      </c>
      <c r="F10" s="22"/>
      <c r="G10" s="17">
        <f t="shared" si="0"/>
        <v>700000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3</v>
      </c>
      <c r="F11" s="22"/>
      <c r="G11" s="17">
        <f t="shared" si="0"/>
        <v>30000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2</v>
      </c>
      <c r="F12" s="22"/>
      <c r="G12" s="17">
        <f>C12*E12</f>
        <v>10000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2"/>
      <c r="C13" s="23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07"/>
      <c r="K13" s="30">
        <v>43504</v>
      </c>
      <c r="L13" s="45">
        <v>300000</v>
      </c>
      <c r="M13" s="33">
        <v>3770400</v>
      </c>
      <c r="O13" s="2" t="s">
        <v>19</v>
      </c>
      <c r="P13" s="2"/>
    </row>
    <row r="14" spans="1:19" x14ac:dyDescent="0.2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43505</v>
      </c>
      <c r="L14" s="45">
        <v>1020000</v>
      </c>
      <c r="M14" s="33">
        <v>111772400</v>
      </c>
      <c r="O14" s="34"/>
      <c r="P14" s="35"/>
    </row>
    <row r="15" spans="1:19" x14ac:dyDescent="0.2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43506</v>
      </c>
      <c r="L15" s="45">
        <v>850000</v>
      </c>
      <c r="M15" s="33">
        <v>96000</v>
      </c>
      <c r="O15" s="45"/>
      <c r="P15" s="35"/>
    </row>
    <row r="16" spans="1:19" x14ac:dyDescent="0.2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43507</v>
      </c>
      <c r="L16" s="45">
        <v>1630000</v>
      </c>
      <c r="M16" s="121">
        <v>500000</v>
      </c>
      <c r="O16" s="45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9690000</v>
      </c>
      <c r="I17" s="10"/>
      <c r="J17" s="107"/>
      <c r="K17" s="30">
        <v>43508</v>
      </c>
      <c r="L17" s="45">
        <v>950000</v>
      </c>
      <c r="M17" s="121">
        <v>1600000</v>
      </c>
      <c r="O17" s="45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43509</v>
      </c>
      <c r="L18" s="45">
        <v>1000000</v>
      </c>
      <c r="M18" s="122">
        <v>250000</v>
      </c>
      <c r="O18" s="45"/>
      <c r="P18" s="38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43510</v>
      </c>
      <c r="L19" s="45">
        <v>550000</v>
      </c>
      <c r="M19" s="123">
        <v>20000</v>
      </c>
      <c r="O19" s="45"/>
      <c r="P19" s="38"/>
    </row>
    <row r="20" spans="1:19" x14ac:dyDescent="0.2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43511</v>
      </c>
      <c r="L20" s="45">
        <v>5000000</v>
      </c>
      <c r="M20" s="123">
        <v>500000</v>
      </c>
      <c r="O20" s="45"/>
      <c r="P20" s="38"/>
    </row>
    <row r="21" spans="1:19" x14ac:dyDescent="0.2">
      <c r="A21" s="8"/>
      <c r="B21" s="8"/>
      <c r="C21" s="23">
        <v>500</v>
      </c>
      <c r="D21" s="8"/>
      <c r="E21" s="8">
        <v>6</v>
      </c>
      <c r="F21" s="8"/>
      <c r="G21" s="23">
        <f>C21*E21</f>
        <v>3000</v>
      </c>
      <c r="H21" s="9"/>
      <c r="I21" s="23"/>
      <c r="J21" s="107"/>
      <c r="K21" s="30">
        <v>43512</v>
      </c>
      <c r="L21" s="45">
        <v>2200000</v>
      </c>
      <c r="M21" s="124">
        <v>30000</v>
      </c>
      <c r="O21" s="45"/>
      <c r="P21" s="41"/>
    </row>
    <row r="22" spans="1:19" x14ac:dyDescent="0.2">
      <c r="A22" s="8"/>
      <c r="B22" s="8"/>
      <c r="C22" s="23">
        <v>200</v>
      </c>
      <c r="D22" s="8"/>
      <c r="E22" s="8">
        <v>0</v>
      </c>
      <c r="F22" s="8"/>
      <c r="G22" s="23">
        <f>C22*E22</f>
        <v>0</v>
      </c>
      <c r="H22" s="9"/>
      <c r="I22" s="10"/>
      <c r="J22" s="107"/>
      <c r="K22" s="30">
        <v>43513</v>
      </c>
      <c r="L22" s="45">
        <v>600000</v>
      </c>
      <c r="M22" s="124">
        <v>4500000</v>
      </c>
      <c r="O22" s="45"/>
      <c r="P22" s="33"/>
      <c r="Q22" s="37"/>
      <c r="R22" s="41"/>
      <c r="S22" s="41"/>
    </row>
    <row r="23" spans="1:19" x14ac:dyDescent="0.2">
      <c r="A23" s="8"/>
      <c r="B23" s="8"/>
      <c r="C23" s="23">
        <v>100</v>
      </c>
      <c r="D23" s="8"/>
      <c r="E23" s="8">
        <v>3</v>
      </c>
      <c r="F23" s="8"/>
      <c r="G23" s="23">
        <f>C23*E23</f>
        <v>300</v>
      </c>
      <c r="H23" s="9"/>
      <c r="I23" s="10"/>
      <c r="J23" s="107"/>
      <c r="K23" s="30">
        <v>43514</v>
      </c>
      <c r="L23" s="45">
        <v>550000</v>
      </c>
      <c r="M23" s="123"/>
      <c r="O23" s="45"/>
      <c r="P23" s="33"/>
      <c r="Q23" s="37"/>
      <c r="R23" s="41">
        <f>SUM(R14:R22)</f>
        <v>0</v>
      </c>
      <c r="S23" s="41">
        <f>SUM(S14:S22)</f>
        <v>0</v>
      </c>
    </row>
    <row r="24" spans="1:19" x14ac:dyDescent="0.2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43515</v>
      </c>
      <c r="L24" s="45">
        <v>3000000</v>
      </c>
      <c r="M24" s="123"/>
      <c r="O24" s="42"/>
      <c r="P24" s="33"/>
      <c r="Q24" s="37"/>
      <c r="R24" s="43" t="s">
        <v>22</v>
      </c>
      <c r="S24" s="37"/>
    </row>
    <row r="25" spans="1:19" x14ac:dyDescent="0.2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43516</v>
      </c>
      <c r="L25" s="45">
        <v>1000000</v>
      </c>
      <c r="M25" s="123"/>
      <c r="O25" s="42"/>
      <c r="P25" s="33"/>
      <c r="Q25" s="37"/>
      <c r="R25" s="43"/>
      <c r="S25" s="37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6">
        <f>SUM(G20:G25)</f>
        <v>3300</v>
      </c>
      <c r="I26" s="9"/>
      <c r="J26" s="107"/>
      <c r="K26" s="30">
        <v>43517</v>
      </c>
      <c r="L26" s="45">
        <v>100000</v>
      </c>
      <c r="M26" s="125"/>
      <c r="O26" s="49"/>
      <c r="P26" s="33"/>
      <c r="Q26" s="37"/>
      <c r="R26" s="43"/>
      <c r="S26" s="37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9693300</v>
      </c>
      <c r="J27" s="107"/>
      <c r="K27" s="30">
        <v>43518</v>
      </c>
      <c r="L27" s="45">
        <v>700000</v>
      </c>
      <c r="M27" s="121"/>
      <c r="O27" s="49"/>
      <c r="P27" s="33"/>
      <c r="Q27" s="37"/>
      <c r="R27" s="43"/>
      <c r="S27" s="37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43519</v>
      </c>
      <c r="L28" s="45"/>
      <c r="M28" s="121"/>
      <c r="O28" s="49"/>
      <c r="P28" s="33"/>
      <c r="Q28" s="37"/>
      <c r="R28" s="43"/>
      <c r="S28" s="37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+'21 Nov'!I37</f>
        <v>536894603</v>
      </c>
      <c r="J29" s="107"/>
      <c r="K29" s="30">
        <v>43520</v>
      </c>
      <c r="L29" s="45">
        <v>100000000</v>
      </c>
      <c r="M29" s="121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+'23 Nov '!I52</f>
        <v>12732100</v>
      </c>
      <c r="J30" s="107"/>
      <c r="K30" s="30">
        <v>43521</v>
      </c>
      <c r="L30" s="120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43522</v>
      </c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K32" s="30">
        <v>43523</v>
      </c>
      <c r="L32" s="45">
        <v>500000</v>
      </c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K33" s="30">
        <v>43524</v>
      </c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K34" s="30">
        <v>43525</v>
      </c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>
        <v>100000000</v>
      </c>
      <c r="I36" s="8" t="s">
        <v>7</v>
      </c>
      <c r="J36" s="107"/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436894603</v>
      </c>
      <c r="J37" s="107"/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/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K40" s="30"/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K41" s="30"/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K42" s="30"/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642573081</v>
      </c>
      <c r="J43" s="107"/>
      <c r="K43" s="30"/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K44" s="30"/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123038800</v>
      </c>
      <c r="I45" s="9"/>
      <c r="J45" s="107"/>
      <c r="K45" s="30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K46" s="30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123038800</v>
      </c>
      <c r="J47" s="107"/>
      <c r="K47" s="30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K48" s="30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119950000</v>
      </c>
      <c r="I49" s="9">
        <v>0</v>
      </c>
      <c r="J49" s="107"/>
      <c r="K49" s="30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50000</v>
      </c>
      <c r="I50" s="9"/>
      <c r="J50" s="107"/>
      <c r="K50" s="30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120000000</v>
      </c>
      <c r="J51" s="107"/>
      <c r="K51" s="30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9693300</v>
      </c>
      <c r="J52" s="108"/>
      <c r="K52" s="30"/>
      <c r="L52" s="45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9693300</v>
      </c>
      <c r="J53" s="108"/>
      <c r="K53" s="30"/>
      <c r="L53" s="45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K54" s="30"/>
      <c r="L54" s="45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K55" s="30"/>
      <c r="L55" s="45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K56" s="30"/>
      <c r="L56" s="45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108"/>
      <c r="K57" s="30"/>
      <c r="L57" s="45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K58" s="30"/>
      <c r="L58" s="45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K59" s="30"/>
      <c r="L59" s="45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K60" s="30"/>
      <c r="L60" s="45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K61" s="30"/>
      <c r="L61" s="45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K62" s="30"/>
      <c r="L62" s="45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K63" s="30"/>
      <c r="L63" s="45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K64" s="30"/>
      <c r="L64" s="45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45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25000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25000</v>
      </c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50000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119950000</v>
      </c>
      <c r="M114" s="101">
        <f>SUM(M13:M113)</f>
        <v>123038800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239900000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67" zoomScale="80" zoomScaleNormal="100" zoomScaleSheetLayoutView="80" workbookViewId="0">
      <selection activeCell="L83" sqref="L83:L92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64</v>
      </c>
      <c r="C3" s="10"/>
      <c r="D3" s="8"/>
      <c r="E3" s="8"/>
      <c r="F3" s="8"/>
      <c r="G3" s="8"/>
      <c r="H3" s="8" t="s">
        <v>3</v>
      </c>
      <c r="I3" s="12">
        <v>43065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119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563</v>
      </c>
      <c r="F8" s="22"/>
      <c r="G8" s="17">
        <f>C8*E8</f>
        <v>56300000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f>179+692</f>
        <v>871</v>
      </c>
      <c r="F9" s="22"/>
      <c r="G9" s="17">
        <f t="shared" ref="G9:G16" si="0">C9*E9</f>
        <v>43550000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36</v>
      </c>
      <c r="F10" s="22"/>
      <c r="G10" s="17">
        <f t="shared" si="0"/>
        <v>720000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13</v>
      </c>
      <c r="F11" s="22"/>
      <c r="G11" s="17">
        <f t="shared" si="0"/>
        <v>130000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4</v>
      </c>
      <c r="F12" s="22"/>
      <c r="G12" s="17">
        <f>C12*E12</f>
        <v>20000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2"/>
      <c r="C13" s="23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07"/>
      <c r="K13" s="30">
        <v>43519</v>
      </c>
      <c r="L13" s="45">
        <v>4500000</v>
      </c>
      <c r="M13" s="33">
        <v>40000</v>
      </c>
      <c r="O13" s="2" t="s">
        <v>19</v>
      </c>
      <c r="P13" s="2"/>
    </row>
    <row r="14" spans="1:19" x14ac:dyDescent="0.2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43521</v>
      </c>
      <c r="L14" s="45">
        <v>1750000</v>
      </c>
      <c r="M14" s="33">
        <v>120000</v>
      </c>
      <c r="O14" s="34"/>
      <c r="P14" s="35"/>
    </row>
    <row r="15" spans="1:19" x14ac:dyDescent="0.2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43522</v>
      </c>
      <c r="L15" s="45">
        <v>1000000</v>
      </c>
      <c r="M15" s="33">
        <v>200000</v>
      </c>
      <c r="O15" s="45"/>
      <c r="P15" s="35"/>
    </row>
    <row r="16" spans="1:19" x14ac:dyDescent="0.2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43524</v>
      </c>
      <c r="L16" s="45">
        <v>3700000</v>
      </c>
      <c r="M16" s="121">
        <v>325000</v>
      </c>
      <c r="O16" s="45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100720000</v>
      </c>
      <c r="I17" s="10"/>
      <c r="J17" s="107"/>
      <c r="K17" s="30">
        <v>43525</v>
      </c>
      <c r="L17" s="45">
        <v>1700000</v>
      </c>
      <c r="M17" s="121">
        <v>225000</v>
      </c>
      <c r="O17" s="45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43526</v>
      </c>
      <c r="L18" s="45">
        <v>1000000</v>
      </c>
      <c r="M18" s="122">
        <v>275000</v>
      </c>
      <c r="O18" s="45"/>
      <c r="P18" s="38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43527</v>
      </c>
      <c r="L19" s="45">
        <v>540000</v>
      </c>
      <c r="M19" s="123">
        <v>30000</v>
      </c>
      <c r="O19" s="45"/>
      <c r="P19" s="38"/>
    </row>
    <row r="20" spans="1:19" x14ac:dyDescent="0.2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43528</v>
      </c>
      <c r="L20" s="45">
        <v>1000000</v>
      </c>
      <c r="M20" s="123">
        <v>100000</v>
      </c>
      <c r="O20" s="45"/>
      <c r="P20" s="38"/>
    </row>
    <row r="21" spans="1:19" x14ac:dyDescent="0.2">
      <c r="A21" s="8"/>
      <c r="B21" s="8"/>
      <c r="C21" s="23">
        <v>500</v>
      </c>
      <c r="D21" s="8"/>
      <c r="E21" s="8">
        <v>6</v>
      </c>
      <c r="F21" s="8"/>
      <c r="G21" s="23">
        <f>C21*E21</f>
        <v>3000</v>
      </c>
      <c r="H21" s="9"/>
      <c r="I21" s="23"/>
      <c r="J21" s="107"/>
      <c r="K21" s="30">
        <v>43529</v>
      </c>
      <c r="L21" s="45">
        <v>800000</v>
      </c>
      <c r="M21" s="124">
        <v>266000</v>
      </c>
      <c r="O21" s="45"/>
      <c r="P21" s="41"/>
    </row>
    <row r="22" spans="1:19" x14ac:dyDescent="0.2">
      <c r="A22" s="8"/>
      <c r="B22" s="8"/>
      <c r="C22" s="23">
        <v>200</v>
      </c>
      <c r="D22" s="8"/>
      <c r="E22" s="8">
        <v>0</v>
      </c>
      <c r="F22" s="8"/>
      <c r="G22" s="23">
        <f>C22*E22</f>
        <v>0</v>
      </c>
      <c r="H22" s="9"/>
      <c r="I22" s="10"/>
      <c r="J22" s="107"/>
      <c r="K22" s="30">
        <v>43530</v>
      </c>
      <c r="L22" s="45">
        <v>100000</v>
      </c>
      <c r="M22" s="124">
        <v>1135000</v>
      </c>
      <c r="O22" s="45"/>
      <c r="P22" s="33"/>
      <c r="Q22" s="37"/>
      <c r="R22" s="41"/>
      <c r="S22" s="41"/>
    </row>
    <row r="23" spans="1:19" x14ac:dyDescent="0.2">
      <c r="A23" s="8"/>
      <c r="B23" s="8"/>
      <c r="C23" s="23">
        <v>100</v>
      </c>
      <c r="D23" s="8"/>
      <c r="E23" s="8">
        <v>3</v>
      </c>
      <c r="F23" s="8"/>
      <c r="G23" s="23">
        <f>C23*E23</f>
        <v>300</v>
      </c>
      <c r="H23" s="9"/>
      <c r="I23" s="10"/>
      <c r="J23" s="107"/>
      <c r="K23" s="30">
        <v>43531</v>
      </c>
      <c r="L23" s="45">
        <v>1200000</v>
      </c>
      <c r="M23" s="123"/>
      <c r="O23" s="45"/>
      <c r="P23" s="33"/>
      <c r="Q23" s="37"/>
      <c r="R23" s="41">
        <f>SUM(R14:R22)</f>
        <v>0</v>
      </c>
      <c r="S23" s="41">
        <f>SUM(S14:S22)</f>
        <v>0</v>
      </c>
    </row>
    <row r="24" spans="1:19" x14ac:dyDescent="0.2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43532</v>
      </c>
      <c r="L24" s="45">
        <v>1000000</v>
      </c>
      <c r="M24" s="123"/>
      <c r="O24" s="42"/>
      <c r="P24" s="33"/>
      <c r="Q24" s="37"/>
      <c r="R24" s="43" t="s">
        <v>22</v>
      </c>
      <c r="S24" s="37"/>
    </row>
    <row r="25" spans="1:19" x14ac:dyDescent="0.2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43533</v>
      </c>
      <c r="L25" s="45">
        <v>750000</v>
      </c>
      <c r="M25" s="123"/>
      <c r="O25" s="42"/>
      <c r="P25" s="33"/>
      <c r="Q25" s="37"/>
      <c r="R25" s="43"/>
      <c r="S25" s="37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6">
        <f>SUM(G20:G25)</f>
        <v>3300</v>
      </c>
      <c r="I26" s="9"/>
      <c r="J26" s="107"/>
      <c r="K26" s="30">
        <v>43534</v>
      </c>
      <c r="L26" s="45">
        <v>950000</v>
      </c>
      <c r="M26" s="125"/>
      <c r="O26" s="49"/>
      <c r="P26" s="33"/>
      <c r="Q26" s="37"/>
      <c r="R26" s="43"/>
      <c r="S26" s="37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100723300</v>
      </c>
      <c r="J27" s="107"/>
      <c r="K27" s="30">
        <v>43535</v>
      </c>
      <c r="L27" s="45">
        <v>900000</v>
      </c>
      <c r="M27" s="121"/>
      <c r="O27" s="49"/>
      <c r="P27" s="33"/>
      <c r="Q27" s="37"/>
      <c r="R27" s="43"/>
      <c r="S27" s="37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43536</v>
      </c>
      <c r="L28" s="45">
        <v>850000</v>
      </c>
      <c r="M28" s="121"/>
      <c r="O28" s="49"/>
      <c r="P28" s="33"/>
      <c r="Q28" s="37"/>
      <c r="R28" s="43"/>
      <c r="S28" s="37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+'24 Nov '!I37</f>
        <v>436894603</v>
      </c>
      <c r="J29" s="107"/>
      <c r="K29" s="30">
        <v>43537</v>
      </c>
      <c r="L29" s="45">
        <v>1300000</v>
      </c>
      <c r="M29" s="121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+'24 Nov '!I52</f>
        <v>9693300</v>
      </c>
      <c r="J30" s="107"/>
      <c r="K30" s="30">
        <v>43538</v>
      </c>
      <c r="L30" s="45">
        <v>1000000</v>
      </c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43539</v>
      </c>
      <c r="L31" s="45">
        <v>800000</v>
      </c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K32" s="30">
        <v>43540</v>
      </c>
      <c r="L32" s="45">
        <v>1500000</v>
      </c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K33" s="30">
        <v>43541</v>
      </c>
      <c r="L33" s="45">
        <v>1650000</v>
      </c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K34" s="30">
        <v>43542</v>
      </c>
      <c r="L34" s="45">
        <v>2000000</v>
      </c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K35" s="30">
        <v>43543</v>
      </c>
      <c r="L35" s="45">
        <v>1500000</v>
      </c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K36" s="30">
        <v>43544</v>
      </c>
      <c r="L36" s="45">
        <v>250000</v>
      </c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436894603</v>
      </c>
      <c r="J37" s="107"/>
      <c r="K37" s="30">
        <v>43545</v>
      </c>
      <c r="L37" s="45">
        <v>450000</v>
      </c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K38" s="30">
        <v>43546</v>
      </c>
      <c r="L38" s="45">
        <v>900000</v>
      </c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>
        <v>43547</v>
      </c>
      <c r="L39" s="45">
        <v>550000</v>
      </c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K40" s="30">
        <v>43548</v>
      </c>
      <c r="L40" s="45">
        <v>550000</v>
      </c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K41" s="30">
        <v>43549</v>
      </c>
      <c r="L41" s="45">
        <v>1420000</v>
      </c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K42" s="30">
        <v>43550</v>
      </c>
      <c r="L42" s="45">
        <v>1400000</v>
      </c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642573081</v>
      </c>
      <c r="J43" s="107"/>
      <c r="K43" s="30">
        <v>43551</v>
      </c>
      <c r="L43" s="45">
        <v>1250000</v>
      </c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K44" s="30">
        <v>43552</v>
      </c>
      <c r="L44" s="45">
        <v>600000</v>
      </c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2716000</v>
      </c>
      <c r="I45" s="9"/>
      <c r="J45" s="107"/>
      <c r="K45" s="30">
        <v>43553</v>
      </c>
      <c r="L45" s="45">
        <v>500000</v>
      </c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K46" s="30">
        <v>43554</v>
      </c>
      <c r="L46" s="45">
        <v>1000000</v>
      </c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2716000</v>
      </c>
      <c r="J47" s="107"/>
      <c r="K47" s="30">
        <v>43555</v>
      </c>
      <c r="L47" s="45">
        <v>700000</v>
      </c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K48" s="30">
        <v>43556</v>
      </c>
      <c r="L48" s="45">
        <v>650000</v>
      </c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93745000</v>
      </c>
      <c r="I49" s="9">
        <v>0</v>
      </c>
      <c r="J49" s="132">
        <f>+H49-800000</f>
        <v>92945000</v>
      </c>
      <c r="K49" s="30">
        <v>43557</v>
      </c>
      <c r="L49" s="45">
        <v>2000000</v>
      </c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1000</v>
      </c>
      <c r="I50" s="9"/>
      <c r="J50" s="107"/>
      <c r="K50" s="30">
        <v>43558</v>
      </c>
      <c r="L50" s="45">
        <v>1125000</v>
      </c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93746000</v>
      </c>
      <c r="J51" s="107"/>
      <c r="K51" s="30">
        <v>43559</v>
      </c>
      <c r="L51" s="45">
        <v>600000</v>
      </c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100723300</v>
      </c>
      <c r="J52" s="108"/>
      <c r="K52" s="30">
        <v>43560</v>
      </c>
      <c r="L52" s="45">
        <v>75000</v>
      </c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100723300</v>
      </c>
      <c r="J53" s="108"/>
      <c r="K53" s="30">
        <v>43561</v>
      </c>
      <c r="L53" s="45">
        <v>500000</v>
      </c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K54" s="30">
        <v>43562</v>
      </c>
      <c r="L54" s="45">
        <v>800000</v>
      </c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K55" s="30">
        <v>43563</v>
      </c>
      <c r="L55" s="45">
        <v>1000000</v>
      </c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K56" s="30">
        <v>43564</v>
      </c>
      <c r="L56" s="45">
        <v>1000000</v>
      </c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108"/>
      <c r="K57" s="30">
        <v>43565</v>
      </c>
      <c r="L57" s="45">
        <v>1000000</v>
      </c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K58" s="30">
        <v>43566</v>
      </c>
      <c r="L58" s="45">
        <v>500000</v>
      </c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K59" s="30">
        <v>43567</v>
      </c>
      <c r="L59" s="45">
        <v>100000</v>
      </c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K60" s="30">
        <v>43568</v>
      </c>
      <c r="L60" s="45">
        <v>1500000</v>
      </c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K61" s="30">
        <v>43569</v>
      </c>
      <c r="L61" s="45">
        <v>2000000</v>
      </c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K62" s="30">
        <v>43570</v>
      </c>
      <c r="L62" s="45">
        <v>1400000</v>
      </c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K63" s="30">
        <v>43571</v>
      </c>
      <c r="L63" s="45">
        <v>250000</v>
      </c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K64" s="30">
        <v>43572</v>
      </c>
      <c r="L64" s="45">
        <v>750000</v>
      </c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K65" s="30">
        <v>43573</v>
      </c>
      <c r="L65" s="45">
        <v>1950000</v>
      </c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K66" s="30">
        <v>43574</v>
      </c>
      <c r="L66" s="45">
        <v>1475000</v>
      </c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K67" s="30">
        <v>43575</v>
      </c>
      <c r="L67" s="45">
        <v>1000000</v>
      </c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K68" s="30">
        <v>43576</v>
      </c>
      <c r="L68" s="45">
        <v>800000</v>
      </c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K69" s="30">
        <v>43577</v>
      </c>
      <c r="L69" s="45">
        <v>500000</v>
      </c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K70" s="30">
        <v>43578</v>
      </c>
      <c r="L70" s="45">
        <v>1800000</v>
      </c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K71" s="30">
        <v>43579</v>
      </c>
      <c r="L71" s="45">
        <v>400000</v>
      </c>
      <c r="N71" s="39"/>
      <c r="O71" s="81"/>
    </row>
    <row r="72" spans="1:15" x14ac:dyDescent="0.25">
      <c r="A72" s="86">
        <v>1000</v>
      </c>
      <c r="B72" s="87"/>
      <c r="C72" s="88"/>
      <c r="D72" s="84"/>
      <c r="E72" s="89"/>
      <c r="F72" s="2"/>
      <c r="G72" s="2"/>
      <c r="H72" s="53"/>
      <c r="I72" s="2"/>
      <c r="J72" s="50"/>
      <c r="K72" s="30">
        <v>43580</v>
      </c>
      <c r="L72" s="45">
        <v>2750000</v>
      </c>
      <c r="N72" s="39"/>
      <c r="O72" s="81"/>
    </row>
    <row r="73" spans="1:15" x14ac:dyDescent="0.25">
      <c r="A73" s="85"/>
      <c r="B73" s="84"/>
      <c r="C73" s="88"/>
      <c r="D73" s="88"/>
      <c r="E73" s="90"/>
      <c r="F73" s="68"/>
      <c r="H73" s="69"/>
      <c r="J73" s="50"/>
      <c r="K73" s="30">
        <v>43581</v>
      </c>
      <c r="L73" s="45">
        <v>1250000</v>
      </c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K74" s="30">
        <v>43582</v>
      </c>
      <c r="L74" s="45">
        <v>800000</v>
      </c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K75" s="30">
        <v>43583</v>
      </c>
      <c r="L75" s="45">
        <v>900000</v>
      </c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K76" s="30">
        <v>43584</v>
      </c>
      <c r="L76" s="45">
        <v>700000</v>
      </c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K77" s="30">
        <v>43585</v>
      </c>
      <c r="L77" s="45">
        <v>610000</v>
      </c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K78" s="30">
        <v>43586</v>
      </c>
      <c r="L78" s="45">
        <v>400000</v>
      </c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K79" s="30">
        <v>43587</v>
      </c>
      <c r="L79" s="45">
        <v>250000</v>
      </c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K80" s="30">
        <v>43588</v>
      </c>
      <c r="L80" s="45">
        <v>3000000</v>
      </c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K81" s="30">
        <v>43589</v>
      </c>
      <c r="L81" s="45">
        <v>300000</v>
      </c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K82" s="30">
        <v>43590</v>
      </c>
      <c r="L82" s="45">
        <v>0</v>
      </c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K83" s="30">
        <v>43591</v>
      </c>
      <c r="L83" s="45">
        <v>1100000</v>
      </c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K84" s="30">
        <v>43592</v>
      </c>
      <c r="L84" s="45">
        <v>1500000</v>
      </c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K85" s="30">
        <v>43593</v>
      </c>
      <c r="L85" s="45">
        <v>1300000</v>
      </c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K86" s="30">
        <v>43594</v>
      </c>
      <c r="L86" s="45">
        <v>900000</v>
      </c>
      <c r="N86" s="39"/>
      <c r="O86" s="81"/>
    </row>
    <row r="87" spans="1:15" x14ac:dyDescent="0.25">
      <c r="A87" s="96">
        <f>SUM(A69:A86)</f>
        <v>1000</v>
      </c>
      <c r="E87" s="69">
        <f>SUM(E69:E86)</f>
        <v>0</v>
      </c>
      <c r="H87" s="69">
        <f>SUM(H69:H86)</f>
        <v>0</v>
      </c>
      <c r="J87" s="50"/>
      <c r="K87" s="30">
        <v>43595</v>
      </c>
      <c r="L87" s="45">
        <v>1000000</v>
      </c>
      <c r="N87" s="39"/>
      <c r="O87" s="81"/>
    </row>
    <row r="88" spans="1:15" x14ac:dyDescent="0.25">
      <c r="J88" s="50"/>
      <c r="K88" s="30">
        <v>43596</v>
      </c>
      <c r="L88" s="45">
        <v>800000</v>
      </c>
      <c r="N88" s="39"/>
      <c r="O88" s="81"/>
    </row>
    <row r="89" spans="1:15" x14ac:dyDescent="0.25">
      <c r="J89" s="50"/>
      <c r="K89" s="30">
        <v>43597</v>
      </c>
      <c r="L89" s="45">
        <v>1500000</v>
      </c>
      <c r="N89" s="39"/>
      <c r="O89" s="81"/>
    </row>
    <row r="90" spans="1:15" x14ac:dyDescent="0.25">
      <c r="H90" s="7">
        <v>2</v>
      </c>
      <c r="J90" s="50"/>
      <c r="K90" s="30">
        <v>43598</v>
      </c>
      <c r="L90" s="45">
        <v>5000000</v>
      </c>
      <c r="N90" s="39"/>
      <c r="O90" s="81"/>
    </row>
    <row r="91" spans="1:15" x14ac:dyDescent="0.25">
      <c r="J91" s="50"/>
      <c r="K91" s="30">
        <v>43599</v>
      </c>
      <c r="L91" s="45">
        <v>4000000</v>
      </c>
      <c r="N91" s="39"/>
      <c r="O91" s="81"/>
    </row>
    <row r="92" spans="1:15" x14ac:dyDescent="0.25">
      <c r="J92" s="50"/>
      <c r="K92" s="30">
        <v>43600</v>
      </c>
      <c r="L92" s="45">
        <v>1450000</v>
      </c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93745000</v>
      </c>
      <c r="M114" s="101">
        <f>SUM(M13:M113)</f>
        <v>2716000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187490000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zoomScale="80" zoomScaleNormal="100" zoomScaleSheetLayoutView="80" workbookViewId="0">
      <selection activeCell="L14" sqref="L14:L26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63</v>
      </c>
      <c r="C3" s="10"/>
      <c r="D3" s="8"/>
      <c r="E3" s="8"/>
      <c r="F3" s="8"/>
      <c r="G3" s="8"/>
      <c r="H3" s="8" t="s">
        <v>3</v>
      </c>
      <c r="I3" s="12">
        <v>43066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119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74</v>
      </c>
      <c r="F8" s="22"/>
      <c r="G8" s="17">
        <f>C8*E8</f>
        <v>7400000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21</v>
      </c>
      <c r="F9" s="22"/>
      <c r="G9" s="17">
        <f t="shared" ref="G9:G16" si="0">C9*E9</f>
        <v>1050000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42</v>
      </c>
      <c r="F10" s="22"/>
      <c r="G10" s="17">
        <f t="shared" si="0"/>
        <v>840000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13</v>
      </c>
      <c r="F11" s="22"/>
      <c r="G11" s="17">
        <f t="shared" si="0"/>
        <v>130000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4</v>
      </c>
      <c r="F12" s="22"/>
      <c r="G12" s="17">
        <f>C12*E12</f>
        <v>20000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2"/>
      <c r="C13" s="23">
        <v>2000</v>
      </c>
      <c r="D13" s="8"/>
      <c r="E13" s="22">
        <v>1</v>
      </c>
      <c r="F13" s="22"/>
      <c r="G13" s="17">
        <f t="shared" si="0"/>
        <v>2000</v>
      </c>
      <c r="H13" s="9"/>
      <c r="I13" s="17"/>
      <c r="J13" s="107"/>
      <c r="K13" s="30">
        <v>43590</v>
      </c>
      <c r="L13" s="134">
        <v>950000</v>
      </c>
      <c r="M13" s="33">
        <v>774000</v>
      </c>
      <c r="O13" s="2" t="s">
        <v>19</v>
      </c>
      <c r="P13" s="2"/>
    </row>
    <row r="14" spans="1:19" x14ac:dyDescent="0.2">
      <c r="A14" s="8"/>
      <c r="B14" s="22"/>
      <c r="C14" s="23">
        <v>1000</v>
      </c>
      <c r="D14" s="8"/>
      <c r="E14" s="22">
        <v>1</v>
      </c>
      <c r="F14" s="22"/>
      <c r="G14" s="17">
        <f t="shared" si="0"/>
        <v>1000</v>
      </c>
      <c r="H14" s="9"/>
      <c r="I14" s="17"/>
      <c r="J14" s="107"/>
      <c r="K14" s="30">
        <v>43601</v>
      </c>
      <c r="L14" s="134">
        <v>1000000</v>
      </c>
      <c r="M14" s="33">
        <v>63000</v>
      </c>
      <c r="O14" s="34">
        <v>90000000</v>
      </c>
      <c r="P14" s="35"/>
    </row>
    <row r="15" spans="1:19" x14ac:dyDescent="0.2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43602</v>
      </c>
      <c r="L15" s="134">
        <v>1350000</v>
      </c>
      <c r="M15" s="33">
        <v>11940000</v>
      </c>
      <c r="O15" s="45"/>
      <c r="P15" s="35"/>
    </row>
    <row r="16" spans="1:19" x14ac:dyDescent="0.2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43603</v>
      </c>
      <c r="L16" s="134">
        <v>800000</v>
      </c>
      <c r="M16" s="121">
        <v>90000000</v>
      </c>
      <c r="O16" s="45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9443000</v>
      </c>
      <c r="I17" s="10"/>
      <c r="J17" s="107"/>
      <c r="K17" s="30">
        <v>43604</v>
      </c>
      <c r="L17" s="134">
        <v>950000</v>
      </c>
      <c r="M17" s="121">
        <v>500000</v>
      </c>
      <c r="O17" s="45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43605</v>
      </c>
      <c r="L18" s="134">
        <v>445000</v>
      </c>
      <c r="M18" s="122">
        <v>50000</v>
      </c>
      <c r="O18" s="45"/>
      <c r="P18" s="38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43606</v>
      </c>
      <c r="L19" s="134">
        <v>950000</v>
      </c>
      <c r="M19" s="123">
        <v>55000</v>
      </c>
      <c r="O19" s="45"/>
      <c r="P19" s="38"/>
    </row>
    <row r="20" spans="1:19" x14ac:dyDescent="0.2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43607</v>
      </c>
      <c r="L20" s="134">
        <v>745000</v>
      </c>
      <c r="M20" s="123">
        <v>30000</v>
      </c>
      <c r="O20" s="45"/>
      <c r="P20" s="38"/>
    </row>
    <row r="21" spans="1:19" x14ac:dyDescent="0.2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J21" s="107"/>
      <c r="K21" s="30">
        <v>43608</v>
      </c>
      <c r="L21" s="134">
        <v>800000</v>
      </c>
      <c r="M21" s="124">
        <v>10000</v>
      </c>
      <c r="O21" s="45"/>
      <c r="P21" s="41"/>
    </row>
    <row r="22" spans="1:19" x14ac:dyDescent="0.2">
      <c r="A22" s="8"/>
      <c r="B22" s="8"/>
      <c r="C22" s="23">
        <v>200</v>
      </c>
      <c r="D22" s="8"/>
      <c r="E22" s="8">
        <v>0</v>
      </c>
      <c r="F22" s="8"/>
      <c r="G22" s="23">
        <f>C22*E22</f>
        <v>0</v>
      </c>
      <c r="H22" s="9"/>
      <c r="I22" s="10"/>
      <c r="J22" s="107"/>
      <c r="K22" s="30">
        <v>43609</v>
      </c>
      <c r="L22" s="134">
        <v>750000</v>
      </c>
      <c r="M22" s="124">
        <v>150000</v>
      </c>
      <c r="O22" s="45"/>
      <c r="P22" s="33"/>
      <c r="Q22" s="37"/>
      <c r="R22" s="41"/>
      <c r="S22" s="41"/>
    </row>
    <row r="23" spans="1:19" x14ac:dyDescent="0.2">
      <c r="A23" s="8"/>
      <c r="B23" s="8"/>
      <c r="C23" s="23">
        <v>100</v>
      </c>
      <c r="D23" s="8"/>
      <c r="E23" s="8">
        <v>1</v>
      </c>
      <c r="F23" s="8"/>
      <c r="G23" s="23">
        <f>C23*E23</f>
        <v>100</v>
      </c>
      <c r="H23" s="9"/>
      <c r="I23" s="10"/>
      <c r="J23" s="107"/>
      <c r="K23" s="30">
        <v>43610</v>
      </c>
      <c r="L23" s="134">
        <v>1600000</v>
      </c>
      <c r="M23" s="123">
        <v>450000</v>
      </c>
      <c r="O23" s="45"/>
      <c r="P23" s="33"/>
      <c r="Q23" s="37"/>
      <c r="R23" s="41">
        <f>SUM(R14:R22)</f>
        <v>0</v>
      </c>
      <c r="S23" s="41">
        <f>SUM(S14:S22)</f>
        <v>0</v>
      </c>
    </row>
    <row r="24" spans="1:19" x14ac:dyDescent="0.2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43611</v>
      </c>
      <c r="L24" s="134">
        <v>800000</v>
      </c>
      <c r="M24" s="123">
        <v>400000</v>
      </c>
      <c r="O24" s="42"/>
      <c r="P24" s="33"/>
      <c r="Q24" s="37"/>
      <c r="R24" s="43" t="s">
        <v>22</v>
      </c>
      <c r="S24" s="37"/>
    </row>
    <row r="25" spans="1:19" x14ac:dyDescent="0.2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43612</v>
      </c>
      <c r="L25" s="134">
        <v>950000</v>
      </c>
      <c r="M25" s="123">
        <v>6800</v>
      </c>
      <c r="O25" s="42"/>
      <c r="P25" s="33"/>
      <c r="Q25" s="37"/>
      <c r="R25" s="43"/>
      <c r="S25" s="37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6">
        <f>SUM(G20:G25)</f>
        <v>600</v>
      </c>
      <c r="I26" s="9"/>
      <c r="J26" s="107"/>
      <c r="K26" s="30">
        <v>43613</v>
      </c>
      <c r="L26" s="45">
        <v>700000</v>
      </c>
      <c r="M26" s="125"/>
      <c r="O26" s="49"/>
      <c r="P26" s="33"/>
      <c r="Q26" s="37"/>
      <c r="R26" s="43"/>
      <c r="S26" s="37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9443600</v>
      </c>
      <c r="J27" s="107"/>
      <c r="K27" s="30">
        <v>43614</v>
      </c>
      <c r="L27" s="45"/>
      <c r="M27" s="121"/>
      <c r="O27" s="49"/>
      <c r="P27" s="33"/>
      <c r="Q27" s="37"/>
      <c r="R27" s="43"/>
      <c r="S27" s="37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43615</v>
      </c>
      <c r="L28" s="45"/>
      <c r="M28" s="121"/>
      <c r="O28" s="49"/>
      <c r="P28" s="33"/>
      <c r="Q28" s="37"/>
      <c r="R28" s="43"/>
      <c r="S28" s="37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+'26 Nov '!I37</f>
        <v>436894603</v>
      </c>
      <c r="J29" s="107"/>
      <c r="K29" s="30">
        <v>43616</v>
      </c>
      <c r="L29" s="45"/>
      <c r="M29" s="121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+'26 Nov '!I52</f>
        <v>100723300</v>
      </c>
      <c r="J30" s="107"/>
      <c r="K30" s="30">
        <v>43617</v>
      </c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43618</v>
      </c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K32" s="30">
        <v>43619</v>
      </c>
      <c r="L32" s="45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K33" s="30">
        <v>43620</v>
      </c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K34" s="30">
        <v>43621</v>
      </c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90000000</v>
      </c>
      <c r="I35" s="9"/>
      <c r="J35" s="107"/>
      <c r="K35" s="30">
        <v>43622</v>
      </c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K36" s="30">
        <v>43623</v>
      </c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526894603</v>
      </c>
      <c r="J37" s="107"/>
      <c r="K37" s="30">
        <v>43624</v>
      </c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K38" s="30">
        <v>43625</v>
      </c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>
        <v>43626</v>
      </c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K40" s="30">
        <v>43627</v>
      </c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K41" s="30">
        <v>43628</v>
      </c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K42" s="30">
        <v>43629</v>
      </c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732573081</v>
      </c>
      <c r="J43" s="107"/>
      <c r="K43" s="30">
        <v>43630</v>
      </c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K44" s="30">
        <v>43631</v>
      </c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104428800</v>
      </c>
      <c r="I45" s="9"/>
      <c r="J45" s="107"/>
      <c r="K45" s="30">
        <v>43632</v>
      </c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2600</v>
      </c>
      <c r="I46" s="9" t="s">
        <v>7</v>
      </c>
      <c r="J46" s="107"/>
      <c r="K46" s="30">
        <v>43633</v>
      </c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104431400</v>
      </c>
      <c r="J47" s="107"/>
      <c r="K47" s="30">
        <v>43634</v>
      </c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K48" s="30">
        <v>43635</v>
      </c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12790000</v>
      </c>
      <c r="I49" s="9">
        <v>0</v>
      </c>
      <c r="J49" s="132"/>
      <c r="K49" s="30">
        <v>43636</v>
      </c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361700</v>
      </c>
      <c r="I50" s="9"/>
      <c r="J50" s="107"/>
      <c r="K50" s="30">
        <v>43637</v>
      </c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13151700</v>
      </c>
      <c r="J51" s="107"/>
      <c r="K51" s="30">
        <v>43638</v>
      </c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9443600</v>
      </c>
      <c r="J52" s="108"/>
      <c r="K52" s="30">
        <v>43639</v>
      </c>
      <c r="L52" s="45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9443600</v>
      </c>
      <c r="J53" s="108"/>
      <c r="K53" s="30">
        <v>43640</v>
      </c>
      <c r="L53" s="45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K54" s="30">
        <v>43641</v>
      </c>
      <c r="L54" s="45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K55" s="30">
        <v>43642</v>
      </c>
      <c r="L55" s="45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K56" s="30">
        <v>43643</v>
      </c>
      <c r="L56" s="45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108"/>
      <c r="K57" s="30">
        <v>43644</v>
      </c>
      <c r="L57" s="45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K58" s="30">
        <v>43645</v>
      </c>
      <c r="L58" s="45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K59" s="30">
        <v>43646</v>
      </c>
      <c r="L59" s="45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K60" s="30">
        <v>43647</v>
      </c>
      <c r="L60" s="45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K61" s="30">
        <v>43648</v>
      </c>
      <c r="L61" s="45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K62" s="30">
        <v>43649</v>
      </c>
      <c r="L62" s="45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K63" s="30">
        <v>43650</v>
      </c>
      <c r="L63" s="45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K64" s="30">
        <v>43651</v>
      </c>
      <c r="L64" s="45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K65" s="30">
        <v>43652</v>
      </c>
      <c r="L65" s="45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K66" s="30">
        <v>43653</v>
      </c>
      <c r="L66" s="45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K67" s="30">
        <v>43654</v>
      </c>
      <c r="L67" s="45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K68" s="30">
        <v>43655</v>
      </c>
      <c r="L68" s="45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K69" s="30">
        <v>43656</v>
      </c>
      <c r="L69" s="45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K70" s="30">
        <v>43657</v>
      </c>
      <c r="L70" s="45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K71" s="30">
        <v>43658</v>
      </c>
      <c r="L71" s="45"/>
      <c r="N71" s="39"/>
      <c r="O71" s="81"/>
    </row>
    <row r="72" spans="1:15" x14ac:dyDescent="0.25">
      <c r="A72" s="86">
        <v>75700</v>
      </c>
      <c r="B72" s="87"/>
      <c r="C72" s="88"/>
      <c r="D72" s="84"/>
      <c r="E72" s="89">
        <v>2600</v>
      </c>
      <c r="F72" s="2"/>
      <c r="G72" s="2"/>
      <c r="H72" s="53"/>
      <c r="I72" s="2"/>
      <c r="J72" s="50"/>
      <c r="K72" s="30">
        <v>43659</v>
      </c>
      <c r="L72" s="45"/>
      <c r="N72" s="39"/>
      <c r="O72" s="81"/>
    </row>
    <row r="73" spans="1:15" x14ac:dyDescent="0.25">
      <c r="A73" s="85">
        <v>286000</v>
      </c>
      <c r="B73" s="84"/>
      <c r="C73" s="88"/>
      <c r="D73" s="88"/>
      <c r="E73" s="90"/>
      <c r="F73" s="68"/>
      <c r="H73" s="69"/>
      <c r="J73" s="50"/>
      <c r="K73" s="30">
        <v>43660</v>
      </c>
      <c r="L73" s="45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K74" s="30">
        <v>43661</v>
      </c>
      <c r="L74" s="45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K75" s="30">
        <v>43662</v>
      </c>
      <c r="L75" s="45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K76" s="30">
        <v>43663</v>
      </c>
      <c r="L76" s="45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K77" s="30">
        <v>43664</v>
      </c>
      <c r="L77" s="45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K78" s="30">
        <v>43665</v>
      </c>
      <c r="L78" s="4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K79" s="30">
        <v>43666</v>
      </c>
      <c r="L79" s="4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K80" s="30">
        <v>43667</v>
      </c>
      <c r="L80" s="4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K81" s="30">
        <v>43668</v>
      </c>
      <c r="L81" s="4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K82" s="30">
        <v>43669</v>
      </c>
      <c r="L82" s="4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K83" s="30">
        <v>43670</v>
      </c>
      <c r="L83" s="4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K84" s="30">
        <v>43671</v>
      </c>
      <c r="L84" s="4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K85" s="30">
        <v>43672</v>
      </c>
      <c r="L85" s="4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K86" s="30">
        <v>43673</v>
      </c>
      <c r="L86" s="45"/>
      <c r="N86" s="39"/>
      <c r="O86" s="81"/>
    </row>
    <row r="87" spans="1:15" x14ac:dyDescent="0.25">
      <c r="A87" s="96">
        <f>SUM(A69:A86)</f>
        <v>361700</v>
      </c>
      <c r="E87" s="69">
        <f>SUM(E69:E86)</f>
        <v>2600</v>
      </c>
      <c r="H87" s="69">
        <f>SUM(H69:H86)</f>
        <v>0</v>
      </c>
      <c r="J87" s="50"/>
      <c r="K87" s="30">
        <v>43674</v>
      </c>
      <c r="L87" s="45"/>
      <c r="N87" s="39"/>
      <c r="O87" s="81"/>
    </row>
    <row r="88" spans="1:15" x14ac:dyDescent="0.25">
      <c r="J88" s="50"/>
      <c r="K88" s="30">
        <v>43675</v>
      </c>
      <c r="L88" s="45"/>
      <c r="N88" s="39"/>
      <c r="O88" s="81"/>
    </row>
    <row r="89" spans="1:15" x14ac:dyDescent="0.25">
      <c r="J89" s="50"/>
      <c r="K89" s="30">
        <v>43676</v>
      </c>
      <c r="L89" s="45"/>
      <c r="N89" s="39"/>
      <c r="O89" s="81"/>
    </row>
    <row r="90" spans="1:15" x14ac:dyDescent="0.25">
      <c r="H90" s="7">
        <v>2</v>
      </c>
      <c r="J90" s="50"/>
      <c r="K90" s="30">
        <v>43677</v>
      </c>
      <c r="L90" s="45"/>
      <c r="N90" s="39"/>
      <c r="O90" s="81"/>
    </row>
    <row r="91" spans="1:15" x14ac:dyDescent="0.25">
      <c r="J91" s="50"/>
      <c r="K91" s="30">
        <v>43678</v>
      </c>
      <c r="L91" s="45"/>
      <c r="N91" s="39"/>
      <c r="O91" s="81"/>
    </row>
    <row r="92" spans="1:15" x14ac:dyDescent="0.25">
      <c r="J92" s="50"/>
      <c r="K92" s="30"/>
      <c r="L92" s="4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90000000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12790000</v>
      </c>
      <c r="M114" s="101">
        <f>SUM(M13:M113)</f>
        <v>104428800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25580000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tabSelected="1" view="pageBreakPreview" zoomScale="80" zoomScaleNormal="100" zoomScaleSheetLayoutView="80" workbookViewId="0">
      <selection activeCell="E20" sqref="E20:E2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43067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119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23</v>
      </c>
      <c r="F8" s="22"/>
      <c r="G8" s="17">
        <f>C8*E8</f>
        <v>2300000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120</v>
      </c>
      <c r="F9" s="22"/>
      <c r="G9" s="17">
        <f t="shared" ref="G9:G16" si="0">C9*E9</f>
        <v>6000000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46</v>
      </c>
      <c r="F10" s="22"/>
      <c r="G10" s="17">
        <f t="shared" si="0"/>
        <v>920000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17</v>
      </c>
      <c r="F11" s="22"/>
      <c r="G11" s="17">
        <f t="shared" si="0"/>
        <v>170000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0</v>
      </c>
      <c r="F12" s="22"/>
      <c r="G12" s="17">
        <f>C12*E12</f>
        <v>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2"/>
      <c r="C13" s="23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07"/>
      <c r="K13" s="30">
        <v>43614</v>
      </c>
      <c r="L13" s="45">
        <v>3050000</v>
      </c>
      <c r="M13" s="33">
        <v>774000</v>
      </c>
      <c r="O13" s="2" t="s">
        <v>19</v>
      </c>
      <c r="P13" s="2"/>
    </row>
    <row r="14" spans="1:19" x14ac:dyDescent="0.2">
      <c r="A14" s="8"/>
      <c r="B14" s="22"/>
      <c r="C14" s="23">
        <v>1000</v>
      </c>
      <c r="D14" s="8"/>
      <c r="E14" s="22">
        <v>1</v>
      </c>
      <c r="F14" s="22"/>
      <c r="G14" s="17">
        <f t="shared" si="0"/>
        <v>1000</v>
      </c>
      <c r="H14" s="9"/>
      <c r="I14" s="17"/>
      <c r="J14" s="107"/>
      <c r="K14" s="30">
        <v>43615</v>
      </c>
      <c r="L14" s="45">
        <v>800000</v>
      </c>
      <c r="M14" s="33">
        <v>20000</v>
      </c>
      <c r="O14" s="34"/>
      <c r="P14" s="35"/>
    </row>
    <row r="15" spans="1:19" x14ac:dyDescent="0.2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43616</v>
      </c>
      <c r="L15" s="45">
        <v>2000000</v>
      </c>
      <c r="M15" s="33">
        <v>205000</v>
      </c>
      <c r="O15" s="45"/>
      <c r="P15" s="35"/>
    </row>
    <row r="16" spans="1:19" x14ac:dyDescent="0.2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43617</v>
      </c>
      <c r="L16" s="45">
        <v>1150000</v>
      </c>
      <c r="M16" s="121">
        <v>13815500</v>
      </c>
      <c r="O16" s="45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9391000</v>
      </c>
      <c r="I17" s="10"/>
      <c r="J17" s="107"/>
      <c r="K17" s="30">
        <v>43618</v>
      </c>
      <c r="L17" s="45">
        <v>950000</v>
      </c>
      <c r="M17" s="121">
        <v>150000</v>
      </c>
      <c r="O17" s="45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43619</v>
      </c>
      <c r="L18" s="45">
        <v>950000</v>
      </c>
      <c r="M18" s="122">
        <v>6540000</v>
      </c>
      <c r="O18" s="45"/>
      <c r="P18" s="38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43620</v>
      </c>
      <c r="L19" s="45">
        <v>900000</v>
      </c>
      <c r="M19" s="123"/>
      <c r="O19" s="45"/>
      <c r="P19" s="38"/>
    </row>
    <row r="20" spans="1:19" x14ac:dyDescent="0.2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43621</v>
      </c>
      <c r="L20" s="45">
        <v>1900000</v>
      </c>
      <c r="M20" s="123"/>
      <c r="O20" s="45"/>
      <c r="P20" s="38"/>
    </row>
    <row r="21" spans="1:19" x14ac:dyDescent="0.2">
      <c r="A21" s="8"/>
      <c r="B21" s="8"/>
      <c r="C21" s="23">
        <v>500</v>
      </c>
      <c r="D21" s="8"/>
      <c r="E21" s="8">
        <v>0</v>
      </c>
      <c r="F21" s="8"/>
      <c r="G21" s="23">
        <f>C21*E21</f>
        <v>0</v>
      </c>
      <c r="H21" s="9"/>
      <c r="I21" s="23"/>
      <c r="J21" s="107"/>
      <c r="K21" s="30">
        <v>43622</v>
      </c>
      <c r="L21" s="45">
        <v>2000000</v>
      </c>
      <c r="M21" s="124"/>
      <c r="O21" s="45"/>
      <c r="P21" s="41"/>
    </row>
    <row r="22" spans="1:19" x14ac:dyDescent="0.2">
      <c r="A22" s="8"/>
      <c r="B22" s="8"/>
      <c r="C22" s="23">
        <v>200</v>
      </c>
      <c r="D22" s="8"/>
      <c r="E22" s="8">
        <v>0</v>
      </c>
      <c r="F22" s="8"/>
      <c r="G22" s="23">
        <f>C22*E22</f>
        <v>0</v>
      </c>
      <c r="H22" s="9"/>
      <c r="I22" s="10"/>
      <c r="J22" s="107"/>
      <c r="K22" s="30">
        <v>43623</v>
      </c>
      <c r="L22" s="45">
        <v>950000</v>
      </c>
      <c r="M22" s="124"/>
      <c r="O22" s="45"/>
      <c r="P22" s="33"/>
      <c r="Q22" s="37"/>
      <c r="R22" s="41"/>
      <c r="S22" s="41"/>
    </row>
    <row r="23" spans="1:19" x14ac:dyDescent="0.2">
      <c r="A23" s="8"/>
      <c r="B23" s="8"/>
      <c r="C23" s="23">
        <v>100</v>
      </c>
      <c r="D23" s="8"/>
      <c r="E23" s="8">
        <v>1</v>
      </c>
      <c r="F23" s="8"/>
      <c r="G23" s="23">
        <f>C23*E23</f>
        <v>100</v>
      </c>
      <c r="H23" s="9"/>
      <c r="I23" s="10"/>
      <c r="J23" s="107"/>
      <c r="K23" s="30">
        <v>43624</v>
      </c>
      <c r="L23" s="45">
        <v>1050000</v>
      </c>
      <c r="M23" s="123"/>
      <c r="O23" s="45"/>
      <c r="P23" s="33"/>
      <c r="Q23" s="37"/>
      <c r="R23" s="41">
        <f>SUM(R14:R22)</f>
        <v>0</v>
      </c>
      <c r="S23" s="41">
        <f>SUM(S14:S22)</f>
        <v>0</v>
      </c>
    </row>
    <row r="24" spans="1:19" x14ac:dyDescent="0.2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43625</v>
      </c>
      <c r="L24" s="45">
        <v>600000</v>
      </c>
      <c r="M24" s="123"/>
      <c r="O24" s="42"/>
      <c r="P24" s="33"/>
      <c r="Q24" s="37"/>
      <c r="R24" s="43" t="s">
        <v>22</v>
      </c>
      <c r="S24" s="37"/>
    </row>
    <row r="25" spans="1:19" x14ac:dyDescent="0.2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43626</v>
      </c>
      <c r="L25" s="45">
        <v>800000</v>
      </c>
      <c r="M25" s="123"/>
      <c r="O25" s="42"/>
      <c r="P25" s="33"/>
      <c r="Q25" s="37"/>
      <c r="R25" s="43"/>
      <c r="S25" s="37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6">
        <f>SUM(G20:G25)</f>
        <v>100</v>
      </c>
      <c r="I26" s="9"/>
      <c r="J26" s="107"/>
      <c r="K26" s="30">
        <v>43627</v>
      </c>
      <c r="L26" s="45">
        <v>4300000</v>
      </c>
      <c r="M26" s="125"/>
      <c r="O26" s="49"/>
      <c r="P26" s="33"/>
      <c r="Q26" s="37"/>
      <c r="R26" s="43"/>
      <c r="S26" s="37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9391100</v>
      </c>
      <c r="J27" s="107"/>
      <c r="K27" s="30">
        <v>43628</v>
      </c>
      <c r="L27" s="45"/>
      <c r="M27" s="121"/>
      <c r="O27" s="49"/>
      <c r="P27" s="33"/>
      <c r="Q27" s="37"/>
      <c r="R27" s="43"/>
      <c r="S27" s="37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43629</v>
      </c>
      <c r="L28" s="45"/>
      <c r="M28" s="121"/>
      <c r="O28" s="49"/>
      <c r="P28" s="33"/>
      <c r="Q28" s="37"/>
      <c r="R28" s="43"/>
      <c r="S28" s="37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+'27 Nov'!I37</f>
        <v>526894603</v>
      </c>
      <c r="J29" s="107"/>
      <c r="K29" s="30">
        <v>43630</v>
      </c>
      <c r="L29" s="45"/>
      <c r="M29" s="121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+'27 Nov'!I52</f>
        <v>9443600</v>
      </c>
      <c r="J30" s="107"/>
      <c r="K30" s="30">
        <v>43631</v>
      </c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43632</v>
      </c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K32" s="30">
        <v>43633</v>
      </c>
      <c r="L32" s="45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K33" s="30">
        <v>43634</v>
      </c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K34" s="30">
        <v>43635</v>
      </c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K35" s="30">
        <v>43636</v>
      </c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K36" s="30">
        <v>43637</v>
      </c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526894603</v>
      </c>
      <c r="J37" s="107"/>
      <c r="K37" s="30">
        <v>43638</v>
      </c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K38" s="30">
        <v>43639</v>
      </c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>
        <v>43640</v>
      </c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K40" s="30">
        <v>43641</v>
      </c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K41" s="30">
        <v>43642</v>
      </c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K42" s="30">
        <v>43643</v>
      </c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732573081</v>
      </c>
      <c r="J43" s="107"/>
      <c r="K43" s="30">
        <v>43644</v>
      </c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K44" s="30">
        <v>43645</v>
      </c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21504500</v>
      </c>
      <c r="I45" s="9"/>
      <c r="J45" s="107"/>
      <c r="K45" s="30">
        <v>43646</v>
      </c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K46" s="30">
        <v>43647</v>
      </c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21504500</v>
      </c>
      <c r="J47" s="107"/>
      <c r="K47" s="30">
        <v>43648</v>
      </c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K48" s="30">
        <v>43649</v>
      </c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21400000</v>
      </c>
      <c r="I49" s="9">
        <v>0</v>
      </c>
      <c r="J49" s="132"/>
      <c r="K49" s="30">
        <v>43650</v>
      </c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52000</v>
      </c>
      <c r="I50" s="9"/>
      <c r="J50" s="107"/>
      <c r="K50" s="30">
        <v>43651</v>
      </c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21452000</v>
      </c>
      <c r="J51" s="107"/>
      <c r="K51" s="30">
        <v>43652</v>
      </c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9391100</v>
      </c>
      <c r="J52" s="108"/>
      <c r="K52" s="30">
        <v>43653</v>
      </c>
      <c r="L52" s="45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9391100</v>
      </c>
      <c r="J53" s="108"/>
      <c r="K53" s="30">
        <v>43654</v>
      </c>
      <c r="L53" s="45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K54" s="30">
        <v>43655</v>
      </c>
      <c r="L54" s="45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K55" s="30">
        <v>43656</v>
      </c>
      <c r="L55" s="45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K56" s="30">
        <v>43657</v>
      </c>
      <c r="L56" s="45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108"/>
      <c r="K57" s="30">
        <v>43658</v>
      </c>
      <c r="L57" s="45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K58" s="30">
        <v>43659</v>
      </c>
      <c r="L58" s="45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K59" s="30">
        <v>43660</v>
      </c>
      <c r="L59" s="45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K60" s="30">
        <v>43661</v>
      </c>
      <c r="L60" s="45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K61" s="30">
        <v>43662</v>
      </c>
      <c r="L61" s="45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K62" s="30">
        <v>43663</v>
      </c>
      <c r="L62" s="45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K63" s="30">
        <v>43664</v>
      </c>
      <c r="L63" s="45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K64" s="30">
        <v>43665</v>
      </c>
      <c r="L64" s="45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K65" s="30">
        <v>43666</v>
      </c>
      <c r="L65" s="45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K66" s="30">
        <v>43667</v>
      </c>
      <c r="L66" s="45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K67" s="30">
        <v>43668</v>
      </c>
      <c r="L67" s="45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K68" s="30">
        <v>43669</v>
      </c>
      <c r="L68" s="45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K69" s="30">
        <v>43670</v>
      </c>
      <c r="L69" s="45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K70" s="30">
        <v>43671</v>
      </c>
      <c r="L70" s="45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K71" s="30">
        <v>43672</v>
      </c>
      <c r="L71" s="45"/>
      <c r="N71" s="39"/>
      <c r="O71" s="81"/>
    </row>
    <row r="72" spans="1:15" x14ac:dyDescent="0.25">
      <c r="A72" s="86">
        <v>20000</v>
      </c>
      <c r="B72" s="87"/>
      <c r="C72" s="88"/>
      <c r="D72" s="84"/>
      <c r="E72" s="89"/>
      <c r="F72" s="2"/>
      <c r="G72" s="2"/>
      <c r="H72" s="53"/>
      <c r="I72" s="2"/>
      <c r="J72" s="50"/>
      <c r="K72" s="30">
        <v>43673</v>
      </c>
      <c r="L72" s="45"/>
      <c r="N72" s="39"/>
      <c r="O72" s="81"/>
    </row>
    <row r="73" spans="1:15" x14ac:dyDescent="0.25">
      <c r="A73" s="85">
        <v>32000</v>
      </c>
      <c r="B73" s="84"/>
      <c r="C73" s="88"/>
      <c r="D73" s="88"/>
      <c r="E73" s="90"/>
      <c r="F73" s="68"/>
      <c r="H73" s="69"/>
      <c r="J73" s="50"/>
      <c r="K73" s="30">
        <v>43674</v>
      </c>
      <c r="L73" s="45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K74" s="30">
        <v>43675</v>
      </c>
      <c r="L74" s="45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K75" s="30">
        <v>43676</v>
      </c>
      <c r="L75" s="45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K76" s="30">
        <v>43677</v>
      </c>
      <c r="L76" s="45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K77" s="30">
        <v>43678</v>
      </c>
      <c r="L77" s="45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4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4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4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4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4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4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4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4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45"/>
      <c r="N86" s="39"/>
      <c r="O86" s="81"/>
    </row>
    <row r="87" spans="1:15" x14ac:dyDescent="0.25">
      <c r="A87" s="96">
        <f>SUM(A69:A86)</f>
        <v>52000</v>
      </c>
      <c r="E87" s="69">
        <f>SUM(E69:E86)</f>
        <v>0</v>
      </c>
      <c r="H87" s="69">
        <f>SUM(H69:H86)</f>
        <v>0</v>
      </c>
      <c r="J87" s="50"/>
      <c r="L87" s="45"/>
      <c r="N87" s="39"/>
      <c r="O87" s="81"/>
    </row>
    <row r="88" spans="1:15" x14ac:dyDescent="0.25">
      <c r="J88" s="50"/>
      <c r="L88" s="45"/>
      <c r="N88" s="39"/>
      <c r="O88" s="81"/>
    </row>
    <row r="89" spans="1:15" x14ac:dyDescent="0.25">
      <c r="J89" s="50"/>
      <c r="L89" s="45"/>
      <c r="N89" s="39"/>
      <c r="O89" s="81"/>
    </row>
    <row r="90" spans="1:15" x14ac:dyDescent="0.25">
      <c r="H90" s="7">
        <v>2</v>
      </c>
      <c r="J90" s="50"/>
      <c r="L90" s="45"/>
      <c r="N90" s="39"/>
      <c r="O90" s="81"/>
    </row>
    <row r="91" spans="1:15" x14ac:dyDescent="0.25">
      <c r="J91" s="50"/>
      <c r="L91" s="45"/>
      <c r="N91" s="39"/>
      <c r="O91" s="81"/>
    </row>
    <row r="92" spans="1:15" x14ac:dyDescent="0.25">
      <c r="J92" s="50"/>
      <c r="K92" s="30"/>
      <c r="L92" s="4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21400000</v>
      </c>
      <c r="M114" s="101">
        <f>SUM(M13:M113)</f>
        <v>21504500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42800000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5" zoomScale="80" zoomScaleNormal="100" zoomScaleSheetLayoutView="80" workbookViewId="0">
      <selection activeCell="I57" sqref="I57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5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56</v>
      </c>
      <c r="C3" s="10"/>
      <c r="D3" s="8"/>
      <c r="E3" s="8"/>
      <c r="F3" s="8"/>
      <c r="G3" s="8"/>
      <c r="H3" s="8" t="s">
        <v>3</v>
      </c>
      <c r="I3" s="12">
        <v>43068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68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119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f>184+35+7</f>
        <v>226</v>
      </c>
      <c r="F8" s="22"/>
      <c r="G8" s="17">
        <f>C8*E8</f>
        <v>22600000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175</v>
      </c>
      <c r="F9" s="22"/>
      <c r="G9" s="17">
        <f t="shared" ref="G9:G16" si="0">C9*E9</f>
        <v>8750000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39</v>
      </c>
      <c r="F10" s="22"/>
      <c r="G10" s="17">
        <f t="shared" si="0"/>
        <v>780000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1</v>
      </c>
      <c r="F11" s="22"/>
      <c r="G11" s="17">
        <f t="shared" si="0"/>
        <v>10000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1</v>
      </c>
      <c r="F12" s="22"/>
      <c r="G12" s="17">
        <f>C12*E12</f>
        <v>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2"/>
      <c r="C13" s="23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07" t="s">
        <v>60</v>
      </c>
      <c r="K13" s="30">
        <v>43628</v>
      </c>
      <c r="L13" s="45">
        <v>950000</v>
      </c>
      <c r="M13" s="33">
        <v>45000</v>
      </c>
      <c r="O13" s="2" t="s">
        <v>19</v>
      </c>
      <c r="P13" s="2"/>
    </row>
    <row r="14" spans="1:19" x14ac:dyDescent="0.2">
      <c r="A14" s="8"/>
      <c r="B14" s="22"/>
      <c r="C14" s="23">
        <v>1000</v>
      </c>
      <c r="D14" s="8"/>
      <c r="E14" s="22">
        <v>1</v>
      </c>
      <c r="F14" s="22"/>
      <c r="G14" s="17">
        <f t="shared" si="0"/>
        <v>1000</v>
      </c>
      <c r="H14" s="9"/>
      <c r="I14" s="17"/>
      <c r="J14" s="107" t="s">
        <v>59</v>
      </c>
      <c r="K14" s="30">
        <v>43629</v>
      </c>
      <c r="L14" s="45">
        <v>625000</v>
      </c>
      <c r="M14" s="33">
        <v>1100000</v>
      </c>
      <c r="O14" s="34"/>
      <c r="P14" s="35"/>
    </row>
    <row r="15" spans="1:19" x14ac:dyDescent="0.2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 t="s">
        <v>60</v>
      </c>
      <c r="K15" s="30">
        <v>43630</v>
      </c>
      <c r="L15" s="45">
        <v>1000000</v>
      </c>
      <c r="M15" s="33">
        <v>150000</v>
      </c>
      <c r="O15" s="45"/>
      <c r="P15" s="35"/>
    </row>
    <row r="16" spans="1:19" x14ac:dyDescent="0.2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 t="s">
        <v>60</v>
      </c>
      <c r="K16" s="30">
        <v>43631</v>
      </c>
      <c r="L16" s="45">
        <v>2000000</v>
      </c>
      <c r="M16" s="121">
        <v>1400000</v>
      </c>
      <c r="O16" s="45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32146000</v>
      </c>
      <c r="I17" s="10"/>
      <c r="J17" s="107" t="s">
        <v>67</v>
      </c>
      <c r="K17" s="30">
        <v>43632</v>
      </c>
      <c r="L17" s="45">
        <v>1100000</v>
      </c>
      <c r="M17" s="121">
        <v>155000</v>
      </c>
      <c r="O17" s="45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07" t="s">
        <v>59</v>
      </c>
      <c r="K18" s="30">
        <v>43633</v>
      </c>
      <c r="L18" s="45">
        <v>700000</v>
      </c>
      <c r="M18" s="122"/>
      <c r="O18" s="45"/>
      <c r="P18" s="38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 t="s">
        <v>60</v>
      </c>
      <c r="K19" s="30">
        <v>43634</v>
      </c>
      <c r="L19" s="45">
        <v>2700000</v>
      </c>
      <c r="M19" s="123"/>
      <c r="O19" s="45"/>
      <c r="P19" s="38"/>
    </row>
    <row r="20" spans="1:19" x14ac:dyDescent="0.2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 t="s">
        <v>59</v>
      </c>
      <c r="K20" s="30">
        <v>43635</v>
      </c>
      <c r="L20" s="45">
        <v>3500000</v>
      </c>
      <c r="M20" s="123"/>
      <c r="O20" s="45"/>
      <c r="P20" s="38"/>
    </row>
    <row r="21" spans="1:19" x14ac:dyDescent="0.2">
      <c r="A21" s="8"/>
      <c r="B21" s="8"/>
      <c r="C21" s="23">
        <v>500</v>
      </c>
      <c r="D21" s="8"/>
      <c r="E21" s="8">
        <v>0</v>
      </c>
      <c r="F21" s="8"/>
      <c r="G21" s="23">
        <f>C21*E21</f>
        <v>0</v>
      </c>
      <c r="H21" s="9"/>
      <c r="I21" s="23"/>
      <c r="J21" s="107" t="s">
        <v>60</v>
      </c>
      <c r="K21" s="30">
        <v>43636</v>
      </c>
      <c r="L21" s="45">
        <v>3880000</v>
      </c>
      <c r="M21" s="124"/>
      <c r="O21" s="45"/>
      <c r="P21" s="41"/>
    </row>
    <row r="22" spans="1:19" x14ac:dyDescent="0.2">
      <c r="A22" s="8"/>
      <c r="B22" s="8"/>
      <c r="C22" s="23">
        <v>200</v>
      </c>
      <c r="D22" s="8"/>
      <c r="E22" s="8">
        <v>0</v>
      </c>
      <c r="F22" s="8"/>
      <c r="G22" s="23">
        <f>C22*E22</f>
        <v>0</v>
      </c>
      <c r="H22" s="9"/>
      <c r="I22" s="10"/>
      <c r="J22" s="107" t="s">
        <v>60</v>
      </c>
      <c r="K22" s="30">
        <v>43637</v>
      </c>
      <c r="L22" s="45">
        <v>860000</v>
      </c>
      <c r="M22" s="124"/>
      <c r="O22" s="45"/>
      <c r="P22" s="33"/>
      <c r="Q22" s="37"/>
      <c r="R22" s="41"/>
      <c r="S22" s="41"/>
    </row>
    <row r="23" spans="1:19" x14ac:dyDescent="0.2">
      <c r="A23" s="8"/>
      <c r="B23" s="8"/>
      <c r="C23" s="23">
        <v>100</v>
      </c>
      <c r="D23" s="8"/>
      <c r="E23" s="8">
        <v>1</v>
      </c>
      <c r="F23" s="8"/>
      <c r="G23" s="23">
        <f>C23*E23</f>
        <v>100</v>
      </c>
      <c r="H23" s="9"/>
      <c r="I23" s="10"/>
      <c r="J23" s="107" t="s">
        <v>60</v>
      </c>
      <c r="K23" s="30">
        <v>43638</v>
      </c>
      <c r="L23" s="45">
        <v>900000</v>
      </c>
      <c r="M23" s="123"/>
      <c r="O23" s="45"/>
      <c r="P23" s="33"/>
      <c r="Q23" s="37"/>
      <c r="R23" s="41">
        <f>SUM(R14:R22)</f>
        <v>0</v>
      </c>
      <c r="S23" s="41">
        <f>SUM(S14:S22)</f>
        <v>0</v>
      </c>
    </row>
    <row r="24" spans="1:19" x14ac:dyDescent="0.2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 t="s">
        <v>60</v>
      </c>
      <c r="K24" s="30">
        <v>43639</v>
      </c>
      <c r="L24" s="45">
        <v>500000</v>
      </c>
      <c r="M24" s="123"/>
      <c r="O24" s="42"/>
      <c r="P24" s="33"/>
      <c r="Q24" s="37"/>
      <c r="R24" s="43" t="s">
        <v>22</v>
      </c>
      <c r="S24" s="37"/>
    </row>
    <row r="25" spans="1:19" x14ac:dyDescent="0.2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 t="s">
        <v>60</v>
      </c>
      <c r="K25" s="30">
        <v>43640</v>
      </c>
      <c r="L25" s="45">
        <v>605000</v>
      </c>
      <c r="M25" s="123"/>
      <c r="O25" s="42"/>
      <c r="P25" s="33"/>
      <c r="Q25" s="37"/>
      <c r="R25" s="43"/>
      <c r="S25" s="37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6">
        <f>SUM(G20:G25)</f>
        <v>100</v>
      </c>
      <c r="I26" s="9"/>
      <c r="J26" s="107" t="s">
        <v>60</v>
      </c>
      <c r="K26" s="30">
        <v>43641</v>
      </c>
      <c r="L26" s="45">
        <v>950000</v>
      </c>
      <c r="M26" s="125"/>
      <c r="O26" s="49"/>
      <c r="P26" s="33"/>
      <c r="Q26" s="37"/>
      <c r="R26" s="43"/>
      <c r="S26" s="37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32146100</v>
      </c>
      <c r="J27" s="107" t="s">
        <v>60</v>
      </c>
      <c r="K27" s="30">
        <v>43642</v>
      </c>
      <c r="L27" s="45">
        <v>300000</v>
      </c>
      <c r="M27" s="121"/>
      <c r="O27" s="49"/>
      <c r="P27" s="33"/>
      <c r="Q27" s="37"/>
      <c r="R27" s="43"/>
      <c r="S27" s="37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 t="s">
        <v>60</v>
      </c>
      <c r="K28" s="30">
        <v>43643</v>
      </c>
      <c r="L28" s="45">
        <v>2400000</v>
      </c>
      <c r="M28" s="121"/>
      <c r="O28" s="49"/>
      <c r="P28" s="33"/>
      <c r="Q28" s="37"/>
      <c r="R28" s="43"/>
      <c r="S28" s="37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+'27 Nov'!I37</f>
        <v>526894603</v>
      </c>
      <c r="J29" s="107" t="s">
        <v>60</v>
      </c>
      <c r="K29" s="30">
        <v>43644</v>
      </c>
      <c r="L29" s="45">
        <v>800000</v>
      </c>
      <c r="M29" s="121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+'28 Nov'!I52</f>
        <v>9391100</v>
      </c>
      <c r="J30" s="107" t="s">
        <v>60</v>
      </c>
      <c r="K30" s="30">
        <v>43645</v>
      </c>
      <c r="L30" s="45">
        <v>1350000</v>
      </c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 t="s">
        <v>60</v>
      </c>
      <c r="K31" s="30">
        <v>43646</v>
      </c>
      <c r="L31" s="45">
        <v>500000</v>
      </c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K32" s="30">
        <v>43647</v>
      </c>
      <c r="L32" s="45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K33" s="30">
        <v>43648</v>
      </c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K34" s="30">
        <v>43649</v>
      </c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K35" s="30">
        <v>43650</v>
      </c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K36" s="30">
        <v>43651</v>
      </c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526894603</v>
      </c>
      <c r="J37" s="107"/>
      <c r="K37" s="30">
        <v>43652</v>
      </c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K38" s="30">
        <v>43653</v>
      </c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>
        <v>43654</v>
      </c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K40" s="30">
        <v>43655</v>
      </c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K41" s="30">
        <v>43656</v>
      </c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K42" s="30">
        <v>43657</v>
      </c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732573081</v>
      </c>
      <c r="J43" s="107"/>
      <c r="K43" s="30">
        <v>43658</v>
      </c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K44" s="30">
        <v>43659</v>
      </c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2850000</v>
      </c>
      <c r="I45" s="9"/>
      <c r="J45" s="107"/>
      <c r="K45" s="30">
        <v>43660</v>
      </c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15000</v>
      </c>
      <c r="I46" s="9" t="s">
        <v>7</v>
      </c>
      <c r="J46" s="107"/>
      <c r="K46" s="30">
        <v>43661</v>
      </c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2865000</v>
      </c>
      <c r="J47" s="107"/>
      <c r="K47" s="30">
        <v>43662</v>
      </c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K48" s="30">
        <v>43663</v>
      </c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25620000</v>
      </c>
      <c r="I49" s="9">
        <v>0</v>
      </c>
      <c r="J49" s="132"/>
      <c r="K49" s="30">
        <v>43664</v>
      </c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0</v>
      </c>
      <c r="I50" s="9"/>
      <c r="J50" s="107"/>
      <c r="K50" s="30">
        <v>43665</v>
      </c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25620000</v>
      </c>
      <c r="J51" s="107"/>
      <c r="K51" s="30">
        <v>43666</v>
      </c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32146100</v>
      </c>
      <c r="J52" s="108"/>
      <c r="K52" s="30">
        <v>43667</v>
      </c>
      <c r="L52" s="45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32146100</v>
      </c>
      <c r="J53" s="108"/>
      <c r="K53" s="30">
        <v>43668</v>
      </c>
      <c r="L53" s="45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K54" s="30">
        <v>43669</v>
      </c>
      <c r="L54" s="45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K55" s="30">
        <v>43670</v>
      </c>
      <c r="L55" s="45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K56" s="30">
        <v>43671</v>
      </c>
      <c r="L56" s="45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108"/>
      <c r="K57" s="30">
        <v>43672</v>
      </c>
      <c r="L57" s="45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K58" s="30">
        <v>43673</v>
      </c>
      <c r="L58" s="45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K59" s="30">
        <v>43674</v>
      </c>
      <c r="L59" s="45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K60" s="30">
        <v>43675</v>
      </c>
      <c r="L60" s="45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K61" s="30">
        <v>43676</v>
      </c>
      <c r="L61" s="45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K62" s="30">
        <v>43677</v>
      </c>
      <c r="L62" s="45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K63" s="30">
        <v>43678</v>
      </c>
      <c r="L63" s="45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45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45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45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45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45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45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45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45"/>
      <c r="N71" s="39"/>
      <c r="O71" s="81"/>
    </row>
    <row r="72" spans="1:15" x14ac:dyDescent="0.25">
      <c r="A72" s="86"/>
      <c r="B72" s="87"/>
      <c r="C72" s="88"/>
      <c r="D72" s="84"/>
      <c r="E72" s="89">
        <v>15000</v>
      </c>
      <c r="F72" s="2"/>
      <c r="G72" s="2"/>
      <c r="H72" s="53"/>
      <c r="I72" s="2"/>
      <c r="J72" s="50"/>
      <c r="L72" s="45"/>
      <c r="N72" s="39"/>
      <c r="O72" s="81"/>
    </row>
    <row r="73" spans="1:15" x14ac:dyDescent="0.25">
      <c r="A73" s="85"/>
      <c r="B73" s="84"/>
      <c r="C73" s="88"/>
      <c r="D73" s="88"/>
      <c r="E73" s="90"/>
      <c r="F73" s="68"/>
      <c r="H73" s="69"/>
      <c r="J73" s="50"/>
      <c r="L73" s="45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45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45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45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45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4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4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4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4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4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4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4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4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45"/>
      <c r="N86" s="39"/>
      <c r="O86" s="81"/>
    </row>
    <row r="87" spans="1:15" x14ac:dyDescent="0.25">
      <c r="A87" s="96">
        <f>SUM(A69:A86)</f>
        <v>0</v>
      </c>
      <c r="E87" s="69">
        <f>SUM(E69:E86)</f>
        <v>15000</v>
      </c>
      <c r="H87" s="69">
        <f>SUM(H69:H86)</f>
        <v>0</v>
      </c>
      <c r="J87" s="50"/>
      <c r="L87" s="45"/>
      <c r="N87" s="39"/>
      <c r="O87" s="81"/>
    </row>
    <row r="88" spans="1:15" x14ac:dyDescent="0.25">
      <c r="J88" s="50"/>
      <c r="L88" s="45"/>
      <c r="N88" s="39"/>
      <c r="O88" s="81"/>
    </row>
    <row r="89" spans="1:15" x14ac:dyDescent="0.25">
      <c r="J89" s="50"/>
      <c r="L89" s="45"/>
      <c r="N89" s="39"/>
      <c r="O89" s="81"/>
    </row>
    <row r="90" spans="1:15" x14ac:dyDescent="0.25">
      <c r="H90" s="7">
        <v>2</v>
      </c>
      <c r="J90" s="50"/>
      <c r="L90" s="45"/>
      <c r="N90" s="39"/>
      <c r="O90" s="81"/>
    </row>
    <row r="91" spans="1:15" x14ac:dyDescent="0.25">
      <c r="J91" s="50"/>
      <c r="L91" s="45"/>
      <c r="N91" s="39"/>
      <c r="O91" s="81"/>
    </row>
    <row r="92" spans="1:15" x14ac:dyDescent="0.25">
      <c r="J92" s="50"/>
      <c r="K92" s="30"/>
      <c r="L92" s="4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25620000</v>
      </c>
      <c r="M114" s="101">
        <f>SUM(M13:M113)</f>
        <v>2850000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51240000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zoomScale="80" zoomScaleNormal="100" zoomScaleSheetLayoutView="80" workbookViewId="0">
      <selection activeCell="H30" sqref="H30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56</v>
      </c>
      <c r="C3" s="10"/>
      <c r="D3" s="8"/>
      <c r="E3" s="8"/>
      <c r="F3" s="8"/>
      <c r="G3" s="8"/>
      <c r="H3" s="8" t="s">
        <v>3</v>
      </c>
      <c r="I3" s="12">
        <v>43068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68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119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0</v>
      </c>
      <c r="F8" s="22"/>
      <c r="G8" s="17">
        <f>C8*E8</f>
        <v>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23</v>
      </c>
      <c r="F9" s="22"/>
      <c r="G9" s="17">
        <f t="shared" ref="G9:G16" si="0">C9*E9</f>
        <v>1150000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43</v>
      </c>
      <c r="F10" s="22"/>
      <c r="G10" s="17">
        <f t="shared" si="0"/>
        <v>860000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64</v>
      </c>
      <c r="F11" s="22"/>
      <c r="G11" s="17">
        <f t="shared" si="0"/>
        <v>640000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1</v>
      </c>
      <c r="F12" s="22"/>
      <c r="G12" s="17">
        <f>C12*E12</f>
        <v>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2"/>
      <c r="C13" s="23">
        <v>2000</v>
      </c>
      <c r="D13" s="8"/>
      <c r="E13" s="22">
        <v>60</v>
      </c>
      <c r="F13" s="22"/>
      <c r="G13" s="17">
        <f t="shared" si="0"/>
        <v>120000</v>
      </c>
      <c r="H13" s="9"/>
      <c r="I13" s="17"/>
      <c r="J13" s="107"/>
      <c r="K13" s="30">
        <v>43647</v>
      </c>
      <c r="L13" s="45">
        <v>1000000</v>
      </c>
      <c r="M13" s="33">
        <v>3522500</v>
      </c>
      <c r="O13" s="2" t="s">
        <v>19</v>
      </c>
      <c r="P13" s="2"/>
    </row>
    <row r="14" spans="1:19" x14ac:dyDescent="0.2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43648</v>
      </c>
      <c r="L14" s="45">
        <v>950000</v>
      </c>
      <c r="M14" s="33">
        <v>88000</v>
      </c>
      <c r="O14" s="34"/>
      <c r="P14" s="35"/>
    </row>
    <row r="15" spans="1:19" x14ac:dyDescent="0.2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43649</v>
      </c>
      <c r="L15" s="45">
        <v>1000000</v>
      </c>
      <c r="M15" s="33">
        <v>10000000</v>
      </c>
      <c r="O15" s="45"/>
      <c r="P15" s="35"/>
    </row>
    <row r="16" spans="1:19" x14ac:dyDescent="0.2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43650</v>
      </c>
      <c r="L16" s="45">
        <v>100000</v>
      </c>
      <c r="M16" s="121">
        <v>85000</v>
      </c>
      <c r="O16" s="45"/>
      <c r="P16" s="35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2775000</v>
      </c>
      <c r="I17" s="10"/>
      <c r="J17" s="107"/>
      <c r="K17" s="30">
        <v>43651</v>
      </c>
      <c r="L17" s="45">
        <v>950000</v>
      </c>
      <c r="M17" s="121">
        <v>33371000</v>
      </c>
      <c r="O17" s="45"/>
      <c r="P17" s="35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43652</v>
      </c>
      <c r="L18" s="45">
        <v>500000</v>
      </c>
      <c r="M18" s="122">
        <v>16000</v>
      </c>
      <c r="O18" s="45"/>
      <c r="P18" s="38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43653</v>
      </c>
      <c r="L19" s="45">
        <v>950000</v>
      </c>
      <c r="M19" s="123">
        <v>240000</v>
      </c>
      <c r="O19" s="45"/>
      <c r="P19" s="38"/>
    </row>
    <row r="20" spans="1:19" x14ac:dyDescent="0.2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43654</v>
      </c>
      <c r="L20" s="45">
        <v>1000000</v>
      </c>
      <c r="M20" s="123">
        <v>125000</v>
      </c>
      <c r="O20" s="45"/>
      <c r="P20" s="38"/>
    </row>
    <row r="21" spans="1:19" x14ac:dyDescent="0.2">
      <c r="A21" s="8"/>
      <c r="B21" s="8"/>
      <c r="C21" s="23">
        <v>500</v>
      </c>
      <c r="D21" s="8"/>
      <c r="E21" s="8">
        <v>0</v>
      </c>
      <c r="F21" s="8"/>
      <c r="G21" s="23">
        <f>C21*E21</f>
        <v>0</v>
      </c>
      <c r="H21" s="9"/>
      <c r="I21" s="23"/>
      <c r="J21" s="107"/>
      <c r="K21" s="30">
        <v>43655</v>
      </c>
      <c r="L21" s="45">
        <v>955000</v>
      </c>
      <c r="M21" s="124">
        <v>750000</v>
      </c>
      <c r="O21" s="45"/>
      <c r="P21" s="41"/>
    </row>
    <row r="22" spans="1:19" x14ac:dyDescent="0.2">
      <c r="A22" s="8"/>
      <c r="B22" s="8"/>
      <c r="C22" s="23">
        <v>200</v>
      </c>
      <c r="D22" s="8"/>
      <c r="E22" s="8">
        <v>0</v>
      </c>
      <c r="F22" s="8"/>
      <c r="G22" s="23">
        <f>C22*E22</f>
        <v>0</v>
      </c>
      <c r="H22" s="9"/>
      <c r="I22" s="10"/>
      <c r="J22" s="107"/>
      <c r="K22" s="30">
        <v>43656</v>
      </c>
      <c r="L22" s="45">
        <v>2500000</v>
      </c>
      <c r="M22" s="124"/>
      <c r="O22" s="45"/>
      <c r="P22" s="33"/>
      <c r="Q22" s="37"/>
      <c r="R22" s="41"/>
      <c r="S22" s="41"/>
    </row>
    <row r="23" spans="1:19" x14ac:dyDescent="0.2">
      <c r="A23" s="8"/>
      <c r="B23" s="8"/>
      <c r="C23" s="23">
        <v>100</v>
      </c>
      <c r="D23" s="8"/>
      <c r="E23" s="8">
        <v>1</v>
      </c>
      <c r="F23" s="8"/>
      <c r="G23" s="23">
        <f>C23*E23</f>
        <v>100</v>
      </c>
      <c r="H23" s="9"/>
      <c r="I23" s="10"/>
      <c r="J23" s="107"/>
      <c r="K23" s="30">
        <v>43657</v>
      </c>
      <c r="L23" s="45">
        <v>950000</v>
      </c>
      <c r="M23" s="123"/>
      <c r="O23" s="45"/>
      <c r="P23" s="33"/>
      <c r="Q23" s="37"/>
      <c r="R23" s="41">
        <f>SUM(R14:R22)</f>
        <v>0</v>
      </c>
      <c r="S23" s="41">
        <f>SUM(S14:S22)</f>
        <v>0</v>
      </c>
    </row>
    <row r="24" spans="1:19" x14ac:dyDescent="0.2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43658</v>
      </c>
      <c r="L24" s="45">
        <v>3000000</v>
      </c>
      <c r="M24" s="123"/>
      <c r="O24" s="42"/>
      <c r="P24" s="33"/>
      <c r="Q24" s="37"/>
      <c r="R24" s="43" t="s">
        <v>22</v>
      </c>
      <c r="S24" s="37"/>
    </row>
    <row r="25" spans="1:19" x14ac:dyDescent="0.2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43659</v>
      </c>
      <c r="L25" s="45">
        <v>120000</v>
      </c>
      <c r="M25" s="123"/>
      <c r="O25" s="42"/>
      <c r="P25" s="33"/>
      <c r="Q25" s="37"/>
      <c r="R25" s="43"/>
      <c r="S25" s="37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46">
        <f>SUM(G20:G25)</f>
        <v>100</v>
      </c>
      <c r="I26" s="9"/>
      <c r="J26" s="107"/>
      <c r="K26" s="30">
        <v>43660</v>
      </c>
      <c r="L26" s="45">
        <v>1800000</v>
      </c>
      <c r="M26" s="125"/>
      <c r="O26" s="49"/>
      <c r="P26" s="33"/>
      <c r="Q26" s="37"/>
      <c r="R26" s="43"/>
      <c r="S26" s="37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2775100</v>
      </c>
      <c r="J27" s="107"/>
      <c r="K27" s="30">
        <v>43661</v>
      </c>
      <c r="L27" s="45">
        <v>2500000</v>
      </c>
      <c r="M27" s="121"/>
      <c r="O27" s="49"/>
      <c r="P27" s="33"/>
      <c r="Q27" s="37"/>
      <c r="R27" s="43"/>
      <c r="S27" s="37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43662</v>
      </c>
      <c r="L28" s="45"/>
      <c r="M28" s="121"/>
      <c r="O28" s="49"/>
      <c r="P28" s="33"/>
      <c r="Q28" s="37"/>
      <c r="R28" s="43"/>
      <c r="S28" s="37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+'27 Nov'!I37</f>
        <v>526894603</v>
      </c>
      <c r="J29" s="107"/>
      <c r="K29" s="30">
        <v>43663</v>
      </c>
      <c r="L29" s="45"/>
      <c r="M29" s="121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+'29 Nov'!I53</f>
        <v>32146100</v>
      </c>
      <c r="J30" s="107"/>
      <c r="K30" s="30">
        <v>43664</v>
      </c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43665</v>
      </c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K32" s="30">
        <v>43666</v>
      </c>
      <c r="L32" s="45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K33" s="30">
        <v>43667</v>
      </c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K34" s="30">
        <v>43668</v>
      </c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K35" s="30">
        <v>43669</v>
      </c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K36" s="30">
        <v>43670</v>
      </c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526894603</v>
      </c>
      <c r="J37" s="107"/>
      <c r="K37" s="30">
        <v>43671</v>
      </c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K38" s="30">
        <v>43672</v>
      </c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>
        <v>43673</v>
      </c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K40" s="30">
        <v>43674</v>
      </c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K41" s="30">
        <v>43675</v>
      </c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K42" s="30">
        <v>43676</v>
      </c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732573081</v>
      </c>
      <c r="J43" s="107"/>
      <c r="K43" s="30">
        <v>43677</v>
      </c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K44" s="30">
        <v>43678</v>
      </c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48197500</v>
      </c>
      <c r="I45" s="9"/>
      <c r="J45" s="107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48197500</v>
      </c>
      <c r="J47" s="107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18826500</v>
      </c>
      <c r="I49" s="9">
        <v>0</v>
      </c>
      <c r="J49" s="132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0</v>
      </c>
      <c r="I50" s="9"/>
      <c r="J50" s="107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18826500</v>
      </c>
      <c r="J51" s="107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2775100</v>
      </c>
      <c r="J52" s="108"/>
      <c r="L52" s="45"/>
      <c r="M52" s="70"/>
      <c r="N52" s="39"/>
      <c r="O52" s="49"/>
      <c r="P52" s="69"/>
      <c r="Q52" s="53"/>
      <c r="R52" s="69"/>
      <c r="S52" s="53"/>
    </row>
    <row r="53" spans="1:19" x14ac:dyDescent="0.25">
      <c r="A53" s="137" t="s">
        <v>69</v>
      </c>
      <c r="B53" s="8"/>
      <c r="C53" s="8" t="s">
        <v>41</v>
      </c>
      <c r="D53" s="8"/>
      <c r="E53" s="8"/>
      <c r="F53" s="8"/>
      <c r="G53" s="8"/>
      <c r="H53" s="9"/>
      <c r="I53" s="9">
        <f>+I27</f>
        <v>2775100</v>
      </c>
      <c r="J53" s="108"/>
      <c r="L53" s="45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L54" s="45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L55" s="45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L56" s="45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108"/>
      <c r="L57" s="45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L58" s="45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L59" s="45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L60" s="45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L61" s="45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45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45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45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45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45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45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45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45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45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45"/>
      <c r="N71" s="39"/>
      <c r="O71" s="81"/>
    </row>
    <row r="72" spans="1:15" x14ac:dyDescent="0.25">
      <c r="A72" s="86"/>
      <c r="B72" s="87"/>
      <c r="C72" s="88"/>
      <c r="D72" s="84"/>
      <c r="E72" s="89"/>
      <c r="F72" s="2"/>
      <c r="G72" s="2"/>
      <c r="H72" s="53"/>
      <c r="I72" s="2"/>
      <c r="J72" s="50"/>
      <c r="L72" s="45"/>
      <c r="N72" s="39"/>
      <c r="O72" s="81"/>
    </row>
    <row r="73" spans="1:15" x14ac:dyDescent="0.25">
      <c r="A73" s="85"/>
      <c r="B73" s="84"/>
      <c r="C73" s="88"/>
      <c r="D73" s="88"/>
      <c r="E73" s="90"/>
      <c r="F73" s="68"/>
      <c r="H73" s="69"/>
      <c r="J73" s="50"/>
      <c r="L73" s="45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45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45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45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45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4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4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4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4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4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4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4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4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45"/>
      <c r="N86" s="39"/>
      <c r="O86" s="81"/>
    </row>
    <row r="87" spans="1:15" x14ac:dyDescent="0.25">
      <c r="A87" s="96">
        <f>SUM(A69:A86)</f>
        <v>0</v>
      </c>
      <c r="E87" s="69">
        <f>SUM(E69:E86)</f>
        <v>0</v>
      </c>
      <c r="H87" s="69">
        <f>SUM(H69:H86)</f>
        <v>0</v>
      </c>
      <c r="J87" s="50"/>
      <c r="L87" s="45"/>
      <c r="N87" s="39"/>
      <c r="O87" s="81"/>
    </row>
    <row r="88" spans="1:15" x14ac:dyDescent="0.25">
      <c r="J88" s="50"/>
      <c r="L88" s="45"/>
      <c r="N88" s="39"/>
      <c r="O88" s="81"/>
    </row>
    <row r="89" spans="1:15" x14ac:dyDescent="0.25">
      <c r="J89" s="50"/>
      <c r="L89" s="45"/>
      <c r="N89" s="39"/>
      <c r="O89" s="81"/>
    </row>
    <row r="90" spans="1:15" x14ac:dyDescent="0.25">
      <c r="H90" s="7">
        <v>2</v>
      </c>
      <c r="J90" s="50"/>
      <c r="L90" s="45"/>
      <c r="N90" s="39"/>
      <c r="O90" s="81"/>
    </row>
    <row r="91" spans="1:15" x14ac:dyDescent="0.25">
      <c r="J91" s="50"/>
      <c r="L91" s="45"/>
      <c r="N91" s="39"/>
      <c r="O91" s="81"/>
    </row>
    <row r="92" spans="1:15" x14ac:dyDescent="0.25">
      <c r="J92" s="50"/>
      <c r="K92" s="30"/>
      <c r="L92" s="4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>
        <v>551500</v>
      </c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18826500</v>
      </c>
      <c r="M114" s="101">
        <f>SUM(M13:M113)</f>
        <v>48197500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37653000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7" zoomScale="80" zoomScaleNormal="100" zoomScaleSheetLayoutView="80" workbookViewId="0">
      <selection activeCell="L25" sqref="L25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0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57</v>
      </c>
      <c r="C3" s="10"/>
      <c r="D3" s="8"/>
      <c r="E3" s="8"/>
      <c r="F3" s="8"/>
      <c r="G3" s="8"/>
      <c r="H3" s="8" t="s">
        <v>3</v>
      </c>
      <c r="I3" s="12">
        <v>43041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20</v>
      </c>
      <c r="F8" s="22"/>
      <c r="G8" s="17">
        <f>C8*E8</f>
        <v>2000000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63</v>
      </c>
      <c r="F9" s="22"/>
      <c r="G9" s="17">
        <f t="shared" ref="G9:G16" si="0">C9*E9</f>
        <v>3150000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89</v>
      </c>
      <c r="F10" s="22"/>
      <c r="G10" s="17">
        <f t="shared" si="0"/>
        <v>1780000</v>
      </c>
      <c r="H10" s="9"/>
      <c r="I10" s="9"/>
      <c r="J10" s="17"/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95</v>
      </c>
      <c r="F11" s="22"/>
      <c r="G11" s="17">
        <f t="shared" si="0"/>
        <v>950000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75</v>
      </c>
      <c r="F12" s="22"/>
      <c r="G12" s="17">
        <f>C12*E12</f>
        <v>375000</v>
      </c>
      <c r="H12" s="9"/>
      <c r="I12" s="17"/>
      <c r="J12" s="17"/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92</v>
      </c>
      <c r="F13" s="22"/>
      <c r="G13" s="17">
        <f t="shared" si="0"/>
        <v>184000</v>
      </c>
      <c r="H13" s="9"/>
      <c r="I13" s="17"/>
      <c r="K13" s="30">
        <v>43193</v>
      </c>
      <c r="L13" s="31">
        <v>1050000</v>
      </c>
      <c r="M13" s="32">
        <v>385000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K14" s="30">
        <v>43194</v>
      </c>
      <c r="L14" s="31">
        <v>850000</v>
      </c>
      <c r="M14" s="32">
        <v>20000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43195</v>
      </c>
      <c r="L15" s="31">
        <v>1000000</v>
      </c>
      <c r="M15" s="32">
        <v>70000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K16" s="30">
        <v>43196</v>
      </c>
      <c r="L16" s="31">
        <v>175000</v>
      </c>
      <c r="M16" s="32">
        <v>50000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8439000</v>
      </c>
      <c r="I17" s="10"/>
      <c r="K17" s="30">
        <v>43197</v>
      </c>
      <c r="L17" s="31">
        <v>1000000</v>
      </c>
      <c r="M17" s="32">
        <v>11000000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0">
        <v>43198</v>
      </c>
      <c r="L18" s="31">
        <v>950000</v>
      </c>
      <c r="M18" s="36">
        <v>2500000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K19" s="30">
        <v>43199</v>
      </c>
      <c r="L19" s="31">
        <v>2010000</v>
      </c>
      <c r="M19" s="32">
        <v>250000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K20" s="30">
        <v>43200</v>
      </c>
      <c r="L20" s="31">
        <v>1200000</v>
      </c>
      <c r="M20" s="32">
        <v>250000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0</v>
      </c>
      <c r="F21" s="8"/>
      <c r="G21" s="23">
        <f>C21*E21</f>
        <v>0</v>
      </c>
      <c r="H21" s="9"/>
      <c r="I21" s="23"/>
      <c r="K21" s="30">
        <v>43201</v>
      </c>
      <c r="L21" s="31">
        <v>0</v>
      </c>
      <c r="M21" s="32">
        <v>200000</v>
      </c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2</v>
      </c>
      <c r="F22" s="8"/>
      <c r="G22" s="23">
        <f>C22*E22</f>
        <v>400</v>
      </c>
      <c r="H22" s="9"/>
      <c r="I22" s="10"/>
      <c r="K22" s="30">
        <v>43202</v>
      </c>
      <c r="L22" s="31"/>
      <c r="M22" s="32">
        <v>200000</v>
      </c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0</v>
      </c>
      <c r="F23" s="8"/>
      <c r="G23" s="23">
        <f>C23*E23</f>
        <v>0</v>
      </c>
      <c r="H23" s="9"/>
      <c r="I23" s="10"/>
      <c r="K23" s="30">
        <v>43203</v>
      </c>
      <c r="L23" s="31"/>
      <c r="M23" s="32">
        <v>3820000</v>
      </c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K24" s="30">
        <v>43204</v>
      </c>
      <c r="L24" s="31"/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K25" s="30">
        <v>43205</v>
      </c>
      <c r="L25" s="45"/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400</v>
      </c>
      <c r="I26" s="9"/>
      <c r="K26" s="30">
        <v>43206</v>
      </c>
      <c r="L26" s="47"/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8439400</v>
      </c>
      <c r="J27" s="50"/>
      <c r="K27" s="30">
        <v>43207</v>
      </c>
      <c r="L27" s="47"/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50"/>
      <c r="L28" s="47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+'[1]27 Okt 17'!I37</f>
        <v>709404603</v>
      </c>
      <c r="J29" s="50"/>
      <c r="L29" s="47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 nov'!I52</f>
        <v>18410400</v>
      </c>
      <c r="J30" s="50"/>
      <c r="L30" s="47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50"/>
      <c r="L31" s="47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50"/>
      <c r="L32" s="47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50"/>
      <c r="L33" s="47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50"/>
      <c r="L34" s="47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50"/>
      <c r="L35" s="47"/>
      <c r="M35" s="32"/>
      <c r="N35" s="39"/>
      <c r="O35" s="49"/>
      <c r="P35" s="37"/>
      <c r="Q35" s="37"/>
      <c r="R35" s="2"/>
      <c r="S35" s="37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50"/>
      <c r="L36" s="47"/>
      <c r="N36" s="39"/>
      <c r="O36" s="49"/>
      <c r="P36" s="10"/>
      <c r="Q36" s="37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709404603</v>
      </c>
      <c r="J37" s="50"/>
      <c r="L37" s="47"/>
      <c r="N37" s="39"/>
      <c r="O37" s="49"/>
      <c r="Q37" s="37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50"/>
      <c r="L38" s="47"/>
      <c r="N38" s="39"/>
      <c r="O38" s="49"/>
      <c r="Q38" s="37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50"/>
      <c r="L39" s="47"/>
      <c r="N39" s="39"/>
      <c r="O39" s="49"/>
      <c r="Q39" s="37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50"/>
      <c r="L40" s="47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50"/>
      <c r="L41" s="47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50"/>
      <c r="L42" s="47"/>
      <c r="N42" s="39"/>
      <c r="O42" s="49"/>
      <c r="Q42" s="37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915083081</v>
      </c>
      <c r="J43" s="50"/>
      <c r="L43" s="47"/>
      <c r="N43" s="39"/>
      <c r="O43" s="49"/>
      <c r="Q43" s="37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50"/>
      <c r="L44" s="47"/>
      <c r="N44" s="39"/>
      <c r="O44" s="49"/>
      <c r="P44" s="59"/>
      <c r="Q44" s="33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18745000</v>
      </c>
      <c r="I45" s="9"/>
      <c r="J45" s="50"/>
      <c r="L45" s="47"/>
      <c r="N45" s="39"/>
      <c r="O45" s="49"/>
      <c r="P45" s="59"/>
      <c r="Q45" s="33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2"/>
      <c r="H46" s="62">
        <f>+E87</f>
        <v>70000</v>
      </c>
      <c r="I46" s="9" t="s">
        <v>7</v>
      </c>
      <c r="J46" s="50"/>
      <c r="L46" s="47"/>
      <c r="N46" s="39"/>
      <c r="O46" s="49"/>
      <c r="P46" s="59"/>
      <c r="Q46" s="33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18815000</v>
      </c>
      <c r="J47" s="50"/>
      <c r="L47" s="47"/>
      <c r="N47" s="39"/>
      <c r="O47" s="49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50"/>
      <c r="L48" s="47"/>
      <c r="N48" s="39"/>
      <c r="O48" s="49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6">
        <f>+L114</f>
        <v>8235000</v>
      </c>
      <c r="I49" s="9">
        <v>0</v>
      </c>
      <c r="J49" s="66"/>
      <c r="L49" s="47"/>
      <c r="M49" s="67"/>
      <c r="N49" s="39"/>
      <c r="O49" s="49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4">
        <f>A87</f>
        <v>609000</v>
      </c>
      <c r="I50" s="9"/>
      <c r="J50" s="50"/>
      <c r="L50" s="47"/>
      <c r="M50" s="67"/>
      <c r="N50" s="39"/>
      <c r="O50" s="49"/>
      <c r="P50" s="68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4">
        <f>SUM(H49:H50)</f>
        <v>8844000</v>
      </c>
      <c r="J51" s="50"/>
      <c r="L51" s="47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8439400</v>
      </c>
      <c r="J52" s="50"/>
      <c r="L52" s="47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8439400</v>
      </c>
      <c r="J53" s="50"/>
      <c r="L53" s="47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50"/>
      <c r="L54" s="47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50"/>
      <c r="L55" s="47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50"/>
      <c r="L56" s="47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50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50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50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50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50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25000</v>
      </c>
      <c r="B72" s="87"/>
      <c r="C72" s="88"/>
      <c r="D72" s="84"/>
      <c r="E72" s="89">
        <v>60000</v>
      </c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100000</v>
      </c>
      <c r="B73" s="84"/>
      <c r="C73" s="88"/>
      <c r="D73" s="88"/>
      <c r="E73" s="90">
        <v>10000</v>
      </c>
      <c r="F73" s="68"/>
      <c r="H73" s="69"/>
      <c r="J73" s="50"/>
      <c r="L73" s="73"/>
      <c r="N73" s="39"/>
      <c r="O73" s="81"/>
    </row>
    <row r="74" spans="1:15" x14ac:dyDescent="0.25">
      <c r="A74" s="91">
        <v>4000</v>
      </c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>
        <v>100000</v>
      </c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>
        <v>376000</v>
      </c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>
        <v>4000</v>
      </c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609000</v>
      </c>
      <c r="E87" s="69">
        <f>SUM(E69:E86)</f>
        <v>70000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8235000</v>
      </c>
      <c r="M114" s="101">
        <f>SUM(M13:M113)</f>
        <v>18745000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16470000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6" zoomScale="80" zoomScaleNormal="100" zoomScaleSheetLayoutView="80" workbookViewId="0">
      <selection activeCell="I43" sqref="I4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0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58</v>
      </c>
      <c r="C3" s="10"/>
      <c r="D3" s="8"/>
      <c r="E3" s="8"/>
      <c r="F3" s="8"/>
      <c r="G3" s="8"/>
      <c r="H3" s="8" t="s">
        <v>3</v>
      </c>
      <c r="I3" s="12">
        <v>43042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20</v>
      </c>
      <c r="F8" s="22"/>
      <c r="G8" s="17">
        <f>C8*E8</f>
        <v>2000000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27</v>
      </c>
      <c r="F9" s="22"/>
      <c r="G9" s="17">
        <f t="shared" ref="G9:G16" si="0">C9*E9</f>
        <v>1350000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75</v>
      </c>
      <c r="F10" s="22"/>
      <c r="G10" s="17">
        <f t="shared" si="0"/>
        <v>1500000</v>
      </c>
      <c r="H10" s="9"/>
      <c r="I10" s="9"/>
      <c r="J10" s="17"/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47</v>
      </c>
      <c r="F11" s="22"/>
      <c r="G11" s="17">
        <f t="shared" si="0"/>
        <v>470000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55</v>
      </c>
      <c r="F12" s="22"/>
      <c r="G12" s="17">
        <f>C12*E12</f>
        <v>275000</v>
      </c>
      <c r="H12" s="9"/>
      <c r="I12" s="17"/>
      <c r="J12" s="17"/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61</v>
      </c>
      <c r="F13" s="22"/>
      <c r="G13" s="17">
        <f t="shared" si="0"/>
        <v>122000</v>
      </c>
      <c r="H13" s="9"/>
      <c r="I13" s="17"/>
      <c r="K13" s="30">
        <v>43201</v>
      </c>
      <c r="L13" s="31">
        <v>1700000</v>
      </c>
      <c r="M13" s="32">
        <v>3502500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K14" s="30">
        <v>43202</v>
      </c>
      <c r="L14" s="31">
        <v>650000</v>
      </c>
      <c r="M14" s="32">
        <v>600000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43203</v>
      </c>
      <c r="L15" s="31">
        <v>950000</v>
      </c>
      <c r="M15" s="32">
        <v>9925000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K16" s="30">
        <v>43204</v>
      </c>
      <c r="L16" s="31">
        <v>800000</v>
      </c>
      <c r="M16" s="32">
        <v>1000000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5717000</v>
      </c>
      <c r="I17" s="10"/>
      <c r="K17" s="30">
        <v>43205</v>
      </c>
      <c r="L17" s="31">
        <v>1000000</v>
      </c>
      <c r="M17" s="32">
        <v>4000000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0">
        <v>43206</v>
      </c>
      <c r="L18" s="31">
        <v>850000</v>
      </c>
      <c r="M18" s="36">
        <v>20000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K19" s="30">
        <v>43207</v>
      </c>
      <c r="L19" s="31">
        <v>700000</v>
      </c>
      <c r="M19" s="32">
        <v>110000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2</v>
      </c>
      <c r="F20" s="8"/>
      <c r="G20" s="23">
        <f>C20*E20</f>
        <v>2000</v>
      </c>
      <c r="H20" s="9"/>
      <c r="I20" s="23"/>
      <c r="K20" s="30">
        <v>43208</v>
      </c>
      <c r="L20" s="31">
        <v>536000</v>
      </c>
      <c r="M20" s="32">
        <v>236000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K21" s="30">
        <v>43209</v>
      </c>
      <c r="L21" s="31">
        <v>600000</v>
      </c>
      <c r="M21" s="32">
        <v>25000</v>
      </c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2</v>
      </c>
      <c r="F22" s="8"/>
      <c r="G22" s="23">
        <f>C22*E22</f>
        <v>400</v>
      </c>
      <c r="H22" s="9"/>
      <c r="I22" s="10"/>
      <c r="K22" s="30">
        <v>43210</v>
      </c>
      <c r="L22" s="31">
        <v>1250000</v>
      </c>
      <c r="M22" s="32"/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6</v>
      </c>
      <c r="F23" s="8"/>
      <c r="G23" s="23">
        <f>C23*E23</f>
        <v>600</v>
      </c>
      <c r="H23" s="9"/>
      <c r="I23" s="10"/>
      <c r="K23" s="30">
        <v>43211</v>
      </c>
      <c r="L23" s="31">
        <v>634000</v>
      </c>
      <c r="M23" s="32"/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K24" s="30">
        <v>43212</v>
      </c>
      <c r="L24" s="31">
        <v>500000</v>
      </c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K25" s="30">
        <v>43213</v>
      </c>
      <c r="L25" s="31">
        <v>1000000</v>
      </c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3500</v>
      </c>
      <c r="I26" s="9"/>
      <c r="K26" s="30">
        <v>43214</v>
      </c>
      <c r="L26" s="31">
        <v>300000</v>
      </c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5720500</v>
      </c>
      <c r="J27" s="50"/>
      <c r="K27" s="30">
        <v>43215</v>
      </c>
      <c r="L27" s="31">
        <v>450000</v>
      </c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50"/>
      <c r="K28" s="30">
        <v>43216</v>
      </c>
      <c r="L28" s="31">
        <v>600000</v>
      </c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+'[1]27 Okt 17'!I37</f>
        <v>709404603</v>
      </c>
      <c r="J29" s="50"/>
      <c r="K29" s="30">
        <v>43217</v>
      </c>
      <c r="L29" s="31">
        <v>611000</v>
      </c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+'2 nov'!I52</f>
        <v>8439400</v>
      </c>
      <c r="J30" s="50"/>
      <c r="K30" s="30">
        <v>43218</v>
      </c>
      <c r="L30" s="31">
        <v>500000</v>
      </c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50"/>
      <c r="K31" s="30">
        <v>43219</v>
      </c>
      <c r="L31" s="31">
        <v>100000</v>
      </c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50"/>
      <c r="K32" s="30">
        <v>43220</v>
      </c>
      <c r="L32" s="31">
        <v>500000</v>
      </c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50"/>
      <c r="K33" s="30">
        <v>43221</v>
      </c>
      <c r="L33" s="31">
        <v>445000</v>
      </c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50"/>
      <c r="K34" s="30">
        <v>43222</v>
      </c>
      <c r="L34" s="31">
        <v>250000</v>
      </c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50"/>
      <c r="K35" s="30">
        <v>43223</v>
      </c>
      <c r="L35" s="31">
        <v>200000</v>
      </c>
      <c r="M35" s="32"/>
      <c r="N35" s="39"/>
      <c r="O35" s="49"/>
      <c r="P35" s="37"/>
      <c r="Q35" s="37"/>
      <c r="R35" s="2"/>
      <c r="S35" s="37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50"/>
      <c r="K36" s="30">
        <v>43224</v>
      </c>
      <c r="L36" s="31">
        <v>300000</v>
      </c>
      <c r="N36" s="39"/>
      <c r="O36" s="49"/>
      <c r="P36" s="10"/>
      <c r="Q36" s="37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709404603</v>
      </c>
      <c r="J37" s="50"/>
      <c r="K37" s="30">
        <v>43225</v>
      </c>
      <c r="L37" s="31">
        <v>600000</v>
      </c>
      <c r="N37" s="39"/>
      <c r="O37" s="49"/>
      <c r="Q37" s="37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50"/>
      <c r="L38" s="47"/>
      <c r="N38" s="39"/>
      <c r="O38" s="49"/>
      <c r="Q38" s="37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50"/>
      <c r="L39" s="47"/>
      <c r="N39" s="39"/>
      <c r="O39" s="49"/>
      <c r="Q39" s="37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50"/>
      <c r="L40" s="47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50"/>
      <c r="L41" s="47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50"/>
      <c r="L42" s="47"/>
      <c r="N42" s="39"/>
      <c r="O42" s="49"/>
      <c r="Q42" s="37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915083081</v>
      </c>
      <c r="J43" s="50"/>
      <c r="L43" s="47"/>
      <c r="N43" s="39"/>
      <c r="O43" s="49"/>
      <c r="Q43" s="37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50"/>
      <c r="L44" s="47"/>
      <c r="N44" s="39"/>
      <c r="O44" s="49"/>
      <c r="P44" s="59"/>
      <c r="Q44" s="33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19418500</v>
      </c>
      <c r="I45" s="9"/>
      <c r="J45" s="50"/>
      <c r="L45" s="47"/>
      <c r="N45" s="39"/>
      <c r="O45" s="49"/>
      <c r="P45" s="59"/>
      <c r="Q45" s="33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50"/>
      <c r="L46" s="47"/>
      <c r="N46" s="39"/>
      <c r="O46" s="49"/>
      <c r="P46" s="59"/>
      <c r="Q46" s="33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19418500</v>
      </c>
      <c r="J47" s="50"/>
      <c r="L47" s="47"/>
      <c r="N47" s="39"/>
      <c r="O47" s="49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50"/>
      <c r="L48" s="47"/>
      <c r="N48" s="39"/>
      <c r="O48" s="49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6">
        <f>+L114</f>
        <v>16026000</v>
      </c>
      <c r="I49" s="9">
        <v>0</v>
      </c>
      <c r="J49" s="66"/>
      <c r="L49" s="47"/>
      <c r="M49" s="67"/>
      <c r="N49" s="39"/>
      <c r="O49" s="49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4">
        <f>A87</f>
        <v>673600</v>
      </c>
      <c r="I50" s="9"/>
      <c r="J50" s="50"/>
      <c r="L50" s="47"/>
      <c r="M50" s="67"/>
      <c r="N50" s="39"/>
      <c r="O50" s="49"/>
      <c r="P50" s="68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4">
        <f>SUM(H49:H50)</f>
        <v>16699600</v>
      </c>
      <c r="J51" s="50"/>
      <c r="L51" s="47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5720500</v>
      </c>
      <c r="J52" s="50"/>
      <c r="L52" s="47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5720500</v>
      </c>
      <c r="J53" s="50"/>
      <c r="L53" s="47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50"/>
      <c r="L54" s="47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50"/>
      <c r="L55" s="47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50"/>
      <c r="L56" s="47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50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50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50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50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50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400000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273600</v>
      </c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673600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16026000</v>
      </c>
      <c r="M114" s="101">
        <f>SUM(M13:M113)</f>
        <v>19418500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32052000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B1" zoomScale="80" zoomScaleNormal="100" zoomScaleSheetLayoutView="80" workbookViewId="0">
      <selection activeCell="I43" sqref="I4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05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43045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11</v>
      </c>
      <c r="F8" s="22"/>
      <c r="G8" s="17">
        <f>C8*E8</f>
        <v>1100000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237</v>
      </c>
      <c r="F9" s="22"/>
      <c r="G9" s="17">
        <f t="shared" ref="G9:G16" si="0">C9*E9</f>
        <v>11850000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77</v>
      </c>
      <c r="F10" s="22"/>
      <c r="G10" s="17">
        <f t="shared" si="0"/>
        <v>1540000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60</v>
      </c>
      <c r="F11" s="22"/>
      <c r="G11" s="17">
        <f t="shared" si="0"/>
        <v>600000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54</v>
      </c>
      <c r="F12" s="22"/>
      <c r="G12" s="17">
        <f>C12*E12</f>
        <v>270000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59</v>
      </c>
      <c r="F13" s="22"/>
      <c r="G13" s="17">
        <f t="shared" si="0"/>
        <v>118000</v>
      </c>
      <c r="H13" s="9"/>
      <c r="I13" s="17"/>
      <c r="J13" s="107" t="s">
        <v>59</v>
      </c>
      <c r="K13" s="30">
        <v>43226</v>
      </c>
      <c r="L13" s="45">
        <v>1000000</v>
      </c>
      <c r="M13" s="32">
        <v>22000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 t="s">
        <v>60</v>
      </c>
      <c r="K14" s="30">
        <v>43227</v>
      </c>
      <c r="L14" s="45">
        <v>2000000</v>
      </c>
      <c r="M14" s="32">
        <v>100000</v>
      </c>
      <c r="N14" s="33"/>
      <c r="O14" s="34">
        <v>20000000</v>
      </c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 t="s">
        <v>60</v>
      </c>
      <c r="K15" s="30">
        <v>43228</v>
      </c>
      <c r="L15" s="45">
        <v>800000</v>
      </c>
      <c r="M15" s="32">
        <v>8000000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 t="s">
        <v>60</v>
      </c>
      <c r="K16" s="30">
        <v>43229</v>
      </c>
      <c r="L16" s="45">
        <v>800000</v>
      </c>
      <c r="M16" s="32">
        <v>1000000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15478000</v>
      </c>
      <c r="I17" s="10"/>
      <c r="J17" s="107" t="s">
        <v>60</v>
      </c>
      <c r="K17" s="30">
        <v>43230</v>
      </c>
      <c r="L17" s="45">
        <v>1000000</v>
      </c>
      <c r="M17" s="32">
        <v>50000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 t="s">
        <v>60</v>
      </c>
      <c r="K18" s="30">
        <v>43231</v>
      </c>
      <c r="L18" s="45">
        <v>400000</v>
      </c>
      <c r="M18" s="36">
        <v>500000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 t="s">
        <v>60</v>
      </c>
      <c r="K19" s="30">
        <v>43232</v>
      </c>
      <c r="L19" s="45">
        <v>1420000</v>
      </c>
      <c r="M19" s="32">
        <v>100000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2</v>
      </c>
      <c r="F20" s="8"/>
      <c r="G20" s="23">
        <f>C20*E20</f>
        <v>2000</v>
      </c>
      <c r="H20" s="9"/>
      <c r="I20" s="23"/>
      <c r="J20" s="107" t="s">
        <v>60</v>
      </c>
      <c r="K20" s="30">
        <v>43233</v>
      </c>
      <c r="L20" s="45">
        <v>500000</v>
      </c>
      <c r="M20" s="32">
        <v>300000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2</v>
      </c>
      <c r="F21" s="8"/>
      <c r="G21" s="23">
        <f>C21*E21</f>
        <v>1000</v>
      </c>
      <c r="H21" s="9"/>
      <c r="I21" s="23"/>
      <c r="J21" s="107" t="s">
        <v>59</v>
      </c>
      <c r="K21" s="30">
        <v>43234</v>
      </c>
      <c r="L21" s="45">
        <v>700000</v>
      </c>
      <c r="M21" s="32">
        <v>500000</v>
      </c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2</v>
      </c>
      <c r="F22" s="8"/>
      <c r="G22" s="23">
        <f>C22*E22</f>
        <v>400</v>
      </c>
      <c r="H22" s="9"/>
      <c r="I22" s="10"/>
      <c r="J22" s="107" t="s">
        <v>59</v>
      </c>
      <c r="K22" s="30">
        <v>43235</v>
      </c>
      <c r="L22" s="45">
        <v>800000</v>
      </c>
      <c r="M22" s="32">
        <v>-800000</v>
      </c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6</v>
      </c>
      <c r="F23" s="8"/>
      <c r="G23" s="23">
        <f>C23*E23</f>
        <v>600</v>
      </c>
      <c r="H23" s="9"/>
      <c r="I23" s="10"/>
      <c r="J23" s="107" t="s">
        <v>59</v>
      </c>
      <c r="K23" s="30">
        <v>43236</v>
      </c>
      <c r="L23" s="45">
        <v>400000</v>
      </c>
      <c r="M23" s="32">
        <v>20000000</v>
      </c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 t="s">
        <v>59</v>
      </c>
      <c r="K24" s="30">
        <v>43237</v>
      </c>
      <c r="L24" s="45">
        <v>800000</v>
      </c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 t="s">
        <v>59</v>
      </c>
      <c r="K25" s="30">
        <v>43238</v>
      </c>
      <c r="L25" s="45">
        <v>800000</v>
      </c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4000</v>
      </c>
      <c r="I26" s="9"/>
      <c r="J26" s="107" t="s">
        <v>59</v>
      </c>
      <c r="K26" s="30">
        <v>43239</v>
      </c>
      <c r="L26" s="45">
        <v>500000</v>
      </c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15482000</v>
      </c>
      <c r="J27" s="107" t="s">
        <v>59</v>
      </c>
      <c r="K27" s="30">
        <v>43240</v>
      </c>
      <c r="L27" s="45">
        <v>500000</v>
      </c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 t="s">
        <v>59</v>
      </c>
      <c r="K28" s="30">
        <v>43241</v>
      </c>
      <c r="L28" s="45">
        <v>1500000</v>
      </c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+'3 Nov'!I37</f>
        <v>709404603</v>
      </c>
      <c r="J29" s="107" t="s">
        <v>59</v>
      </c>
      <c r="K29" s="30">
        <v>43242</v>
      </c>
      <c r="L29" s="45">
        <v>550000</v>
      </c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+'3 Nov'!I52</f>
        <v>5720500</v>
      </c>
      <c r="J30" s="107" t="s">
        <v>59</v>
      </c>
      <c r="K30" s="30">
        <v>43243</v>
      </c>
      <c r="L30" s="45">
        <v>700000</v>
      </c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 t="s">
        <v>59</v>
      </c>
      <c r="K31" s="30">
        <v>43244</v>
      </c>
      <c r="L31" s="45">
        <v>750000</v>
      </c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 t="s">
        <v>59</v>
      </c>
      <c r="K32" s="30">
        <v>43245</v>
      </c>
      <c r="L32" s="45">
        <v>800000</v>
      </c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 t="s">
        <v>59</v>
      </c>
      <c r="K33" s="30">
        <v>43246</v>
      </c>
      <c r="L33" s="45">
        <v>700000</v>
      </c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 t="s">
        <v>59</v>
      </c>
      <c r="K34" s="30">
        <v>43247</v>
      </c>
      <c r="L34" s="45">
        <v>700000</v>
      </c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20000000</v>
      </c>
      <c r="I35" s="9"/>
      <c r="J35" s="107" t="s">
        <v>59</v>
      </c>
      <c r="K35" s="30">
        <v>43248</v>
      </c>
      <c r="L35" s="45">
        <v>562500</v>
      </c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>
        <v>147510000</v>
      </c>
      <c r="I36" s="8" t="s">
        <v>7</v>
      </c>
      <c r="J36" s="107" t="s">
        <v>59</v>
      </c>
      <c r="K36" s="30">
        <v>43249</v>
      </c>
      <c r="L36" s="45">
        <v>750000</v>
      </c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581894603</v>
      </c>
      <c r="J37" s="107" t="s">
        <v>59</v>
      </c>
      <c r="K37" s="30">
        <v>43250</v>
      </c>
      <c r="L37" s="45">
        <v>300000</v>
      </c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 t="s">
        <v>59</v>
      </c>
      <c r="K38" s="30">
        <v>43251</v>
      </c>
      <c r="L38" s="45">
        <v>800000</v>
      </c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 t="s">
        <v>59</v>
      </c>
      <c r="K39" s="30">
        <v>43252</v>
      </c>
      <c r="L39" s="45">
        <v>660000</v>
      </c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 t="s">
        <v>59</v>
      </c>
      <c r="K40" s="30">
        <v>43253</v>
      </c>
      <c r="L40" s="45">
        <v>1500000</v>
      </c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 t="s">
        <v>59</v>
      </c>
      <c r="K41" s="30">
        <v>43254</v>
      </c>
      <c r="L41" s="45">
        <v>500000</v>
      </c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 t="s">
        <v>59</v>
      </c>
      <c r="K42" s="30">
        <v>43255</v>
      </c>
      <c r="L42" s="45">
        <v>400000</v>
      </c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787573081</v>
      </c>
      <c r="J43" s="107" t="s">
        <v>59</v>
      </c>
      <c r="K43" s="30">
        <v>43256</v>
      </c>
      <c r="L43" s="45">
        <v>400000</v>
      </c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 t="s">
        <v>59</v>
      </c>
      <c r="K44" s="30">
        <v>43257</v>
      </c>
      <c r="L44" s="45">
        <v>400000</v>
      </c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29772000</v>
      </c>
      <c r="I45" s="9"/>
      <c r="J45" s="107" t="s">
        <v>59</v>
      </c>
      <c r="K45" s="30">
        <v>43258</v>
      </c>
      <c r="L45" s="45">
        <v>1200000</v>
      </c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4000</v>
      </c>
      <c r="I46" s="9" t="s">
        <v>7</v>
      </c>
      <c r="J46" s="107" t="s">
        <v>59</v>
      </c>
      <c r="K46" s="30">
        <v>43259</v>
      </c>
      <c r="L46" s="45">
        <v>1350000</v>
      </c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29776000</v>
      </c>
      <c r="J47" s="107" t="s">
        <v>59</v>
      </c>
      <c r="K47" s="30">
        <v>43260</v>
      </c>
      <c r="L47" s="45">
        <v>1000000</v>
      </c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 t="s">
        <v>59</v>
      </c>
      <c r="K48" s="30">
        <v>43261</v>
      </c>
      <c r="L48" s="45">
        <v>600000</v>
      </c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39537500</v>
      </c>
      <c r="I49" s="9">
        <v>0</v>
      </c>
      <c r="J49" s="107" t="s">
        <v>59</v>
      </c>
      <c r="K49" s="30">
        <v>43262</v>
      </c>
      <c r="L49" s="45">
        <v>600000</v>
      </c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0</v>
      </c>
      <c r="I50" s="9"/>
      <c r="J50" s="107" t="s">
        <v>59</v>
      </c>
      <c r="K50" s="30">
        <v>43263</v>
      </c>
      <c r="L50" s="45">
        <v>1600000</v>
      </c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39537500</v>
      </c>
      <c r="J51" s="107" t="s">
        <v>59</v>
      </c>
      <c r="K51" s="30">
        <v>43264</v>
      </c>
      <c r="L51" s="45">
        <v>550000</v>
      </c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15482000</v>
      </c>
      <c r="J52" s="108" t="s">
        <v>60</v>
      </c>
      <c r="K52" s="30">
        <v>43265</v>
      </c>
      <c r="L52" s="73">
        <v>1000000</v>
      </c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15482000</v>
      </c>
      <c r="J53" s="108" t="s">
        <v>60</v>
      </c>
      <c r="K53" s="30">
        <v>43266</v>
      </c>
      <c r="L53" s="73">
        <v>800000</v>
      </c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 t="s">
        <v>59</v>
      </c>
      <c r="K54" s="30">
        <v>43267</v>
      </c>
      <c r="L54" s="73">
        <v>950000</v>
      </c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 t="s">
        <v>59</v>
      </c>
      <c r="K55" s="30">
        <v>43268</v>
      </c>
      <c r="L55" s="73">
        <v>545000</v>
      </c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 t="s">
        <v>59</v>
      </c>
      <c r="K56" s="30">
        <v>43269</v>
      </c>
      <c r="L56" s="73">
        <v>750000</v>
      </c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108" t="s">
        <v>59</v>
      </c>
      <c r="K57" s="30">
        <v>43270</v>
      </c>
      <c r="L57" s="73">
        <v>950000</v>
      </c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 t="s">
        <v>59</v>
      </c>
      <c r="K58" s="30">
        <v>43271</v>
      </c>
      <c r="L58" s="73">
        <v>1000000</v>
      </c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 t="s">
        <v>59</v>
      </c>
      <c r="K59" s="30">
        <v>43272</v>
      </c>
      <c r="L59" s="73">
        <v>800000</v>
      </c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 t="s">
        <v>60</v>
      </c>
      <c r="K60" s="30">
        <v>43273</v>
      </c>
      <c r="L60" s="73">
        <v>250000</v>
      </c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 t="s">
        <v>60</v>
      </c>
      <c r="K61" s="30">
        <v>43274</v>
      </c>
      <c r="L61" s="73">
        <v>1200000</v>
      </c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K62" s="30">
        <v>43275</v>
      </c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K63" s="30">
        <v>43276</v>
      </c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K64" s="30">
        <v>43277</v>
      </c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K65" s="30">
        <v>43278</v>
      </c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K66" s="30">
        <v>43279</v>
      </c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K67" s="30">
        <v>43280</v>
      </c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K68" s="30">
        <v>43281</v>
      </c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K69" s="30">
        <v>43282</v>
      </c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/>
      <c r="B72" s="87"/>
      <c r="C72" s="88"/>
      <c r="D72" s="84"/>
      <c r="E72" s="89">
        <v>4000</v>
      </c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/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0</v>
      </c>
      <c r="E87" s="69">
        <f>SUM(E69:E86)</f>
        <v>4000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20000000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39537500</v>
      </c>
      <c r="M114" s="101">
        <f>SUM(M13:M113)</f>
        <v>29772000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79075000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zoomScale="80" zoomScaleNormal="100" zoomScaleSheetLayoutView="80" workbookViewId="0">
      <selection activeCell="B4" sqref="B4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0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43046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28</v>
      </c>
      <c r="F8" s="22"/>
      <c r="G8" s="17">
        <f>C8*E8</f>
        <v>2800000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73</v>
      </c>
      <c r="F9" s="22"/>
      <c r="G9" s="17">
        <f t="shared" ref="G9:G16" si="0">C9*E9</f>
        <v>3650000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74</v>
      </c>
      <c r="F10" s="22"/>
      <c r="G10" s="17">
        <f t="shared" si="0"/>
        <v>1480000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56</v>
      </c>
      <c r="F11" s="22"/>
      <c r="G11" s="17">
        <f t="shared" si="0"/>
        <v>560000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51</v>
      </c>
      <c r="F12" s="22"/>
      <c r="G12" s="17">
        <f>C12*E12</f>
        <v>255000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56</v>
      </c>
      <c r="F13" s="22"/>
      <c r="G13" s="17">
        <f t="shared" si="0"/>
        <v>112000</v>
      </c>
      <c r="H13" s="9"/>
      <c r="I13" s="17"/>
      <c r="J13" s="107"/>
      <c r="K13" s="30">
        <v>43275</v>
      </c>
      <c r="L13" s="45">
        <v>1000000</v>
      </c>
      <c r="M13" s="32">
        <v>4881100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43276</v>
      </c>
      <c r="L14" s="45">
        <v>1000000</v>
      </c>
      <c r="M14" s="32">
        <v>3438300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43277</v>
      </c>
      <c r="L15" s="45">
        <v>860000</v>
      </c>
      <c r="M15" s="32">
        <v>2035000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43278</v>
      </c>
      <c r="L16" s="45">
        <v>1000000</v>
      </c>
      <c r="M16" s="32">
        <v>1160000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8857000</v>
      </c>
      <c r="I17" s="10"/>
      <c r="J17" s="107"/>
      <c r="K17" s="30">
        <v>43279</v>
      </c>
      <c r="L17" s="45">
        <v>1000000</v>
      </c>
      <c r="M17" s="32">
        <v>1750000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43280</v>
      </c>
      <c r="L18" s="45">
        <v>545000</v>
      </c>
      <c r="M18" s="36">
        <v>100000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43281</v>
      </c>
      <c r="L19" s="45">
        <v>710000</v>
      </c>
      <c r="M19" s="32">
        <v>210000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43282</v>
      </c>
      <c r="L20" s="45">
        <v>500000</v>
      </c>
      <c r="M20" s="32">
        <v>205000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2</v>
      </c>
      <c r="F21" s="8"/>
      <c r="G21" s="23">
        <f>C21*E21</f>
        <v>1000</v>
      </c>
      <c r="H21" s="9"/>
      <c r="I21" s="23"/>
      <c r="J21" s="107"/>
      <c r="K21" s="30">
        <v>43283</v>
      </c>
      <c r="L21" s="45">
        <v>541000</v>
      </c>
      <c r="M21" s="32"/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1</v>
      </c>
      <c r="F22" s="8"/>
      <c r="G22" s="23">
        <f>C22*E22</f>
        <v>200</v>
      </c>
      <c r="H22" s="9"/>
      <c r="I22" s="10"/>
      <c r="J22" s="107"/>
      <c r="K22" s="30">
        <v>43284</v>
      </c>
      <c r="L22" s="45"/>
      <c r="M22" s="32"/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4</v>
      </c>
      <c r="F23" s="8"/>
      <c r="G23" s="23">
        <f>C23*E23</f>
        <v>400</v>
      </c>
      <c r="H23" s="9"/>
      <c r="I23" s="10"/>
      <c r="J23" s="107"/>
      <c r="K23" s="30">
        <v>43285</v>
      </c>
      <c r="L23" s="45"/>
      <c r="M23" s="32"/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43286</v>
      </c>
      <c r="L24" s="45"/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43287</v>
      </c>
      <c r="L25" s="45"/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1600</v>
      </c>
      <c r="I26" s="9"/>
      <c r="J26" s="107"/>
      <c r="K26" s="30">
        <v>43288</v>
      </c>
      <c r="L26" s="45"/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8858600</v>
      </c>
      <c r="J27" s="107"/>
      <c r="K27" s="30">
        <v>43289</v>
      </c>
      <c r="L27" s="45"/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43290</v>
      </c>
      <c r="L28" s="45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+'6 nov'!I37</f>
        <v>581894603</v>
      </c>
      <c r="J29" s="107"/>
      <c r="K29" s="30">
        <v>43291</v>
      </c>
      <c r="L29" s="45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+'6 nov'!I52</f>
        <v>15482000</v>
      </c>
      <c r="J30" s="107"/>
      <c r="K30" s="30">
        <v>43292</v>
      </c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43293</v>
      </c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K32" s="30">
        <v>43294</v>
      </c>
      <c r="L32" s="45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K33" s="30">
        <v>43295</v>
      </c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K34" s="30">
        <v>43296</v>
      </c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K35" s="30">
        <v>43297</v>
      </c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K36" s="30">
        <v>43298</v>
      </c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581894603</v>
      </c>
      <c r="J37" s="107"/>
      <c r="K37" s="30">
        <v>43299</v>
      </c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K38" s="30">
        <v>43300</v>
      </c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>
        <v>43301</v>
      </c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K40" s="30">
        <v>43302</v>
      </c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K41" s="30">
        <v>43303</v>
      </c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K42" s="30">
        <v>43304</v>
      </c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787573081</v>
      </c>
      <c r="J43" s="107"/>
      <c r="K43" s="30">
        <v>43305</v>
      </c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K44" s="30">
        <v>43306</v>
      </c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13779400</v>
      </c>
      <c r="I45" s="9"/>
      <c r="J45" s="107"/>
      <c r="K45" s="30">
        <v>43307</v>
      </c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K46" s="30">
        <v>43308</v>
      </c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13779400</v>
      </c>
      <c r="J47" s="107"/>
      <c r="K47" s="30">
        <v>43309</v>
      </c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K48" s="30">
        <v>43310</v>
      </c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7156000</v>
      </c>
      <c r="I49" s="9">
        <v>0</v>
      </c>
      <c r="J49" s="107"/>
      <c r="K49" s="30">
        <v>43311</v>
      </c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0</v>
      </c>
      <c r="I50" s="9"/>
      <c r="J50" s="107"/>
      <c r="K50" s="30">
        <v>43312</v>
      </c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7156000</v>
      </c>
      <c r="J51" s="107"/>
      <c r="K51" s="30">
        <v>43313</v>
      </c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8858600</v>
      </c>
      <c r="J52" s="108"/>
      <c r="K52" s="30">
        <v>43314</v>
      </c>
      <c r="L52" s="73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8858600</v>
      </c>
      <c r="J53" s="108"/>
      <c r="K53" s="30">
        <v>43315</v>
      </c>
      <c r="L53" s="73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K54" s="30">
        <v>43316</v>
      </c>
      <c r="L54" s="73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K55" s="30">
        <v>43317</v>
      </c>
      <c r="L55" s="73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K56" s="30">
        <v>43318</v>
      </c>
      <c r="L56" s="73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108"/>
      <c r="K57" s="30">
        <v>43319</v>
      </c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K58" s="30">
        <v>43320</v>
      </c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K59" s="30">
        <v>43321</v>
      </c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K60" s="30">
        <v>43322</v>
      </c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K61" s="30">
        <v>43323</v>
      </c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/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/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7156000</v>
      </c>
      <c r="M114" s="101">
        <f>SUM(M13:M113)</f>
        <v>13779400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14312000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1" zoomScale="80" zoomScaleNormal="100" zoomScaleSheetLayoutView="80" workbookViewId="0">
      <selection activeCell="I52" sqref="I52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0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56</v>
      </c>
      <c r="C3" s="10"/>
      <c r="D3" s="8"/>
      <c r="E3" s="8"/>
      <c r="F3" s="8"/>
      <c r="G3" s="8"/>
      <c r="H3" s="8" t="s">
        <v>3</v>
      </c>
      <c r="I3" s="12">
        <v>43047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f>59+27</f>
        <v>86</v>
      </c>
      <c r="F8" s="22"/>
      <c r="G8" s="17">
        <f>C8*E8</f>
        <v>8600000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35</v>
      </c>
      <c r="F9" s="22"/>
      <c r="G9" s="17">
        <f t="shared" ref="G9:G16" si="0">C9*E9</f>
        <v>1750000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116</v>
      </c>
      <c r="F10" s="22"/>
      <c r="G10" s="17">
        <f t="shared" si="0"/>
        <v>2320000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83</v>
      </c>
      <c r="F11" s="22"/>
      <c r="G11" s="17">
        <f t="shared" si="0"/>
        <v>830000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101</v>
      </c>
      <c r="F12" s="22"/>
      <c r="G12" s="17">
        <f>C12*E12</f>
        <v>505000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56</v>
      </c>
      <c r="F13" s="22"/>
      <c r="G13" s="17">
        <f t="shared" si="0"/>
        <v>112000</v>
      </c>
      <c r="H13" s="9"/>
      <c r="I13" s="17"/>
      <c r="J13" s="107"/>
      <c r="K13" s="30">
        <v>43284</v>
      </c>
      <c r="L13" s="47">
        <v>1900000</v>
      </c>
      <c r="M13" s="32">
        <v>300000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43285</v>
      </c>
      <c r="L14" s="47">
        <v>900000</v>
      </c>
      <c r="M14" s="32">
        <v>23000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43286</v>
      </c>
      <c r="L15" s="47">
        <v>1000000</v>
      </c>
      <c r="M15" s="32">
        <v>143000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43287</v>
      </c>
      <c r="L16" s="47">
        <v>800000</v>
      </c>
      <c r="M16" s="32">
        <v>75000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14117000</v>
      </c>
      <c r="I17" s="10"/>
      <c r="J17" s="107"/>
      <c r="K17" s="30">
        <v>43288</v>
      </c>
      <c r="L17" s="47">
        <v>950000</v>
      </c>
      <c r="M17" s="32">
        <v>342000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43289</v>
      </c>
      <c r="L18" s="47">
        <v>800000</v>
      </c>
      <c r="M18" s="36">
        <v>340000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43290</v>
      </c>
      <c r="L19" s="47">
        <v>900000</v>
      </c>
      <c r="M19" s="32">
        <v>160000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43291</v>
      </c>
      <c r="L20" s="47">
        <v>750000</v>
      </c>
      <c r="M20" s="32">
        <v>70000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J21" s="107"/>
      <c r="K21" s="30">
        <v>43292</v>
      </c>
      <c r="L21" s="47">
        <v>800000</v>
      </c>
      <c r="M21" s="32">
        <v>205000</v>
      </c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0</v>
      </c>
      <c r="F22" s="8"/>
      <c r="G22" s="23">
        <f>C22*E22</f>
        <v>0</v>
      </c>
      <c r="H22" s="9"/>
      <c r="I22" s="10"/>
      <c r="J22" s="107"/>
      <c r="K22" s="30">
        <v>43293</v>
      </c>
      <c r="L22" s="47">
        <v>1125000</v>
      </c>
      <c r="M22" s="32">
        <v>400000</v>
      </c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1</v>
      </c>
      <c r="F23" s="8"/>
      <c r="G23" s="23">
        <f>C23*E23</f>
        <v>100</v>
      </c>
      <c r="H23" s="9"/>
      <c r="I23" s="10"/>
      <c r="J23" s="107"/>
      <c r="K23" s="30">
        <v>43294</v>
      </c>
      <c r="L23" s="47">
        <v>1150000</v>
      </c>
      <c r="M23" s="32">
        <v>4270000</v>
      </c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43295</v>
      </c>
      <c r="L24" s="47">
        <v>700000</v>
      </c>
      <c r="M24" s="32">
        <v>250000</v>
      </c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43296</v>
      </c>
      <c r="L25" s="111"/>
      <c r="M25" s="32">
        <v>100000</v>
      </c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600</v>
      </c>
      <c r="I26" s="9"/>
      <c r="J26" s="107"/>
      <c r="K26" s="30">
        <v>43297</v>
      </c>
      <c r="L26" s="45"/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14117600</v>
      </c>
      <c r="J27" s="107"/>
      <c r="K27" s="30">
        <v>43298</v>
      </c>
      <c r="L27" s="45"/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43299</v>
      </c>
      <c r="L28" s="45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+'7 nov '!I37</f>
        <v>581894603</v>
      </c>
      <c r="J29" s="107"/>
      <c r="K29" s="30">
        <v>43300</v>
      </c>
      <c r="L29" s="45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+'7 nov '!I52</f>
        <v>8858600</v>
      </c>
      <c r="J30" s="107"/>
      <c r="K30" s="30">
        <v>43301</v>
      </c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43302</v>
      </c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K32" s="30">
        <v>43303</v>
      </c>
      <c r="L32" s="45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K33" s="30">
        <v>43304</v>
      </c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K34" s="30">
        <v>43305</v>
      </c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K35" s="30">
        <v>43306</v>
      </c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K36" s="30">
        <v>43307</v>
      </c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581894603</v>
      </c>
      <c r="J37" s="107"/>
      <c r="K37" s="30">
        <v>43308</v>
      </c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K38" s="30">
        <v>43309</v>
      </c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>
        <v>43310</v>
      </c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K40" s="30">
        <v>43311</v>
      </c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K41" s="30">
        <v>43312</v>
      </c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K42" s="30">
        <v>43313</v>
      </c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787573081</v>
      </c>
      <c r="J43" s="107"/>
      <c r="K43" s="30">
        <v>43314</v>
      </c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K44" s="30">
        <v>43315</v>
      </c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6678000</v>
      </c>
      <c r="I45" s="9"/>
      <c r="J45" s="107"/>
      <c r="K45" s="30">
        <v>43316</v>
      </c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K46" s="30">
        <v>43317</v>
      </c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6678000</v>
      </c>
      <c r="J47" s="107"/>
      <c r="K47" s="30">
        <v>43318</v>
      </c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K48" s="30">
        <v>43319</v>
      </c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11775000</v>
      </c>
      <c r="I49" s="9">
        <v>0</v>
      </c>
      <c r="J49" s="107"/>
      <c r="K49" s="30">
        <v>43320</v>
      </c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162000</v>
      </c>
      <c r="I50" s="9"/>
      <c r="J50" s="107"/>
      <c r="K50" s="30">
        <v>43321</v>
      </c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11937000</v>
      </c>
      <c r="J51" s="107"/>
      <c r="K51" s="30">
        <v>43322</v>
      </c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14117600</v>
      </c>
      <c r="J52" s="108"/>
      <c r="K52" s="30">
        <v>43323</v>
      </c>
      <c r="L52" s="73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14117600</v>
      </c>
      <c r="J53" s="108"/>
      <c r="L53" s="73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L54" s="73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L55" s="73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L56" s="73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108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112000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50000</v>
      </c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162000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11775000</v>
      </c>
      <c r="M114" s="101">
        <f>SUM(M13:M113)</f>
        <v>6678000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23550000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5" zoomScale="80" zoomScaleNormal="100" zoomScaleSheetLayoutView="80" workbookViewId="0">
      <selection activeCell="E60" sqref="E60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1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57</v>
      </c>
      <c r="C3" s="10"/>
      <c r="D3" s="8"/>
      <c r="E3" s="8"/>
      <c r="F3" s="8"/>
      <c r="G3" s="8"/>
      <c r="H3" s="8" t="s">
        <v>3</v>
      </c>
      <c r="I3" s="12">
        <v>43048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3</v>
      </c>
      <c r="F8" s="22"/>
      <c r="G8" s="17">
        <f>C8*E8</f>
        <v>300000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21</v>
      </c>
      <c r="F9" s="22"/>
      <c r="G9" s="17">
        <f t="shared" ref="G9:G16" si="0">C9*E9</f>
        <v>1050000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117</v>
      </c>
      <c r="F10" s="22"/>
      <c r="G10" s="17">
        <f t="shared" si="0"/>
        <v>2340000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98</v>
      </c>
      <c r="F11" s="22"/>
      <c r="G11" s="17">
        <f t="shared" si="0"/>
        <v>980000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94</v>
      </c>
      <c r="F12" s="22"/>
      <c r="G12" s="17">
        <f>C12*E12</f>
        <v>470000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51</v>
      </c>
      <c r="F13" s="22"/>
      <c r="G13" s="17">
        <f t="shared" si="0"/>
        <v>102000</v>
      </c>
      <c r="H13" s="9"/>
      <c r="I13" s="17"/>
      <c r="J13" s="107"/>
      <c r="K13" s="30">
        <v>43296</v>
      </c>
      <c r="L13" s="47">
        <v>200000</v>
      </c>
      <c r="M13" s="32">
        <v>35000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43297</v>
      </c>
      <c r="L14" s="47">
        <v>1500000</v>
      </c>
      <c r="M14" s="32">
        <v>208000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43298</v>
      </c>
      <c r="L15" s="47">
        <v>850000</v>
      </c>
      <c r="M15" s="32">
        <v>100000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43299</v>
      </c>
      <c r="L16" s="47">
        <v>450000</v>
      </c>
      <c r="M16" s="32">
        <v>60000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5242000</v>
      </c>
      <c r="I17" s="10"/>
      <c r="J17" s="107"/>
      <c r="K17" s="30">
        <v>43300</v>
      </c>
      <c r="L17" s="47">
        <v>1750000</v>
      </c>
      <c r="M17" s="32">
        <v>7163000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43301</v>
      </c>
      <c r="L18" s="47"/>
      <c r="M18" s="36">
        <v>1700000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43302</v>
      </c>
      <c r="L19" s="47"/>
      <c r="M19" s="32">
        <v>400000</v>
      </c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43303</v>
      </c>
      <c r="L20" s="47"/>
      <c r="M20" s="32">
        <v>350000</v>
      </c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J21" s="107"/>
      <c r="K21" s="30">
        <v>43304</v>
      </c>
      <c r="L21" s="47"/>
      <c r="M21" s="32">
        <v>20000</v>
      </c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0</v>
      </c>
      <c r="F22" s="8"/>
      <c r="G22" s="23">
        <f>C22*E22</f>
        <v>0</v>
      </c>
      <c r="H22" s="9"/>
      <c r="I22" s="10"/>
      <c r="J22" s="107"/>
      <c r="K22" s="30">
        <v>43305</v>
      </c>
      <c r="L22" s="47"/>
      <c r="M22" s="32">
        <v>330000</v>
      </c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1</v>
      </c>
      <c r="F23" s="8"/>
      <c r="G23" s="23">
        <f>C23*E23</f>
        <v>100</v>
      </c>
      <c r="H23" s="9"/>
      <c r="I23" s="10"/>
      <c r="J23" s="107"/>
      <c r="K23" s="30">
        <v>43306</v>
      </c>
      <c r="L23" s="47"/>
      <c r="M23" s="32">
        <v>750000</v>
      </c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43307</v>
      </c>
      <c r="L24" s="47"/>
      <c r="M24" s="32">
        <v>200000</v>
      </c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43308</v>
      </c>
      <c r="L25" s="111"/>
      <c r="M25" s="32">
        <v>2555000</v>
      </c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600</v>
      </c>
      <c r="I26" s="9"/>
      <c r="J26" s="107"/>
      <c r="K26" s="30">
        <v>43309</v>
      </c>
      <c r="L26" s="45"/>
      <c r="M26" s="32">
        <v>200000</v>
      </c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5242600</v>
      </c>
      <c r="J27" s="107"/>
      <c r="K27" s="30">
        <v>43310</v>
      </c>
      <c r="L27" s="45"/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43311</v>
      </c>
      <c r="L28" s="45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+'7 nov '!I37</f>
        <v>581894603</v>
      </c>
      <c r="J29" s="107"/>
      <c r="K29" s="30">
        <v>43312</v>
      </c>
      <c r="L29" s="45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+'8 nov '!I52</f>
        <v>14117600</v>
      </c>
      <c r="J30" s="107"/>
      <c r="K30" s="30">
        <v>43313</v>
      </c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43314</v>
      </c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K32" s="30">
        <v>43315</v>
      </c>
      <c r="L32" s="45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K33" s="30">
        <v>43316</v>
      </c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K34" s="30">
        <v>43317</v>
      </c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K35" s="30">
        <v>43318</v>
      </c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/>
      <c r="I36" s="8" t="s">
        <v>7</v>
      </c>
      <c r="J36" s="107"/>
      <c r="K36" s="30">
        <v>43319</v>
      </c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581894603</v>
      </c>
      <c r="J37" s="107"/>
      <c r="K37" s="30">
        <v>43320</v>
      </c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K38" s="30">
        <v>43321</v>
      </c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K39" s="30">
        <v>43322</v>
      </c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K40" s="30">
        <v>43323</v>
      </c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787573081</v>
      </c>
      <c r="J43" s="107"/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14071000</v>
      </c>
      <c r="I45" s="9"/>
      <c r="J45" s="107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14071000</v>
      </c>
      <c r="J47" s="107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4750000</v>
      </c>
      <c r="I49" s="9">
        <v>0</v>
      </c>
      <c r="J49" s="107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446000</v>
      </c>
      <c r="I50" s="9"/>
      <c r="J50" s="107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5196000</v>
      </c>
      <c r="J51" s="107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5242600</v>
      </c>
      <c r="J52" s="108"/>
      <c r="L52" s="73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5242600</v>
      </c>
      <c r="J53" s="108"/>
      <c r="L53" s="73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L54" s="73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L55" s="73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L56" s="73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108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400000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45000</v>
      </c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>
        <v>1000</v>
      </c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446000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4750000</v>
      </c>
      <c r="M114" s="101">
        <f>SUM(M13:M113)</f>
        <v>14071000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9500000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zoomScale="80" zoomScaleNormal="100" zoomScaleSheetLayoutView="80" workbookViewId="0">
      <selection activeCell="I43" sqref="I4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2" bestFit="1" customWidth="1"/>
    <col min="13" max="13" width="16.140625" style="55" bestFit="1" customWidth="1"/>
    <col min="14" max="14" width="15.5703125" style="98" customWidth="1"/>
    <col min="15" max="15" width="20" style="99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12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57</v>
      </c>
      <c r="C3" s="10"/>
      <c r="D3" s="8"/>
      <c r="E3" s="8"/>
      <c r="F3" s="8"/>
      <c r="G3" s="8"/>
      <c r="H3" s="8" t="s">
        <v>3</v>
      </c>
      <c r="I3" s="12">
        <v>43048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1" t="s">
        <v>9</v>
      </c>
      <c r="D7" s="21"/>
      <c r="E7" s="21" t="s">
        <v>10</v>
      </c>
      <c r="F7" s="21"/>
      <c r="G7" s="21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2"/>
      <c r="C8" s="23">
        <v>100000</v>
      </c>
      <c r="D8" s="8"/>
      <c r="E8" s="22">
        <v>6</v>
      </c>
      <c r="F8" s="22"/>
      <c r="G8" s="17">
        <f>C8*E8</f>
        <v>600000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2"/>
      <c r="C9" s="23">
        <v>50000</v>
      </c>
      <c r="D9" s="8"/>
      <c r="E9" s="22">
        <v>3</v>
      </c>
      <c r="F9" s="22"/>
      <c r="G9" s="17">
        <f t="shared" ref="G9:G16" si="0">C9*E9</f>
        <v>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2"/>
      <c r="C10" s="23">
        <v>20000</v>
      </c>
      <c r="D10" s="8"/>
      <c r="E10" s="22">
        <v>48</v>
      </c>
      <c r="F10" s="22"/>
      <c r="G10" s="17">
        <f t="shared" si="0"/>
        <v>960000</v>
      </c>
      <c r="H10" s="9"/>
      <c r="I10" s="9"/>
      <c r="J10" s="17">
        <v>23372500</v>
      </c>
      <c r="K10" s="24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2"/>
      <c r="C11" s="23">
        <v>10000</v>
      </c>
      <c r="D11" s="8"/>
      <c r="E11" s="22">
        <v>27</v>
      </c>
      <c r="F11" s="22"/>
      <c r="G11" s="17">
        <f t="shared" si="0"/>
        <v>270000</v>
      </c>
      <c r="H11" s="9"/>
      <c r="I11" s="17"/>
      <c r="J11" s="17"/>
      <c r="K11" s="2"/>
      <c r="L11" s="3"/>
      <c r="M11" s="4"/>
      <c r="N11" s="25"/>
      <c r="O11" s="9"/>
      <c r="P11" s="2"/>
      <c r="Q11" s="2"/>
      <c r="R11" s="2" t="s">
        <v>12</v>
      </c>
      <c r="S11" s="2"/>
    </row>
    <row r="12" spans="1:19" x14ac:dyDescent="0.25">
      <c r="A12" s="8"/>
      <c r="B12" s="22"/>
      <c r="C12" s="23">
        <v>5000</v>
      </c>
      <c r="D12" s="8"/>
      <c r="E12" s="22">
        <v>74</v>
      </c>
      <c r="F12" s="22"/>
      <c r="G12" s="17">
        <f>C12*E12</f>
        <v>370000</v>
      </c>
      <c r="H12" s="9"/>
      <c r="I12" s="17"/>
      <c r="J12" s="17" t="s">
        <v>61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2"/>
      <c r="C13" s="23">
        <v>2000</v>
      </c>
      <c r="D13" s="8"/>
      <c r="E13" s="22">
        <v>15</v>
      </c>
      <c r="F13" s="22"/>
      <c r="G13" s="17">
        <f t="shared" si="0"/>
        <v>30000</v>
      </c>
      <c r="H13" s="9"/>
      <c r="I13" s="17"/>
      <c r="J13" s="107"/>
      <c r="K13" s="30">
        <v>43301</v>
      </c>
      <c r="L13" s="47"/>
      <c r="M13" s="32">
        <v>100000000</v>
      </c>
      <c r="N13" s="33"/>
      <c r="O13" s="2" t="s">
        <v>19</v>
      </c>
      <c r="P13" s="2"/>
    </row>
    <row r="14" spans="1:19" x14ac:dyDescent="0.25">
      <c r="A14" s="8"/>
      <c r="B14" s="22"/>
      <c r="C14" s="23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7"/>
      <c r="K14" s="30">
        <v>43302</v>
      </c>
      <c r="L14" s="47">
        <v>850000</v>
      </c>
      <c r="M14" s="32">
        <v>60000</v>
      </c>
      <c r="N14" s="33"/>
      <c r="O14" s="34"/>
      <c r="P14" s="35"/>
    </row>
    <row r="15" spans="1:19" x14ac:dyDescent="0.25">
      <c r="A15" s="8"/>
      <c r="B15" s="22"/>
      <c r="C15" s="23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J15" s="107"/>
      <c r="K15" s="30">
        <v>43303</v>
      </c>
      <c r="L15" s="47">
        <v>800000</v>
      </c>
      <c r="M15" s="32">
        <v>100000</v>
      </c>
      <c r="N15" s="33"/>
      <c r="O15" s="34"/>
      <c r="P15" s="35"/>
    </row>
    <row r="16" spans="1:19" x14ac:dyDescent="0.25">
      <c r="A16" s="8"/>
      <c r="B16" s="22"/>
      <c r="C16" s="23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107"/>
      <c r="K16" s="30">
        <v>43304</v>
      </c>
      <c r="L16" s="47">
        <v>100000000</v>
      </c>
      <c r="M16" s="32">
        <v>1569000</v>
      </c>
      <c r="N16" s="33"/>
      <c r="O16" s="34"/>
      <c r="P16" s="35"/>
    </row>
    <row r="17" spans="1:19" x14ac:dyDescent="0.25">
      <c r="A17" s="8"/>
      <c r="B17" s="8"/>
      <c r="C17" s="19" t="s">
        <v>20</v>
      </c>
      <c r="D17" s="8"/>
      <c r="E17" s="22"/>
      <c r="F17" s="8"/>
      <c r="G17" s="8"/>
      <c r="H17" s="9">
        <f>SUM(G8:G16)</f>
        <v>2380000</v>
      </c>
      <c r="I17" s="10"/>
      <c r="J17" s="107"/>
      <c r="K17" s="30">
        <v>43305</v>
      </c>
      <c r="L17" s="47">
        <v>650000</v>
      </c>
      <c r="M17" s="32">
        <v>3430000</v>
      </c>
      <c r="N17" s="33"/>
      <c r="O17" s="34"/>
      <c r="P17" s="35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07"/>
      <c r="K18" s="30">
        <v>43306</v>
      </c>
      <c r="L18" s="47"/>
      <c r="M18" s="36">
        <v>30000</v>
      </c>
      <c r="N18" s="37"/>
      <c r="O18" s="34"/>
      <c r="P18" s="38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3"/>
      <c r="J19" s="107"/>
      <c r="K19" s="30">
        <v>43307</v>
      </c>
      <c r="L19" s="47"/>
      <c r="M19" s="32"/>
      <c r="N19" s="39"/>
      <c r="O19" s="34"/>
      <c r="P19" s="38"/>
    </row>
    <row r="20" spans="1:19" x14ac:dyDescent="0.25">
      <c r="A20" s="8"/>
      <c r="B20" s="8"/>
      <c r="C20" s="23">
        <v>1000</v>
      </c>
      <c r="D20" s="8"/>
      <c r="E20" s="8">
        <v>0</v>
      </c>
      <c r="F20" s="8"/>
      <c r="G20" s="23">
        <f>C20*E20</f>
        <v>0</v>
      </c>
      <c r="H20" s="9"/>
      <c r="I20" s="23"/>
      <c r="J20" s="107"/>
      <c r="K20" s="30">
        <v>43308</v>
      </c>
      <c r="L20" s="47"/>
      <c r="M20" s="32"/>
      <c r="N20" s="39"/>
      <c r="O20" s="34"/>
      <c r="P20" s="38"/>
    </row>
    <row r="21" spans="1:19" x14ac:dyDescent="0.25">
      <c r="A21" s="8"/>
      <c r="B21" s="8"/>
      <c r="C21" s="23">
        <v>500</v>
      </c>
      <c r="D21" s="8"/>
      <c r="E21" s="8">
        <v>1</v>
      </c>
      <c r="F21" s="8"/>
      <c r="G21" s="23">
        <f>C21*E21</f>
        <v>500</v>
      </c>
      <c r="H21" s="9"/>
      <c r="I21" s="23"/>
      <c r="J21" s="107"/>
      <c r="K21" s="30">
        <v>43309</v>
      </c>
      <c r="L21" s="47"/>
      <c r="M21" s="32"/>
      <c r="N21" s="40"/>
      <c r="O21" s="41"/>
      <c r="P21" s="41"/>
    </row>
    <row r="22" spans="1:19" x14ac:dyDescent="0.25">
      <c r="A22" s="8"/>
      <c r="B22" s="8"/>
      <c r="C22" s="23">
        <v>200</v>
      </c>
      <c r="D22" s="8"/>
      <c r="E22" s="8">
        <v>0</v>
      </c>
      <c r="F22" s="8"/>
      <c r="G22" s="23">
        <f>C22*E22</f>
        <v>0</v>
      </c>
      <c r="H22" s="9"/>
      <c r="I22" s="10"/>
      <c r="J22" s="107"/>
      <c r="K22" s="30">
        <v>43310</v>
      </c>
      <c r="L22" s="47"/>
      <c r="M22" s="32"/>
      <c r="N22" s="40"/>
      <c r="O22" s="9"/>
      <c r="P22" s="33"/>
      <c r="Q22" s="37"/>
      <c r="R22" s="41"/>
      <c r="S22" s="41"/>
    </row>
    <row r="23" spans="1:19" x14ac:dyDescent="0.25">
      <c r="A23" s="8"/>
      <c r="B23" s="8"/>
      <c r="C23" s="23">
        <v>100</v>
      </c>
      <c r="D23" s="8"/>
      <c r="E23" s="8">
        <v>1</v>
      </c>
      <c r="F23" s="8"/>
      <c r="G23" s="23">
        <f>C23*E23</f>
        <v>100</v>
      </c>
      <c r="H23" s="9"/>
      <c r="I23" s="10"/>
      <c r="J23" s="107"/>
      <c r="K23" s="30">
        <v>43311</v>
      </c>
      <c r="L23" s="47"/>
      <c r="M23" s="32"/>
      <c r="N23" s="39"/>
      <c r="O23" s="42"/>
      <c r="P23" s="33"/>
      <c r="Q23" s="37"/>
      <c r="R23" s="41">
        <f>SUM(R14:R22)</f>
        <v>0</v>
      </c>
      <c r="S23" s="41">
        <f>SUM(S14:S22)</f>
        <v>0</v>
      </c>
    </row>
    <row r="24" spans="1:19" x14ac:dyDescent="0.25">
      <c r="A24" s="8"/>
      <c r="B24" s="8"/>
      <c r="C24" s="23">
        <v>50</v>
      </c>
      <c r="D24" s="8"/>
      <c r="E24" s="8">
        <v>0</v>
      </c>
      <c r="F24" s="8"/>
      <c r="G24" s="23">
        <f>C24*E24</f>
        <v>0</v>
      </c>
      <c r="H24" s="9"/>
      <c r="I24" s="8"/>
      <c r="J24" s="107"/>
      <c r="K24" s="30">
        <v>43312</v>
      </c>
      <c r="L24" s="47"/>
      <c r="M24" s="32"/>
      <c r="N24" s="39"/>
      <c r="O24" s="42"/>
      <c r="P24" s="33"/>
      <c r="Q24" s="37"/>
      <c r="R24" s="43" t="s">
        <v>22</v>
      </c>
      <c r="S24" s="37"/>
    </row>
    <row r="25" spans="1:19" x14ac:dyDescent="0.25">
      <c r="A25" s="8"/>
      <c r="B25" s="8"/>
      <c r="C25" s="23">
        <v>25</v>
      </c>
      <c r="D25" s="8"/>
      <c r="E25" s="8">
        <v>0</v>
      </c>
      <c r="F25" s="8"/>
      <c r="G25" s="44">
        <v>0</v>
      </c>
      <c r="H25" s="9"/>
      <c r="I25" s="8" t="s">
        <v>7</v>
      </c>
      <c r="J25" s="107"/>
      <c r="K25" s="30">
        <v>43313</v>
      </c>
      <c r="L25" s="111"/>
      <c r="M25" s="32"/>
      <c r="N25" s="39"/>
      <c r="O25" s="42"/>
      <c r="P25" s="33"/>
      <c r="Q25" s="37"/>
      <c r="R25" s="43"/>
      <c r="S25" s="37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6">
        <f>SUM(G20:G25)</f>
        <v>600</v>
      </c>
      <c r="I26" s="9"/>
      <c r="J26" s="107"/>
      <c r="K26" s="30">
        <v>43314</v>
      </c>
      <c r="L26" s="45"/>
      <c r="M26" s="32"/>
      <c r="N26" s="48"/>
      <c r="O26" s="49"/>
      <c r="P26" s="33"/>
      <c r="Q26" s="37"/>
      <c r="R26" s="43"/>
      <c r="S26" s="37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2380600</v>
      </c>
      <c r="J27" s="107"/>
      <c r="K27" s="30">
        <v>43315</v>
      </c>
      <c r="L27" s="45"/>
      <c r="M27" s="32"/>
      <c r="N27" s="33"/>
      <c r="O27" s="49"/>
      <c r="P27" s="33"/>
      <c r="Q27" s="37"/>
      <c r="R27" s="43"/>
      <c r="S27" s="37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107"/>
      <c r="K28" s="30">
        <v>43316</v>
      </c>
      <c r="L28" s="45"/>
      <c r="M28" s="32"/>
      <c r="N28" s="33"/>
      <c r="O28" s="49"/>
      <c r="P28" s="33"/>
      <c r="Q28" s="37"/>
      <c r="R28" s="43"/>
      <c r="S28" s="37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+'7 nov '!I37</f>
        <v>581894603</v>
      </c>
      <c r="J29" s="107"/>
      <c r="K29" s="30">
        <v>43317</v>
      </c>
      <c r="L29" s="45"/>
      <c r="M29" s="32"/>
      <c r="N29" s="33"/>
      <c r="O29" s="49"/>
      <c r="P29" s="33"/>
      <c r="Q29" s="37"/>
      <c r="R29" s="51"/>
      <c r="S29" s="37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+'9 nov '!I52</f>
        <v>5242600</v>
      </c>
      <c r="J30" s="107"/>
      <c r="K30" s="30">
        <v>43318</v>
      </c>
      <c r="L30" s="45"/>
      <c r="M30" s="32"/>
      <c r="N30" s="33"/>
      <c r="O30" s="49"/>
      <c r="P30" s="33"/>
      <c r="Q30" s="37"/>
      <c r="R30" s="43"/>
      <c r="S30" s="37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107"/>
      <c r="K31" s="30">
        <v>43319</v>
      </c>
      <c r="L31" s="45"/>
      <c r="M31" s="32"/>
      <c r="N31" s="39"/>
      <c r="O31" s="49"/>
      <c r="P31" s="2"/>
      <c r="Q31" s="37"/>
      <c r="R31" s="2"/>
      <c r="S31" s="37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107"/>
      <c r="K32" s="30">
        <v>43320</v>
      </c>
      <c r="L32" s="45"/>
      <c r="M32" s="32"/>
      <c r="N32" s="39"/>
      <c r="O32" s="49"/>
      <c r="P32" s="2"/>
      <c r="Q32" s="37"/>
      <c r="R32" s="2"/>
      <c r="S32" s="37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107"/>
      <c r="K33" s="30">
        <v>43321</v>
      </c>
      <c r="L33" s="45"/>
      <c r="M33" s="32"/>
      <c r="N33" s="39"/>
      <c r="O33" s="49"/>
      <c r="P33" s="2"/>
      <c r="Q33" s="37"/>
      <c r="R33" s="2"/>
      <c r="S33" s="37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107"/>
      <c r="K34" s="30">
        <v>43322</v>
      </c>
      <c r="L34" s="45"/>
      <c r="M34" s="32"/>
      <c r="N34" s="39"/>
      <c r="O34" s="49"/>
      <c r="P34" s="2"/>
      <c r="Q34" s="37"/>
      <c r="R34" s="53"/>
      <c r="S34" s="37"/>
    </row>
    <row r="35" spans="1:19" x14ac:dyDescent="0.25">
      <c r="A35" s="8"/>
      <c r="B35" s="8"/>
      <c r="C35" s="8" t="s">
        <v>29</v>
      </c>
      <c r="D35" s="8"/>
      <c r="E35" s="8"/>
      <c r="F35" s="8"/>
      <c r="G35" s="23"/>
      <c r="H35" s="46">
        <f>O14</f>
        <v>0</v>
      </c>
      <c r="I35" s="9"/>
      <c r="J35" s="107"/>
      <c r="K35" s="30">
        <v>43323</v>
      </c>
      <c r="L35" s="45"/>
      <c r="M35" s="32"/>
      <c r="N35" s="39"/>
      <c r="O35" s="49"/>
      <c r="P35" s="37"/>
      <c r="Q35" s="37"/>
      <c r="R35" s="2"/>
      <c r="S35" s="37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54">
        <v>100000000</v>
      </c>
      <c r="I36" s="8" t="s">
        <v>7</v>
      </c>
      <c r="J36" s="107"/>
      <c r="L36" s="45"/>
      <c r="N36" s="39"/>
      <c r="O36" s="49"/>
      <c r="P36" s="10"/>
      <c r="Q36" s="37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481894603</v>
      </c>
      <c r="J37" s="107"/>
      <c r="L37" s="45"/>
      <c r="N37" s="39"/>
      <c r="O37" s="49"/>
      <c r="Q37" s="37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107"/>
      <c r="L38" s="45"/>
      <c r="N38" s="39"/>
      <c r="O38" s="49"/>
      <c r="Q38" s="37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46">
        <f>108572292-95000000</f>
        <v>13572292</v>
      </c>
      <c r="J39" s="107"/>
      <c r="L39" s="45"/>
      <c r="N39" s="39"/>
      <c r="O39" s="49"/>
      <c r="Q39" s="37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107"/>
      <c r="L40" s="45"/>
      <c r="N40" s="39"/>
      <c r="O40" s="49"/>
      <c r="Q40" s="37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107"/>
      <c r="L41" s="45"/>
      <c r="N41" s="39"/>
      <c r="O41" s="49"/>
      <c r="Q41" s="37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107"/>
      <c r="L42" s="45"/>
      <c r="N42" s="39"/>
      <c r="O42" s="49"/>
      <c r="Q42" s="37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58">
        <f>SUM(I37:I42)</f>
        <v>687573081</v>
      </c>
      <c r="J43" s="107"/>
      <c r="L43" s="45"/>
      <c r="N43" s="39"/>
      <c r="O43" s="49"/>
      <c r="Q43" s="37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107"/>
      <c r="L44" s="45"/>
      <c r="N44" s="39"/>
      <c r="O44" s="49"/>
      <c r="P44" s="59"/>
      <c r="Q44" s="33"/>
      <c r="R44" s="60"/>
      <c r="S44" s="60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M114</f>
        <v>105189000</v>
      </c>
      <c r="I45" s="9"/>
      <c r="J45" s="107"/>
      <c r="L45" s="45"/>
      <c r="N45" s="39"/>
      <c r="O45" s="49"/>
      <c r="P45" s="59"/>
      <c r="Q45" s="33"/>
      <c r="R45" s="61"/>
      <c r="S45" s="60"/>
    </row>
    <row r="46" spans="1:19" x14ac:dyDescent="0.2">
      <c r="A46" s="8"/>
      <c r="B46" s="8"/>
      <c r="C46" s="8" t="s">
        <v>36</v>
      </c>
      <c r="D46" s="8"/>
      <c r="E46" s="8"/>
      <c r="F46" s="8"/>
      <c r="G46" s="22"/>
      <c r="H46" s="62">
        <f>+E87</f>
        <v>0</v>
      </c>
      <c r="I46" s="9" t="s">
        <v>7</v>
      </c>
      <c r="J46" s="107"/>
      <c r="L46" s="45"/>
      <c r="N46" s="39"/>
      <c r="O46" s="49"/>
      <c r="P46" s="59"/>
      <c r="Q46" s="33"/>
      <c r="R46" s="59"/>
      <c r="S46" s="60"/>
    </row>
    <row r="47" spans="1:19" x14ac:dyDescent="0.2">
      <c r="A47" s="8"/>
      <c r="B47" s="8"/>
      <c r="C47" s="8"/>
      <c r="D47" s="8"/>
      <c r="E47" s="8"/>
      <c r="F47" s="8"/>
      <c r="G47" s="22" t="s">
        <v>7</v>
      </c>
      <c r="H47" s="63"/>
      <c r="I47" s="9">
        <f>H45+H46</f>
        <v>105189000</v>
      </c>
      <c r="J47" s="107"/>
      <c r="L47" s="45"/>
      <c r="N47" s="39"/>
      <c r="O47" s="49"/>
      <c r="P47" s="59"/>
      <c r="Q47" s="60"/>
      <c r="R47" s="59"/>
      <c r="S47" s="60"/>
    </row>
    <row r="48" spans="1:19" x14ac:dyDescent="0.2">
      <c r="A48" s="8"/>
      <c r="B48" s="8"/>
      <c r="C48" s="8"/>
      <c r="D48" s="8"/>
      <c r="E48" s="8"/>
      <c r="F48" s="8"/>
      <c r="G48" s="22"/>
      <c r="H48" s="64"/>
      <c r="I48" s="9" t="s">
        <v>7</v>
      </c>
      <c r="J48" s="107"/>
      <c r="L48" s="45"/>
      <c r="N48" s="39"/>
      <c r="O48" s="49"/>
      <c r="P48" s="65"/>
      <c r="Q48" s="65">
        <f>SUM(Q13:Q46)</f>
        <v>0</v>
      </c>
      <c r="R48" s="59"/>
      <c r="S48" s="60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46">
        <f>+L114</f>
        <v>102300000</v>
      </c>
      <c r="I49" s="9">
        <v>0</v>
      </c>
      <c r="J49" s="107"/>
      <c r="L49" s="45"/>
      <c r="M49" s="67"/>
      <c r="N49" s="39"/>
      <c r="O49" s="49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54">
        <f>A87</f>
        <v>27000</v>
      </c>
      <c r="I50" s="9"/>
      <c r="J50" s="107"/>
      <c r="L50" s="45"/>
      <c r="M50" s="67"/>
      <c r="N50" s="39"/>
      <c r="O50" s="49"/>
      <c r="P50" s="68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4">
        <f>SUM(H49:H50)</f>
        <v>102327000</v>
      </c>
      <c r="J51" s="107"/>
      <c r="L51" s="45"/>
      <c r="M51" s="67"/>
      <c r="N51" s="39"/>
      <c r="O51" s="49"/>
      <c r="P51" s="69"/>
      <c r="Q51" s="53"/>
      <c r="R51" s="69"/>
      <c r="S51" s="53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2380600</v>
      </c>
      <c r="J52" s="108"/>
      <c r="L52" s="73"/>
      <c r="M52" s="70"/>
      <c r="N52" s="39"/>
      <c r="O52" s="49"/>
      <c r="P52" s="69"/>
      <c r="Q52" s="53"/>
      <c r="R52" s="69"/>
      <c r="S52" s="53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2380600</v>
      </c>
      <c r="J53" s="108"/>
      <c r="L53" s="73"/>
      <c r="M53" s="70"/>
      <c r="N53" s="39"/>
      <c r="O53" s="49"/>
      <c r="P53" s="69"/>
      <c r="Q53" s="53"/>
      <c r="R53" s="69"/>
      <c r="S53" s="53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4">
        <v>0</v>
      </c>
      <c r="J54" s="108"/>
      <c r="L54" s="73"/>
      <c r="M54" s="71"/>
      <c r="N54" s="39"/>
      <c r="O54" s="49"/>
      <c r="P54" s="69"/>
      <c r="Q54" s="53"/>
      <c r="R54" s="69"/>
      <c r="S54" s="72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108"/>
      <c r="L55" s="73"/>
      <c r="M55" s="67"/>
      <c r="N55" s="39"/>
      <c r="O55" s="49"/>
      <c r="P55" s="69"/>
      <c r="Q55" s="53"/>
      <c r="R55" s="69"/>
      <c r="S55" s="69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108"/>
      <c r="L56" s="73"/>
      <c r="M56" s="71"/>
      <c r="N56" s="39"/>
      <c r="O56" s="49"/>
      <c r="P56" s="69"/>
      <c r="Q56" s="53"/>
      <c r="R56" s="69"/>
      <c r="S56" s="69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44</v>
      </c>
      <c r="I57" s="52"/>
      <c r="J57" s="108"/>
      <c r="L57" s="73"/>
      <c r="M57" s="71"/>
      <c r="N57" s="39"/>
      <c r="O57" s="49"/>
      <c r="P57" s="69"/>
      <c r="Q57" s="53"/>
      <c r="R57" s="69"/>
      <c r="S57" s="69"/>
    </row>
    <row r="58" spans="1:19" x14ac:dyDescent="0.25">
      <c r="A58" s="8" t="s">
        <v>45</v>
      </c>
      <c r="B58" s="8"/>
      <c r="C58" s="8"/>
      <c r="D58" s="8"/>
      <c r="E58" s="8" t="s">
        <v>7</v>
      </c>
      <c r="F58" s="8"/>
      <c r="G58" s="8" t="s">
        <v>46</v>
      </c>
      <c r="H58" s="9"/>
      <c r="I58" s="23"/>
      <c r="J58" s="108"/>
      <c r="L58" s="73"/>
      <c r="M58" s="71"/>
      <c r="N58" s="39"/>
      <c r="O58" s="49"/>
      <c r="P58" s="69"/>
      <c r="Q58" s="53"/>
      <c r="R58" s="69"/>
      <c r="S58" s="69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3"/>
      <c r="J59" s="108"/>
      <c r="L59" s="73"/>
      <c r="M59" s="71"/>
      <c r="N59" s="39"/>
      <c r="O59" s="49"/>
      <c r="Q59" s="37"/>
    </row>
    <row r="60" spans="1:19" x14ac:dyDescent="0.25">
      <c r="A60" s="74"/>
      <c r="B60" s="75"/>
      <c r="C60" s="75"/>
      <c r="D60" s="76"/>
      <c r="E60" s="76"/>
      <c r="F60" s="76"/>
      <c r="G60" s="76"/>
      <c r="H60" s="76"/>
      <c r="J60" s="108"/>
      <c r="L60" s="73"/>
      <c r="N60" s="39"/>
      <c r="O60" s="49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108"/>
      <c r="L61" s="73"/>
      <c r="N61" s="39"/>
      <c r="O61" s="49"/>
      <c r="Q61" s="68"/>
    </row>
    <row r="62" spans="1:19" x14ac:dyDescent="0.25">
      <c r="A62" s="77" t="s">
        <v>47</v>
      </c>
      <c r="B62" s="75"/>
      <c r="C62" s="75"/>
      <c r="D62" s="76"/>
      <c r="E62" s="76"/>
      <c r="F62" s="76"/>
      <c r="G62" s="10" t="s">
        <v>48</v>
      </c>
      <c r="J62" s="50"/>
      <c r="L62" s="73"/>
      <c r="N62" s="39"/>
      <c r="O62" s="49"/>
      <c r="Q62" s="68"/>
    </row>
    <row r="63" spans="1:19" x14ac:dyDescent="0.25">
      <c r="A63" s="74"/>
      <c r="B63" s="75"/>
      <c r="C63" s="75"/>
      <c r="D63" s="76"/>
      <c r="E63" s="76"/>
      <c r="F63" s="76"/>
      <c r="G63" s="76"/>
      <c r="H63" s="76"/>
      <c r="J63" s="50"/>
      <c r="L63" s="73"/>
      <c r="N63" s="39"/>
      <c r="O63" s="49"/>
    </row>
    <row r="64" spans="1:19" x14ac:dyDescent="0.25">
      <c r="A64" s="2" t="s">
        <v>49</v>
      </c>
      <c r="B64" s="2"/>
      <c r="C64" s="2"/>
      <c r="D64" s="2"/>
      <c r="E64" s="2"/>
      <c r="F64" s="2"/>
      <c r="H64" s="10" t="s">
        <v>50</v>
      </c>
      <c r="I64" s="2"/>
      <c r="J64" s="50"/>
      <c r="L64" s="73"/>
      <c r="N64" s="39"/>
      <c r="O64" s="49"/>
    </row>
    <row r="65" spans="1:15" x14ac:dyDescent="0.25">
      <c r="A65" s="2"/>
      <c r="B65" s="2"/>
      <c r="C65" s="2"/>
      <c r="D65" s="2"/>
      <c r="E65" s="2"/>
      <c r="F65" s="2"/>
      <c r="G65" s="76" t="s">
        <v>51</v>
      </c>
      <c r="H65" s="2"/>
      <c r="I65" s="2"/>
      <c r="J65" s="50"/>
      <c r="L65" s="73"/>
      <c r="M65" s="71"/>
      <c r="N65" s="39"/>
      <c r="O65" s="49"/>
    </row>
    <row r="66" spans="1:15" x14ac:dyDescent="0.25">
      <c r="A66" s="2"/>
      <c r="B66" s="2"/>
      <c r="C66" s="2"/>
      <c r="D66" s="2"/>
      <c r="E66" s="2"/>
      <c r="F66" s="2"/>
      <c r="G66" s="76"/>
      <c r="H66" s="2"/>
      <c r="I66" s="2"/>
      <c r="J66" s="50"/>
      <c r="L66" s="73"/>
      <c r="N66" s="39"/>
      <c r="O66" s="49"/>
    </row>
    <row r="67" spans="1:15" x14ac:dyDescent="0.25">
      <c r="A67" s="2"/>
      <c r="B67" s="2"/>
      <c r="C67" s="2"/>
      <c r="D67" s="2"/>
      <c r="E67" s="2" t="s">
        <v>52</v>
      </c>
      <c r="F67" s="2"/>
      <c r="G67" s="2"/>
      <c r="H67" s="2"/>
      <c r="I67" s="2"/>
      <c r="J67" s="50"/>
      <c r="L67" s="73"/>
      <c r="N67" s="39"/>
      <c r="O67" s="49"/>
    </row>
    <row r="68" spans="1:15" x14ac:dyDescent="0.25">
      <c r="A68" s="2"/>
      <c r="B68" s="2"/>
      <c r="C68" s="2"/>
      <c r="D68" s="2"/>
      <c r="E68" s="2" t="s">
        <v>52</v>
      </c>
      <c r="F68" s="2"/>
      <c r="G68" s="2"/>
      <c r="H68" s="2"/>
      <c r="I68" s="78"/>
      <c r="J68" s="50"/>
      <c r="L68" s="73"/>
      <c r="N68" s="39"/>
      <c r="O68" s="49"/>
    </row>
    <row r="69" spans="1:15" x14ac:dyDescent="0.25">
      <c r="A69" s="76"/>
      <c r="B69" s="76"/>
      <c r="C69" s="76"/>
      <c r="D69" s="76"/>
      <c r="E69" s="76"/>
      <c r="F69" s="76"/>
      <c r="G69" s="79"/>
      <c r="H69" s="80"/>
      <c r="I69" s="76"/>
      <c r="J69" s="50"/>
      <c r="L69" s="73"/>
      <c r="N69" s="39"/>
      <c r="O69" s="81"/>
    </row>
    <row r="70" spans="1:15" x14ac:dyDescent="0.25">
      <c r="A70" s="76"/>
      <c r="B70" s="76"/>
      <c r="C70" s="76"/>
      <c r="D70" s="76"/>
      <c r="E70" s="76"/>
      <c r="F70" s="76"/>
      <c r="G70" s="79" t="s">
        <v>53</v>
      </c>
      <c r="H70" s="82"/>
      <c r="I70" s="76"/>
      <c r="J70" s="50"/>
      <c r="L70" s="73"/>
      <c r="N70" s="39"/>
      <c r="O70" s="81"/>
    </row>
    <row r="71" spans="1:15" x14ac:dyDescent="0.25">
      <c r="A71" s="83" t="s">
        <v>38</v>
      </c>
      <c r="B71" s="84"/>
      <c r="C71" s="84"/>
      <c r="D71" s="84"/>
      <c r="E71" s="85" t="s">
        <v>54</v>
      </c>
      <c r="F71" s="2"/>
      <c r="G71" s="2"/>
      <c r="H71" s="53"/>
      <c r="I71" s="2"/>
      <c r="J71" s="50"/>
      <c r="L71" s="73"/>
      <c r="N71" s="39"/>
      <c r="O71" s="81"/>
    </row>
    <row r="72" spans="1:15" x14ac:dyDescent="0.25">
      <c r="A72" s="86">
        <v>11000</v>
      </c>
      <c r="B72" s="87"/>
      <c r="C72" s="88"/>
      <c r="D72" s="84"/>
      <c r="E72" s="89"/>
      <c r="F72" s="2"/>
      <c r="G72" s="2"/>
      <c r="H72" s="53"/>
      <c r="I72" s="2"/>
      <c r="J72" s="50"/>
      <c r="L72" s="73"/>
      <c r="N72" s="39"/>
      <c r="O72" s="81"/>
    </row>
    <row r="73" spans="1:15" x14ac:dyDescent="0.25">
      <c r="A73" s="85">
        <v>16000</v>
      </c>
      <c r="B73" s="84"/>
      <c r="C73" s="88"/>
      <c r="D73" s="88"/>
      <c r="E73" s="90"/>
      <c r="F73" s="68"/>
      <c r="H73" s="69"/>
      <c r="J73" s="50"/>
      <c r="L73" s="73"/>
      <c r="N73" s="39"/>
      <c r="O73" s="81"/>
    </row>
    <row r="74" spans="1:15" x14ac:dyDescent="0.25">
      <c r="A74" s="91"/>
      <c r="B74" s="84"/>
      <c r="C74" s="92"/>
      <c r="D74" s="92"/>
      <c r="E74" s="90"/>
      <c r="H74" s="69"/>
      <c r="J74" s="50"/>
      <c r="L74" s="73"/>
      <c r="N74" s="39"/>
      <c r="O74" s="81"/>
    </row>
    <row r="75" spans="1:15" x14ac:dyDescent="0.25">
      <c r="A75" s="93"/>
      <c r="B75" s="84"/>
      <c r="C75" s="92"/>
      <c r="D75" s="92"/>
      <c r="E75" s="90"/>
      <c r="H75" s="69"/>
      <c r="J75" s="50"/>
      <c r="L75" s="73"/>
      <c r="N75" s="39"/>
      <c r="O75" s="94"/>
    </row>
    <row r="76" spans="1:15" x14ac:dyDescent="0.25">
      <c r="A76" s="93"/>
      <c r="B76" s="84"/>
      <c r="C76" s="92"/>
      <c r="D76" s="92"/>
      <c r="E76" s="90"/>
      <c r="H76" s="69"/>
      <c r="J76" s="50"/>
      <c r="L76" s="73"/>
      <c r="N76" s="39"/>
      <c r="O76" s="94"/>
    </row>
    <row r="77" spans="1:15" x14ac:dyDescent="0.25">
      <c r="A77" s="83"/>
      <c r="B77" s="84"/>
      <c r="C77" s="84"/>
      <c r="D77" s="84"/>
      <c r="E77" s="85"/>
      <c r="F77" s="2"/>
      <c r="G77" s="2"/>
      <c r="H77" s="53"/>
      <c r="I77" s="2"/>
      <c r="J77" s="50"/>
      <c r="L77" s="73"/>
      <c r="N77" s="39"/>
      <c r="O77" s="94"/>
    </row>
    <row r="78" spans="1:15" x14ac:dyDescent="0.25">
      <c r="A78" s="86"/>
      <c r="B78" s="84"/>
      <c r="C78" s="84"/>
      <c r="D78" s="84"/>
      <c r="E78" s="85"/>
      <c r="F78" s="2"/>
      <c r="G78" s="2"/>
      <c r="H78" s="53"/>
      <c r="I78" s="2"/>
      <c r="J78" s="50"/>
      <c r="L78" s="95"/>
      <c r="N78" s="39"/>
      <c r="O78" s="94"/>
    </row>
    <row r="79" spans="1:15" x14ac:dyDescent="0.25">
      <c r="A79" s="86"/>
      <c r="B79" s="84"/>
      <c r="C79" s="88"/>
      <c r="D79" s="84"/>
      <c r="E79" s="89"/>
      <c r="F79" s="2"/>
      <c r="G79" s="2"/>
      <c r="H79" s="53"/>
      <c r="I79" s="2"/>
      <c r="J79" s="50"/>
      <c r="L79" s="95"/>
      <c r="N79" s="39"/>
      <c r="O79" s="94"/>
    </row>
    <row r="80" spans="1:15" x14ac:dyDescent="0.25">
      <c r="A80" s="85"/>
      <c r="B80" s="84"/>
      <c r="C80" s="88"/>
      <c r="D80" s="88"/>
      <c r="E80" s="90"/>
      <c r="F80" s="68"/>
      <c r="H80" s="69"/>
      <c r="J80" s="50"/>
      <c r="L80" s="95"/>
      <c r="N80" s="39"/>
      <c r="O80" s="94"/>
    </row>
    <row r="81" spans="1:15" x14ac:dyDescent="0.25">
      <c r="A81" s="91"/>
      <c r="B81" s="84"/>
      <c r="C81" s="92"/>
      <c r="D81" s="92"/>
      <c r="E81" s="90"/>
      <c r="H81" s="69"/>
      <c r="J81" s="50"/>
      <c r="L81" s="95"/>
      <c r="N81" s="39"/>
      <c r="O81" s="81"/>
    </row>
    <row r="82" spans="1:15" x14ac:dyDescent="0.25">
      <c r="A82" s="93"/>
      <c r="B82" s="84"/>
      <c r="C82" s="92"/>
      <c r="D82" s="92"/>
      <c r="E82" s="90"/>
      <c r="H82" s="69"/>
      <c r="J82" s="50"/>
      <c r="L82" s="95"/>
      <c r="N82" s="39"/>
      <c r="O82" s="81"/>
    </row>
    <row r="83" spans="1:15" x14ac:dyDescent="0.25">
      <c r="A83" s="93"/>
      <c r="B83" s="84"/>
      <c r="C83" s="92"/>
      <c r="D83" s="92"/>
      <c r="E83" s="90"/>
      <c r="H83" s="69"/>
      <c r="J83" s="50"/>
      <c r="L83" s="95"/>
      <c r="N83" s="39"/>
      <c r="O83" s="81"/>
    </row>
    <row r="84" spans="1:15" x14ac:dyDescent="0.25">
      <c r="A84" s="83"/>
      <c r="B84" s="84"/>
      <c r="C84" s="84"/>
      <c r="D84" s="84"/>
      <c r="E84" s="85"/>
      <c r="F84" s="2"/>
      <c r="G84" s="2"/>
      <c r="H84" s="53"/>
      <c r="I84" s="2"/>
      <c r="J84" s="50"/>
      <c r="L84" s="95"/>
      <c r="N84" s="39"/>
      <c r="O84" s="81"/>
    </row>
    <row r="85" spans="1:15" x14ac:dyDescent="0.25">
      <c r="A85" s="86"/>
      <c r="B85" s="84"/>
      <c r="C85" s="84"/>
      <c r="D85" s="84"/>
      <c r="E85" s="85"/>
      <c r="F85" s="2"/>
      <c r="G85" s="2"/>
      <c r="H85" s="53"/>
      <c r="I85" s="2"/>
      <c r="J85" s="50"/>
      <c r="L85" s="95"/>
      <c r="N85" s="39"/>
      <c r="O85" s="81"/>
    </row>
    <row r="86" spans="1:15" x14ac:dyDescent="0.25">
      <c r="A86" s="86"/>
      <c r="B86" s="84"/>
      <c r="C86" s="88"/>
      <c r="D86" s="84"/>
      <c r="E86" s="89"/>
      <c r="F86" s="2"/>
      <c r="G86" s="2"/>
      <c r="H86" s="53"/>
      <c r="I86" s="2"/>
      <c r="J86" s="50"/>
      <c r="L86" s="95"/>
      <c r="N86" s="39"/>
      <c r="O86" s="81"/>
    </row>
    <row r="87" spans="1:15" x14ac:dyDescent="0.25">
      <c r="A87" s="96">
        <f>SUM(A69:A86)</f>
        <v>27000</v>
      </c>
      <c r="E87" s="69">
        <f>SUM(E69:E86)</f>
        <v>0</v>
      </c>
      <c r="H87" s="69">
        <f>SUM(H69:H86)</f>
        <v>0</v>
      </c>
      <c r="J87" s="50"/>
      <c r="L87" s="95"/>
      <c r="N87" s="39"/>
      <c r="O87" s="81"/>
    </row>
    <row r="88" spans="1:15" x14ac:dyDescent="0.25">
      <c r="J88" s="50"/>
      <c r="L88" s="95"/>
      <c r="N88" s="39"/>
      <c r="O88" s="81"/>
    </row>
    <row r="89" spans="1:15" x14ac:dyDescent="0.25">
      <c r="J89" s="50"/>
      <c r="L89" s="95"/>
      <c r="N89" s="39"/>
      <c r="O89" s="81"/>
    </row>
    <row r="90" spans="1:15" x14ac:dyDescent="0.25">
      <c r="H90" s="7">
        <v>2</v>
      </c>
      <c r="J90" s="50"/>
      <c r="L90" s="95"/>
      <c r="N90" s="39"/>
      <c r="O90" s="81"/>
    </row>
    <row r="91" spans="1:15" x14ac:dyDescent="0.25">
      <c r="J91" s="50"/>
      <c r="L91" s="95"/>
      <c r="N91" s="39"/>
      <c r="O91" s="81"/>
    </row>
    <row r="92" spans="1:15" x14ac:dyDescent="0.25">
      <c r="J92" s="50"/>
      <c r="L92" s="95"/>
      <c r="N92" s="39"/>
      <c r="O92" s="81"/>
    </row>
    <row r="93" spans="1:15" x14ac:dyDescent="0.25">
      <c r="J93" s="50"/>
      <c r="L93" s="95"/>
      <c r="N93" s="39"/>
      <c r="O93" s="81"/>
    </row>
    <row r="94" spans="1:15" x14ac:dyDescent="0.25">
      <c r="L94" s="95"/>
      <c r="N94" s="39"/>
      <c r="O94" s="81"/>
    </row>
    <row r="95" spans="1:15" x14ac:dyDescent="0.25">
      <c r="K95" s="30"/>
      <c r="L95" s="97"/>
      <c r="N95" s="39"/>
      <c r="O95" s="81"/>
    </row>
    <row r="96" spans="1:15" x14ac:dyDescent="0.25">
      <c r="K96" s="30"/>
      <c r="L96" s="97"/>
      <c r="N96" s="39"/>
      <c r="O96" s="81"/>
    </row>
    <row r="97" spans="1:19" x14ac:dyDescent="0.25">
      <c r="K97" s="30"/>
      <c r="L97" s="97"/>
      <c r="N97" s="39"/>
      <c r="O97" s="81"/>
    </row>
    <row r="98" spans="1:19" x14ac:dyDescent="0.25">
      <c r="K98" s="30"/>
      <c r="L98" s="97"/>
      <c r="N98" s="39"/>
      <c r="O98" s="81"/>
    </row>
    <row r="99" spans="1:19" x14ac:dyDescent="0.25">
      <c r="K99" s="30"/>
      <c r="L99" s="97"/>
      <c r="N99" s="39"/>
      <c r="O99" s="81"/>
    </row>
    <row r="100" spans="1:19" x14ac:dyDescent="0.25">
      <c r="K100" s="30"/>
      <c r="L100" s="97"/>
      <c r="N100" s="39"/>
      <c r="O100" s="81"/>
    </row>
    <row r="101" spans="1:19" x14ac:dyDescent="0.25">
      <c r="K101" s="30"/>
      <c r="L101" s="97"/>
      <c r="O101" s="81"/>
    </row>
    <row r="102" spans="1:19" x14ac:dyDescent="0.25">
      <c r="K102" s="30"/>
      <c r="L102" s="97"/>
      <c r="O102" s="81"/>
    </row>
    <row r="103" spans="1:19" x14ac:dyDescent="0.25">
      <c r="K103" s="30"/>
      <c r="L103" s="97"/>
    </row>
    <row r="104" spans="1:19" x14ac:dyDescent="0.25">
      <c r="K104" s="30"/>
      <c r="L104" s="97"/>
    </row>
    <row r="105" spans="1:19" x14ac:dyDescent="0.25">
      <c r="K105" s="30"/>
      <c r="L105" s="97"/>
    </row>
    <row r="106" spans="1:19" x14ac:dyDescent="0.25">
      <c r="K106" s="30"/>
      <c r="L106" s="97"/>
      <c r="O106" s="71">
        <f>SUM(O13:O105)</f>
        <v>0</v>
      </c>
    </row>
    <row r="107" spans="1:19" x14ac:dyDescent="0.25">
      <c r="K107" s="30"/>
      <c r="L107" s="97"/>
    </row>
    <row r="108" spans="1:19" x14ac:dyDescent="0.25">
      <c r="K108" s="30"/>
      <c r="L108" s="97"/>
    </row>
    <row r="109" spans="1:19" s="5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0"/>
      <c r="L109" s="97"/>
      <c r="N109" s="98"/>
      <c r="O109" s="99"/>
      <c r="P109" s="7"/>
      <c r="Q109" s="7"/>
      <c r="R109" s="7"/>
      <c r="S109" s="7"/>
    </row>
    <row r="110" spans="1:19" s="5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0"/>
      <c r="L110" s="97"/>
      <c r="N110" s="98"/>
      <c r="O110" s="99"/>
      <c r="P110" s="7"/>
      <c r="Q110" s="7"/>
      <c r="R110" s="7"/>
      <c r="S110" s="7"/>
    </row>
    <row r="111" spans="1:19" s="5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0"/>
      <c r="L111" s="97"/>
      <c r="N111" s="98"/>
      <c r="O111" s="99"/>
      <c r="P111" s="7"/>
      <c r="Q111" s="7"/>
      <c r="R111" s="7"/>
      <c r="S111" s="7"/>
    </row>
    <row r="112" spans="1:19" s="5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0"/>
      <c r="L112" s="97"/>
      <c r="N112" s="98"/>
      <c r="O112" s="99"/>
      <c r="P112" s="7"/>
      <c r="Q112" s="7"/>
      <c r="R112" s="7"/>
      <c r="S112" s="7"/>
    </row>
    <row r="113" spans="1:19" s="5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0"/>
      <c r="L113" s="97"/>
      <c r="N113" s="98"/>
      <c r="O113" s="99"/>
      <c r="P113" s="7"/>
      <c r="Q113" s="7"/>
      <c r="R113" s="7"/>
      <c r="S113" s="7"/>
    </row>
    <row r="114" spans="1:19" s="55" customFormat="1" x14ac:dyDescent="0.25">
      <c r="A114" s="7"/>
      <c r="B114" s="7"/>
      <c r="C114" s="7"/>
      <c r="D114" s="7"/>
      <c r="E114" s="7"/>
      <c r="F114" s="7"/>
      <c r="I114" s="7"/>
      <c r="J114" s="7"/>
      <c r="K114" s="30"/>
      <c r="L114" s="100">
        <f>SUM(L13:L113)</f>
        <v>102300000</v>
      </c>
      <c r="M114" s="101">
        <f>SUM(M13:M113)</f>
        <v>105189000</v>
      </c>
      <c r="N114" s="98"/>
      <c r="O114" s="99"/>
      <c r="P114" s="7"/>
      <c r="Q114" s="7"/>
      <c r="R114" s="7"/>
      <c r="S114" s="7"/>
    </row>
    <row r="115" spans="1:19" s="5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0">
        <f>SUM(L13:L114)</f>
        <v>204600000</v>
      </c>
      <c r="N115" s="98"/>
      <c r="O115" s="99"/>
      <c r="P115" s="7"/>
      <c r="Q115" s="7"/>
      <c r="R115" s="7"/>
      <c r="S115" s="7"/>
    </row>
    <row r="116" spans="1:19" s="5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2"/>
      <c r="N116" s="98"/>
      <c r="O116" s="99"/>
      <c r="P116" s="7"/>
      <c r="Q116" s="7"/>
      <c r="R116" s="7"/>
      <c r="S116" s="7"/>
    </row>
    <row r="117" spans="1:19" s="5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2"/>
      <c r="N117" s="98"/>
      <c r="O117" s="99"/>
      <c r="P117" s="7"/>
      <c r="Q117" s="7"/>
      <c r="R117" s="7"/>
      <c r="S117" s="7"/>
    </row>
    <row r="118" spans="1:19" s="5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2"/>
      <c r="N118" s="98"/>
      <c r="O118" s="99"/>
      <c r="P118" s="7"/>
      <c r="Q118" s="7"/>
      <c r="R118" s="7"/>
      <c r="S118" s="7"/>
    </row>
    <row r="119" spans="1:19" s="5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2"/>
      <c r="N119" s="98"/>
      <c r="O119" s="99"/>
      <c r="P119" s="7"/>
      <c r="Q119" s="7"/>
      <c r="R119" s="7"/>
      <c r="S119" s="7"/>
    </row>
    <row r="120" spans="1:19" s="5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2"/>
      <c r="N120" s="98"/>
      <c r="O120" s="99"/>
      <c r="P120" s="7"/>
      <c r="Q120" s="7"/>
      <c r="R120" s="7"/>
      <c r="S120" s="7"/>
    </row>
    <row r="121" spans="1:19" s="5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2"/>
      <c r="N121" s="98"/>
      <c r="O121" s="99"/>
      <c r="P121" s="7"/>
      <c r="Q121" s="7"/>
      <c r="R121" s="7"/>
      <c r="S121" s="7"/>
    </row>
    <row r="122" spans="1:19" s="5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2"/>
      <c r="N122" s="98"/>
      <c r="O122" s="99"/>
      <c r="P122" s="7"/>
      <c r="Q122" s="7"/>
      <c r="R122" s="7"/>
      <c r="S122" s="7"/>
    </row>
    <row r="123" spans="1:19" s="5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2"/>
      <c r="N123" s="98"/>
      <c r="O123" s="99"/>
      <c r="P123" s="7"/>
      <c r="Q123" s="7"/>
      <c r="R123" s="7"/>
      <c r="S123" s="7"/>
    </row>
    <row r="124" spans="1:19" s="5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2"/>
      <c r="N124" s="98"/>
      <c r="O124" s="99"/>
      <c r="P124" s="7"/>
      <c r="Q124" s="7"/>
      <c r="R124" s="7"/>
      <c r="S124" s="7"/>
    </row>
    <row r="125" spans="1:19" s="5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2"/>
      <c r="N125" s="98"/>
      <c r="O125" s="99"/>
      <c r="P125" s="7"/>
      <c r="Q125" s="7"/>
      <c r="R125" s="7"/>
      <c r="S125" s="7"/>
    </row>
    <row r="126" spans="1:19" s="5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2"/>
      <c r="N126" s="98"/>
      <c r="O126" s="99"/>
      <c r="P126" s="7"/>
      <c r="Q126" s="7"/>
      <c r="R126" s="7"/>
      <c r="S126" s="7"/>
    </row>
    <row r="127" spans="1:19" s="5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2"/>
      <c r="N127" s="98"/>
      <c r="O127" s="99"/>
      <c r="P127" s="7"/>
      <c r="Q127" s="7"/>
      <c r="R127" s="7"/>
      <c r="S127" s="7"/>
    </row>
    <row r="128" spans="1:19" s="5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2"/>
      <c r="N128" s="98"/>
      <c r="O128" s="99"/>
      <c r="P128" s="7"/>
      <c r="Q128" s="7"/>
      <c r="R128" s="7"/>
      <c r="S128" s="7"/>
    </row>
    <row r="129" spans="1:19" s="5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2"/>
      <c r="N129" s="98"/>
      <c r="O129" s="99"/>
      <c r="P129" s="7"/>
      <c r="Q129" s="7"/>
      <c r="R129" s="7"/>
      <c r="S129" s="7"/>
    </row>
    <row r="130" spans="1:19" s="5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2"/>
      <c r="N130" s="98"/>
      <c r="O130" s="99"/>
      <c r="P130" s="7"/>
      <c r="Q130" s="7"/>
      <c r="R130" s="7"/>
      <c r="S130" s="7"/>
    </row>
    <row r="131" spans="1:19" s="5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2"/>
      <c r="N131" s="98"/>
      <c r="O131" s="99"/>
      <c r="P131" s="7"/>
      <c r="Q131" s="7"/>
      <c r="R131" s="7"/>
      <c r="S131" s="7"/>
    </row>
    <row r="132" spans="1:19" s="5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2"/>
      <c r="N132" s="98"/>
      <c r="O132" s="99"/>
      <c r="P132" s="7"/>
      <c r="Q132" s="7"/>
      <c r="R132" s="7"/>
      <c r="S132" s="7"/>
    </row>
  </sheetData>
  <autoFilter ref="J12:L70"/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26</vt:i4>
      </vt:variant>
    </vt:vector>
  </HeadingPairs>
  <TitlesOfParts>
    <vt:vector size="52" baseType="lpstr">
      <vt:lpstr>31 okt</vt:lpstr>
      <vt:lpstr>1 nov</vt:lpstr>
      <vt:lpstr>2 nov</vt:lpstr>
      <vt:lpstr>3 Nov</vt:lpstr>
      <vt:lpstr>6 nov</vt:lpstr>
      <vt:lpstr>7 nov </vt:lpstr>
      <vt:lpstr>8 nov </vt:lpstr>
      <vt:lpstr>9 nov </vt:lpstr>
      <vt:lpstr>10 Nov</vt:lpstr>
      <vt:lpstr>11 Nov</vt:lpstr>
      <vt:lpstr>12 Nov</vt:lpstr>
      <vt:lpstr>13 Nov </vt:lpstr>
      <vt:lpstr>14 Nov</vt:lpstr>
      <vt:lpstr>15 Nov</vt:lpstr>
      <vt:lpstr>16 Nov </vt:lpstr>
      <vt:lpstr>17 Nov</vt:lpstr>
      <vt:lpstr>19 Nov</vt:lpstr>
      <vt:lpstr>21 Nov</vt:lpstr>
      <vt:lpstr>22 nov</vt:lpstr>
      <vt:lpstr>23 Nov </vt:lpstr>
      <vt:lpstr>24 Nov </vt:lpstr>
      <vt:lpstr>26 Nov </vt:lpstr>
      <vt:lpstr>27 Nov</vt:lpstr>
      <vt:lpstr>28 Nov</vt:lpstr>
      <vt:lpstr>29 Nov</vt:lpstr>
      <vt:lpstr>30 Nov</vt:lpstr>
      <vt:lpstr>'1 nov'!Print_Area</vt:lpstr>
      <vt:lpstr>'10 Nov'!Print_Area</vt:lpstr>
      <vt:lpstr>'11 Nov'!Print_Area</vt:lpstr>
      <vt:lpstr>'12 Nov'!Print_Area</vt:lpstr>
      <vt:lpstr>'13 Nov '!Print_Area</vt:lpstr>
      <vt:lpstr>'14 Nov'!Print_Area</vt:lpstr>
      <vt:lpstr>'15 Nov'!Print_Area</vt:lpstr>
      <vt:lpstr>'16 Nov '!Print_Area</vt:lpstr>
      <vt:lpstr>'17 Nov'!Print_Area</vt:lpstr>
      <vt:lpstr>'19 Nov'!Print_Area</vt:lpstr>
      <vt:lpstr>'2 nov'!Print_Area</vt:lpstr>
      <vt:lpstr>'21 Nov'!Print_Area</vt:lpstr>
      <vt:lpstr>'22 nov'!Print_Area</vt:lpstr>
      <vt:lpstr>'23 Nov '!Print_Area</vt:lpstr>
      <vt:lpstr>'24 Nov '!Print_Area</vt:lpstr>
      <vt:lpstr>'26 Nov '!Print_Area</vt:lpstr>
      <vt:lpstr>'27 Nov'!Print_Area</vt:lpstr>
      <vt:lpstr>'28 Nov'!Print_Area</vt:lpstr>
      <vt:lpstr>'29 Nov'!Print_Area</vt:lpstr>
      <vt:lpstr>'3 Nov'!Print_Area</vt:lpstr>
      <vt:lpstr>'30 Nov'!Print_Area</vt:lpstr>
      <vt:lpstr>'31 okt'!Print_Area</vt:lpstr>
      <vt:lpstr>'6 nov'!Print_Area</vt:lpstr>
      <vt:lpstr>'7 nov '!Print_Area</vt:lpstr>
      <vt:lpstr>'8 nov '!Print_Area</vt:lpstr>
      <vt:lpstr>'9 nov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2017-11-29T09:54:11Z</cp:lastPrinted>
  <dcterms:created xsi:type="dcterms:W3CDTF">2017-11-01T01:56:54Z</dcterms:created>
  <dcterms:modified xsi:type="dcterms:W3CDTF">2017-12-04T01:46:03Z</dcterms:modified>
</cp:coreProperties>
</file>