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645" windowWidth="19635" windowHeight="6915" activeTab="8"/>
  </bookViews>
  <sheets>
    <sheet name="30 Nov" sheetId="1" r:id="rId1"/>
    <sheet name="2 Des" sheetId="4" r:id="rId2"/>
    <sheet name="3 Des " sheetId="5" r:id="rId3"/>
    <sheet name="5 Des" sheetId="6" r:id="rId4"/>
    <sheet name="69 Des" sheetId="7" r:id="rId5"/>
    <sheet name="7 Des" sheetId="8" r:id="rId6"/>
    <sheet name="8 des" sheetId="9" r:id="rId7"/>
    <sheet name="9 Des" sheetId="10" r:id="rId8"/>
    <sheet name="10 Des " sheetId="11" r:id="rId9"/>
  </sheets>
  <externalReferences>
    <externalReference r:id="rId10"/>
  </externalReferences>
  <definedNames>
    <definedName name="_xlnm.Print_Area" localSheetId="8">'10 Des '!$A$1:$I$70</definedName>
    <definedName name="_xlnm.Print_Area" localSheetId="1">'2 Des'!$A$1:$I$70</definedName>
    <definedName name="_xlnm.Print_Area" localSheetId="2">'3 Des '!$A$1:$I$70</definedName>
    <definedName name="_xlnm.Print_Area" localSheetId="0">'30 Nov'!$A$1:$I$70</definedName>
    <definedName name="_xlnm.Print_Area" localSheetId="3">'5 Des'!$A$1:$I$70</definedName>
    <definedName name="_xlnm.Print_Area" localSheetId="4">'69 Des'!$A$1:$I$70</definedName>
    <definedName name="_xlnm.Print_Area" localSheetId="5">'7 Des'!$A$1:$I$70</definedName>
    <definedName name="_xlnm.Print_Area" localSheetId="6">'8 des'!$A$1:$I$70</definedName>
    <definedName name="_xlnm.Print_Area" localSheetId="7">'9 Des'!$A$1:$I$70</definedName>
  </definedNames>
  <calcPr calcId="144525"/>
</workbook>
</file>

<file path=xl/calcChain.xml><?xml version="1.0" encoding="utf-8"?>
<calcChain xmlns="http://schemas.openxmlformats.org/spreadsheetml/2006/main">
  <c r="E9" i="11" l="1"/>
  <c r="E8" i="11"/>
  <c r="I30" i="11"/>
  <c r="M114" i="11" l="1"/>
  <c r="H45" i="11" s="1"/>
  <c r="I47" i="11" s="1"/>
  <c r="L114" i="11"/>
  <c r="L115" i="11" s="1"/>
  <c r="O106" i="11"/>
  <c r="H87" i="11"/>
  <c r="E87" i="11"/>
  <c r="A87" i="11"/>
  <c r="H50" i="11"/>
  <c r="Q48" i="11"/>
  <c r="H46" i="11"/>
  <c r="H41" i="11"/>
  <c r="H40" i="11"/>
  <c r="H39" i="11"/>
  <c r="I42" i="11" s="1"/>
  <c r="H35" i="11"/>
  <c r="I29" i="11"/>
  <c r="I37" i="11" s="1"/>
  <c r="I43" i="11" s="1"/>
  <c r="G24" i="11"/>
  <c r="S23" i="11"/>
  <c r="R23" i="11"/>
  <c r="G23" i="11"/>
  <c r="G22" i="11"/>
  <c r="G21" i="11"/>
  <c r="G20" i="11"/>
  <c r="G16" i="11"/>
  <c r="G15" i="11"/>
  <c r="G14" i="11"/>
  <c r="G13" i="11"/>
  <c r="G12" i="11"/>
  <c r="G11" i="11"/>
  <c r="G10" i="11"/>
  <c r="I9" i="11"/>
  <c r="G9" i="11"/>
  <c r="G8" i="11"/>
  <c r="J6" i="11"/>
  <c r="J1" i="11"/>
  <c r="H26" i="11" l="1"/>
  <c r="H17" i="11"/>
  <c r="I27" i="11" s="1"/>
  <c r="I53" i="11" s="1"/>
  <c r="H49" i="11"/>
  <c r="I51" i="11" s="1"/>
  <c r="I52" i="11" s="1"/>
  <c r="I47" i="10"/>
  <c r="I30" i="10"/>
  <c r="H50" i="10"/>
  <c r="I9" i="10"/>
  <c r="I55" i="11" l="1"/>
  <c r="M114" i="10"/>
  <c r="L114" i="10"/>
  <c r="L115" i="10" s="1"/>
  <c r="O106" i="10"/>
  <c r="H87" i="10"/>
  <c r="E87" i="10"/>
  <c r="A87" i="10"/>
  <c r="Q48" i="10"/>
  <c r="H46" i="10"/>
  <c r="H41" i="10"/>
  <c r="H40" i="10"/>
  <c r="H39" i="10"/>
  <c r="I42" i="10" s="1"/>
  <c r="H35" i="10"/>
  <c r="G24" i="10"/>
  <c r="S23" i="10"/>
  <c r="R23" i="10"/>
  <c r="G23" i="10"/>
  <c r="G22" i="10"/>
  <c r="G21" i="10"/>
  <c r="H26" i="10" s="1"/>
  <c r="G20" i="10"/>
  <c r="G16" i="10"/>
  <c r="G15" i="10"/>
  <c r="G14" i="10"/>
  <c r="G13" i="10"/>
  <c r="G12" i="10"/>
  <c r="G11" i="10"/>
  <c r="G10" i="10"/>
  <c r="G9" i="10"/>
  <c r="G8" i="10"/>
  <c r="J6" i="10"/>
  <c r="J1" i="10"/>
  <c r="H45" i="10" l="1"/>
  <c r="H49" i="10"/>
  <c r="I51" i="10" s="1"/>
  <c r="I52" i="10" s="1"/>
  <c r="H17" i="10"/>
  <c r="J1" i="9"/>
  <c r="H40" i="9"/>
  <c r="I27" i="10" l="1"/>
  <c r="I53" i="10" s="1"/>
  <c r="M114" i="9"/>
  <c r="H45" i="9" s="1"/>
  <c r="I47" i="9" s="1"/>
  <c r="L114" i="9"/>
  <c r="L115" i="9" s="1"/>
  <c r="O106" i="9"/>
  <c r="H87" i="9"/>
  <c r="E87" i="9"/>
  <c r="A87" i="9"/>
  <c r="H50" i="9" s="1"/>
  <c r="Q48" i="9"/>
  <c r="H46" i="9"/>
  <c r="H41" i="9"/>
  <c r="H39" i="9"/>
  <c r="H35" i="9"/>
  <c r="G24" i="9"/>
  <c r="S23" i="9"/>
  <c r="R23" i="9"/>
  <c r="G23" i="9"/>
  <c r="G22" i="9"/>
  <c r="G21" i="9"/>
  <c r="G20" i="9"/>
  <c r="G16" i="9"/>
  <c r="G15" i="9"/>
  <c r="G14" i="9"/>
  <c r="G13" i="9"/>
  <c r="G12" i="9"/>
  <c r="G11" i="9"/>
  <c r="G10" i="9"/>
  <c r="G9" i="9"/>
  <c r="G8" i="9"/>
  <c r="J6" i="9"/>
  <c r="J6" i="8"/>
  <c r="H17" i="9" l="1"/>
  <c r="H49" i="9"/>
  <c r="I42" i="9"/>
  <c r="I51" i="9"/>
  <c r="H26" i="9"/>
  <c r="J50" i="8"/>
  <c r="M114" i="8"/>
  <c r="H45" i="8" s="1"/>
  <c r="L114" i="8"/>
  <c r="L115" i="8" s="1"/>
  <c r="O106" i="8"/>
  <c r="H87" i="8"/>
  <c r="E87" i="8"/>
  <c r="A87" i="8"/>
  <c r="H50" i="8"/>
  <c r="Q48" i="8"/>
  <c r="H46" i="8"/>
  <c r="H41" i="8"/>
  <c r="H39" i="8"/>
  <c r="I42" i="8" s="1"/>
  <c r="H35" i="8"/>
  <c r="G24" i="8"/>
  <c r="S23" i="8"/>
  <c r="R23" i="8"/>
  <c r="G23" i="8"/>
  <c r="G22" i="8"/>
  <c r="G21" i="8"/>
  <c r="G20" i="8"/>
  <c r="H26" i="8" s="1"/>
  <c r="G16" i="8"/>
  <c r="G15" i="8"/>
  <c r="G14" i="8"/>
  <c r="G13" i="8"/>
  <c r="G12" i="8"/>
  <c r="G11" i="8"/>
  <c r="G10" i="8"/>
  <c r="G9" i="8"/>
  <c r="G8" i="8"/>
  <c r="I27" i="9" l="1"/>
  <c r="I53" i="9" s="1"/>
  <c r="H17" i="8"/>
  <c r="I27" i="8" s="1"/>
  <c r="I53" i="8" s="1"/>
  <c r="H49" i="8"/>
  <c r="I51" i="8"/>
  <c r="I47" i="8"/>
  <c r="M114" i="7"/>
  <c r="H45" i="7" s="1"/>
  <c r="L114" i="7"/>
  <c r="L115" i="7" s="1"/>
  <c r="O106" i="7"/>
  <c r="H87" i="7"/>
  <c r="E87" i="7"/>
  <c r="H46" i="7" s="1"/>
  <c r="A87" i="7"/>
  <c r="H50" i="7" s="1"/>
  <c r="Q48" i="7"/>
  <c r="H41" i="7"/>
  <c r="H39" i="7"/>
  <c r="I42" i="7" s="1"/>
  <c r="H35" i="7"/>
  <c r="G24" i="7"/>
  <c r="S23" i="7"/>
  <c r="R23" i="7"/>
  <c r="G23" i="7"/>
  <c r="G22" i="7"/>
  <c r="G21" i="7"/>
  <c r="G20" i="7"/>
  <c r="H26" i="7" s="1"/>
  <c r="G16" i="7"/>
  <c r="G15" i="7"/>
  <c r="G14" i="7"/>
  <c r="G13" i="7"/>
  <c r="G12" i="7"/>
  <c r="G11" i="7"/>
  <c r="G10" i="7"/>
  <c r="G9" i="7"/>
  <c r="G8" i="7"/>
  <c r="H17" i="7" l="1"/>
  <c r="I27" i="7" s="1"/>
  <c r="I53" i="7" s="1"/>
  <c r="H49" i="7"/>
  <c r="I47" i="7"/>
  <c r="I51" i="7"/>
  <c r="M114" i="6"/>
  <c r="H45" i="6" s="1"/>
  <c r="L114" i="6"/>
  <c r="L115" i="6" s="1"/>
  <c r="O106" i="6"/>
  <c r="H87" i="6"/>
  <c r="E87" i="6"/>
  <c r="A87" i="6"/>
  <c r="H50" i="6"/>
  <c r="Q48" i="6"/>
  <c r="H46" i="6"/>
  <c r="H41" i="6"/>
  <c r="H39" i="6"/>
  <c r="I42" i="6" s="1"/>
  <c r="H35" i="6"/>
  <c r="G24" i="6"/>
  <c r="S23" i="6"/>
  <c r="R23" i="6"/>
  <c r="G23" i="6"/>
  <c r="G22" i="6"/>
  <c r="G21" i="6"/>
  <c r="G20" i="6"/>
  <c r="G16" i="6"/>
  <c r="G15" i="6"/>
  <c r="G14" i="6"/>
  <c r="G13" i="6"/>
  <c r="G12" i="6"/>
  <c r="G11" i="6"/>
  <c r="G10" i="6"/>
  <c r="G9" i="6"/>
  <c r="G8" i="6"/>
  <c r="H26" i="6" l="1"/>
  <c r="H17" i="6"/>
  <c r="I47" i="6"/>
  <c r="H49" i="6"/>
  <c r="I51" i="6" s="1"/>
  <c r="H41" i="5"/>
  <c r="M114" i="5"/>
  <c r="H45" i="5" s="1"/>
  <c r="L114" i="5"/>
  <c r="L115" i="5" s="1"/>
  <c r="O106" i="5"/>
  <c r="H87" i="5"/>
  <c r="E87" i="5"/>
  <c r="H46" i="5" s="1"/>
  <c r="A87" i="5"/>
  <c r="H50" i="5"/>
  <c r="Q48" i="5"/>
  <c r="H39" i="5"/>
  <c r="I42" i="5" s="1"/>
  <c r="H35" i="5"/>
  <c r="I29" i="5"/>
  <c r="I37" i="5" s="1"/>
  <c r="G24" i="5"/>
  <c r="S23" i="5"/>
  <c r="R23" i="5"/>
  <c r="G23" i="5"/>
  <c r="G22" i="5"/>
  <c r="G21" i="5"/>
  <c r="H26" i="5" s="1"/>
  <c r="G20" i="5"/>
  <c r="G16" i="5"/>
  <c r="G15" i="5"/>
  <c r="G14" i="5"/>
  <c r="G13" i="5"/>
  <c r="G12" i="5"/>
  <c r="G11" i="5"/>
  <c r="G10" i="5"/>
  <c r="G9" i="5"/>
  <c r="G8" i="5"/>
  <c r="I29" i="7" l="1"/>
  <c r="I37" i="7" s="1"/>
  <c r="I29" i="6"/>
  <c r="I37" i="6" s="1"/>
  <c r="I43" i="6" s="1"/>
  <c r="I27" i="6"/>
  <c r="I53" i="6" s="1"/>
  <c r="H49" i="5"/>
  <c r="I47" i="5"/>
  <c r="H17" i="5"/>
  <c r="I27" i="5" s="1"/>
  <c r="I53" i="5" s="1"/>
  <c r="I51" i="5"/>
  <c r="I43" i="5"/>
  <c r="E9" i="4"/>
  <c r="I29" i="8" l="1"/>
  <c r="I37" i="8" s="1"/>
  <c r="I43" i="7"/>
  <c r="M114" i="4"/>
  <c r="H45" i="4" s="1"/>
  <c r="I47" i="4" s="1"/>
  <c r="L114" i="4"/>
  <c r="L115" i="4" s="1"/>
  <c r="O106" i="4"/>
  <c r="H87" i="4"/>
  <c r="E87" i="4"/>
  <c r="A87" i="4"/>
  <c r="H50" i="4"/>
  <c r="H49" i="4"/>
  <c r="I51" i="4" s="1"/>
  <c r="Q48" i="4"/>
  <c r="H46" i="4"/>
  <c r="H41" i="4"/>
  <c r="H39" i="4"/>
  <c r="I42" i="4" s="1"/>
  <c r="H35" i="4"/>
  <c r="I29" i="4"/>
  <c r="I37" i="4" s="1"/>
  <c r="I43" i="4" s="1"/>
  <c r="G24" i="4"/>
  <c r="S23" i="4"/>
  <c r="R23" i="4"/>
  <c r="G23" i="4"/>
  <c r="G22" i="4"/>
  <c r="G21" i="4"/>
  <c r="G20" i="4"/>
  <c r="H26" i="4" s="1"/>
  <c r="G16" i="4"/>
  <c r="G15" i="4"/>
  <c r="G14" i="4"/>
  <c r="G13" i="4"/>
  <c r="G12" i="4"/>
  <c r="G11" i="4"/>
  <c r="G10" i="4"/>
  <c r="G9" i="4"/>
  <c r="G8" i="4"/>
  <c r="M114" i="1"/>
  <c r="L114" i="1"/>
  <c r="L115" i="1" s="1"/>
  <c r="O106" i="1"/>
  <c r="H87" i="1"/>
  <c r="E87" i="1"/>
  <c r="A87" i="1"/>
  <c r="H50" i="1"/>
  <c r="H49" i="1"/>
  <c r="I51" i="1" s="1"/>
  <c r="Q48" i="1"/>
  <c r="H46" i="1"/>
  <c r="H45" i="1"/>
  <c r="I47" i="1" s="1"/>
  <c r="H41" i="1"/>
  <c r="H39" i="1"/>
  <c r="I42" i="1" s="1"/>
  <c r="H35" i="1"/>
  <c r="I30" i="1"/>
  <c r="I29" i="1"/>
  <c r="I37" i="1" s="1"/>
  <c r="I43" i="1" s="1"/>
  <c r="G24" i="1"/>
  <c r="S23" i="1"/>
  <c r="R23" i="1"/>
  <c r="G23" i="1"/>
  <c r="G22" i="1"/>
  <c r="G21" i="1"/>
  <c r="G20" i="1"/>
  <c r="H26" i="1" s="1"/>
  <c r="G16" i="1"/>
  <c r="G15" i="1"/>
  <c r="G14" i="1"/>
  <c r="G13" i="1"/>
  <c r="G12" i="1"/>
  <c r="G11" i="1"/>
  <c r="G10" i="1"/>
  <c r="G9" i="1"/>
  <c r="G8" i="1"/>
  <c r="H17" i="1" s="1"/>
  <c r="I27" i="1" s="1"/>
  <c r="I53" i="1" s="1"/>
  <c r="I43" i="8" l="1"/>
  <c r="I29" i="9"/>
  <c r="I37" i="9" s="1"/>
  <c r="H17" i="4"/>
  <c r="I27" i="4" s="1"/>
  <c r="I53" i="4" s="1"/>
  <c r="I52" i="1"/>
  <c r="I43" i="9" l="1"/>
  <c r="I29" i="10"/>
  <c r="I37" i="10" s="1"/>
  <c r="I43" i="10" s="1"/>
  <c r="I55" i="1"/>
  <c r="I30" i="4"/>
  <c r="I52" i="4" s="1"/>
  <c r="I30" i="5" s="1"/>
  <c r="I52" i="5" s="1"/>
  <c r="I55" i="4" l="1"/>
  <c r="I55" i="5"/>
  <c r="I30" i="6"/>
  <c r="I52" i="6" s="1"/>
  <c r="I30" i="7" s="1"/>
  <c r="I52" i="7" l="1"/>
  <c r="I55" i="6"/>
  <c r="I55" i="7" l="1"/>
  <c r="I30" i="8"/>
  <c r="I52" i="8" s="1"/>
  <c r="I55" i="10" l="1"/>
  <c r="I30" i="9"/>
  <c r="I55" i="8"/>
  <c r="I52" i="9" l="1"/>
  <c r="I55" i="9" s="1"/>
</calcChain>
</file>

<file path=xl/sharedStrings.xml><?xml version="1.0" encoding="utf-8"?>
<sst xmlns="http://schemas.openxmlformats.org/spreadsheetml/2006/main" count="703" uniqueCount="67">
  <si>
    <t>CASH OPNAME</t>
  </si>
  <si>
    <t>Hari             :</t>
  </si>
  <si>
    <t>Rabu</t>
  </si>
  <si>
    <t>Tanggal  :</t>
  </si>
  <si>
    <t>Pelaksana :</t>
  </si>
  <si>
    <t>b</t>
  </si>
  <si>
    <t>Pukul       :</t>
  </si>
  <si>
    <t xml:space="preserve"> </t>
  </si>
  <si>
    <t>UANG KERTAS</t>
  </si>
  <si>
    <t>NOMINAL</t>
  </si>
  <si>
    <t>LEMBAR</t>
  </si>
  <si>
    <t>JUMLAH</t>
  </si>
  <si>
    <t>BPRSA</t>
  </si>
  <si>
    <t>Kasir</t>
  </si>
  <si>
    <t>in</t>
  </si>
  <si>
    <t>out</t>
  </si>
  <si>
    <t>NO</t>
  </si>
  <si>
    <t>lebih</t>
  </si>
  <si>
    <t>kurang</t>
  </si>
  <si>
    <t>MUTASI</t>
  </si>
  <si>
    <t xml:space="preserve">lebih </t>
  </si>
  <si>
    <t>Sub Total</t>
  </si>
  <si>
    <t>KEPING</t>
  </si>
  <si>
    <t>penyesuaian</t>
  </si>
  <si>
    <t>Jumlah Kas Sebelumnya :</t>
  </si>
  <si>
    <t>Bank BPRSA</t>
  </si>
  <si>
    <t>Kas</t>
  </si>
  <si>
    <t xml:space="preserve">    </t>
  </si>
  <si>
    <t>Jumlah Kas Hari Ini :</t>
  </si>
  <si>
    <t>Bank:</t>
  </si>
  <si>
    <t>Penerimaan BPRSA</t>
  </si>
  <si>
    <t>Pengeluaran</t>
  </si>
  <si>
    <t>Jumlah Kas di Bank</t>
  </si>
  <si>
    <t>BTN</t>
  </si>
  <si>
    <t>BNI</t>
  </si>
  <si>
    <t>BRI Syariah</t>
  </si>
  <si>
    <t>Kas:</t>
  </si>
  <si>
    <t>Realisasi Kurang</t>
  </si>
  <si>
    <t>Penerimaan</t>
  </si>
  <si>
    <t>Realisasi Lebih</t>
  </si>
  <si>
    <t xml:space="preserve">Penyesuaian </t>
  </si>
  <si>
    <t>Total</t>
  </si>
  <si>
    <t/>
  </si>
  <si>
    <t>Menurut kas hari ini (Kas Ditangan)</t>
  </si>
  <si>
    <t>Selisih</t>
  </si>
  <si>
    <t>Demikian berita acara ini dibuat dan dilaksanakan oleh:</t>
  </si>
  <si>
    <t>LP3I</t>
  </si>
  <si>
    <t>Tanda Tangan</t>
  </si>
  <si>
    <t>1. Nijar Kurnia Romdoni, A.Md</t>
  </si>
  <si>
    <t>1…………………..</t>
  </si>
  <si>
    <t>2. Dheri Febiyani Lestari, S.Pd., M.M</t>
  </si>
  <si>
    <t>2…………………..</t>
  </si>
  <si>
    <t>Mengetahui,</t>
  </si>
  <si>
    <t xml:space="preserve">                                                                                                                                                                                                    </t>
  </si>
  <si>
    <t>H. Rudi Kurniawan, ST,MM</t>
  </si>
  <si>
    <t>Kurang</t>
  </si>
  <si>
    <t>Keuangan</t>
  </si>
  <si>
    <t>Senin</t>
  </si>
  <si>
    <t>Selasa</t>
  </si>
  <si>
    <t>Roni Nugraha</t>
  </si>
  <si>
    <t>Agus Munawar Faruq</t>
  </si>
  <si>
    <t>Kamis</t>
  </si>
  <si>
    <t>,</t>
  </si>
  <si>
    <t>gfnm gmgn mvgfny</t>
  </si>
  <si>
    <t>Jum'at</t>
  </si>
  <si>
    <t xml:space="preserve">blm disetor </t>
  </si>
  <si>
    <t>Silmi Nur Addini, 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</si>
</sst>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2" formatCode="_(&quot;Rp&quot;* #,##0_);_(&quot;Rp&quot;* \(#,##0\);_(&quot;Rp&quot;* &quot;-&quot;_);_(@_)"/>
    <numFmt numFmtId="41" formatCode="_(* #,##0_);_(* \(#,##0\);_(* &quot;-&quot;_);_(@_)"/>
    <numFmt numFmtId="164" formatCode="_([$Rp-421]* #,##0_);_([$Rp-421]* \(#,##0\);_([$Rp-421]* &quot;-&quot;_);_(@_)"/>
    <numFmt numFmtId="165" formatCode="_([$Rp-421]* #,##0.00_);_([$Rp-421]* \(#,##0.00\);_([$Rp-421]* &quot;-&quot;??_);_(@_)"/>
  </numFmts>
  <fonts count="24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  <font>
      <sz val="10"/>
      <name val="Arial"/>
      <family val="2"/>
    </font>
    <font>
      <b/>
      <sz val="12"/>
      <name val="Arial"/>
      <family val="2"/>
    </font>
    <font>
      <sz val="11"/>
      <color theme="1"/>
      <name val="Arial"/>
      <family val="2"/>
    </font>
    <font>
      <sz val="11"/>
      <name val="Times New Roman"/>
      <family val="1"/>
    </font>
    <font>
      <sz val="11"/>
      <name val="Arial"/>
      <family val="2"/>
    </font>
    <font>
      <sz val="10"/>
      <name val="Times New Roman"/>
      <family val="1"/>
    </font>
    <font>
      <b/>
      <sz val="10"/>
      <name val="Arial"/>
      <family val="2"/>
    </font>
    <font>
      <i/>
      <sz val="10"/>
      <name val="Arial"/>
      <family val="2"/>
    </font>
    <font>
      <b/>
      <sz val="10"/>
      <name val="Times New Roman"/>
      <family val="1"/>
    </font>
    <font>
      <b/>
      <sz val="10"/>
      <color rgb="FFFF0000"/>
      <name val="Arial"/>
      <family val="2"/>
    </font>
    <font>
      <b/>
      <sz val="11"/>
      <color theme="0"/>
      <name val="Arial"/>
      <family val="2"/>
    </font>
    <font>
      <sz val="11"/>
      <color theme="1"/>
      <name val="Times New Roman"/>
      <family val="1"/>
    </font>
    <font>
      <u val="singleAccounting"/>
      <sz val="10"/>
      <name val="Arial"/>
      <family val="2"/>
    </font>
    <font>
      <sz val="11"/>
      <color rgb="FFFF0000"/>
      <name val="Arial"/>
      <family val="2"/>
    </font>
    <font>
      <sz val="9"/>
      <name val="Arial"/>
      <family val="2"/>
    </font>
    <font>
      <b/>
      <u/>
      <sz val="10"/>
      <name val="Arial"/>
      <family val="2"/>
    </font>
    <font>
      <u/>
      <sz val="10"/>
      <name val="Arial"/>
      <family val="2"/>
    </font>
    <font>
      <sz val="11"/>
      <color rgb="FFFFFF00"/>
      <name val="Arial"/>
      <family val="2"/>
    </font>
    <font>
      <sz val="11"/>
      <color theme="0"/>
      <name val="Arial"/>
      <family val="2"/>
    </font>
    <font>
      <sz val="11"/>
      <color rgb="FFFF0000"/>
      <name val="Times New Roman"/>
      <family val="1"/>
    </font>
    <font>
      <b/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41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0" borderId="0"/>
    <xf numFmtId="0" fontId="1" fillId="0" borderId="0"/>
    <xf numFmtId="41" fontId="3" fillId="0" borderId="0" applyFont="0" applyFill="0" applyBorder="0" applyAlignment="0" applyProtection="0"/>
  </cellStyleXfs>
  <cellXfs count="123">
    <xf numFmtId="0" fontId="0" fillId="0" borderId="0" xfId="0"/>
    <xf numFmtId="0" fontId="4" fillId="0" borderId="0" xfId="3" applyFont="1" applyAlignment="1">
      <alignment horizontal="center"/>
    </xf>
    <xf numFmtId="0" fontId="5" fillId="0" borderId="0" xfId="4" applyFont="1"/>
    <xf numFmtId="0" fontId="6" fillId="0" borderId="0" xfId="4" applyFont="1" applyFill="1" applyAlignment="1">
      <alignment horizontal="right"/>
    </xf>
    <xf numFmtId="41" fontId="7" fillId="0" borderId="0" xfId="4" applyNumberFormat="1" applyFont="1" applyFill="1"/>
    <xf numFmtId="0" fontId="7" fillId="0" borderId="0" xfId="4" applyFont="1" applyAlignment="1">
      <alignment horizontal="center" wrapText="1"/>
    </xf>
    <xf numFmtId="0" fontId="7" fillId="0" borderId="0" xfId="4" applyFont="1"/>
    <xf numFmtId="0" fontId="5" fillId="0" borderId="0" xfId="0" applyFont="1"/>
    <xf numFmtId="0" fontId="3" fillId="0" borderId="0" xfId="3" applyFont="1" applyAlignment="1"/>
    <xf numFmtId="164" fontId="3" fillId="0" borderId="0" xfId="3" applyNumberFormat="1" applyFont="1" applyAlignment="1"/>
    <xf numFmtId="41" fontId="3" fillId="0" borderId="0" xfId="3" applyNumberFormat="1" applyFont="1"/>
    <xf numFmtId="41" fontId="3" fillId="0" borderId="0" xfId="3" applyNumberFormat="1" applyFont="1" applyAlignment="1">
      <alignment horizontal="left"/>
    </xf>
    <xf numFmtId="14" fontId="3" fillId="0" borderId="0" xfId="3" applyNumberFormat="1" applyFont="1" applyAlignment="1">
      <alignment horizontal="left"/>
    </xf>
    <xf numFmtId="41" fontId="3" fillId="0" borderId="0" xfId="1" applyFont="1" applyAlignment="1">
      <alignment horizontal="left"/>
    </xf>
    <xf numFmtId="41" fontId="8" fillId="0" borderId="0" xfId="3" applyNumberFormat="1" applyFont="1" applyFill="1" applyAlignment="1">
      <alignment horizontal="right"/>
    </xf>
    <xf numFmtId="20" fontId="3" fillId="0" borderId="0" xfId="3" applyNumberFormat="1" applyFont="1" applyAlignment="1">
      <alignment horizontal="left"/>
    </xf>
    <xf numFmtId="20" fontId="3" fillId="0" borderId="0" xfId="3" applyNumberFormat="1" applyFont="1" applyAlignment="1"/>
    <xf numFmtId="41" fontId="3" fillId="0" borderId="0" xfId="3" applyNumberFormat="1" applyFont="1" applyFill="1" applyAlignment="1"/>
    <xf numFmtId="0" fontId="7" fillId="0" borderId="0" xfId="0" applyFont="1" applyAlignment="1">
      <alignment horizontal="center" wrapText="1"/>
    </xf>
    <xf numFmtId="0" fontId="9" fillId="0" borderId="0" xfId="3" applyFont="1" applyAlignment="1"/>
    <xf numFmtId="0" fontId="10" fillId="0" borderId="0" xfId="3" applyFont="1" applyAlignment="1"/>
    <xf numFmtId="1" fontId="5" fillId="0" borderId="0" xfId="4" applyNumberFormat="1" applyFont="1"/>
    <xf numFmtId="0" fontId="3" fillId="0" borderId="0" xfId="3" applyFont="1" applyAlignment="1">
      <alignment horizontal="center"/>
    </xf>
    <xf numFmtId="0" fontId="3" fillId="0" borderId="0" xfId="3" applyFont="1" applyFill="1" applyAlignment="1"/>
    <xf numFmtId="41" fontId="3" fillId="0" borderId="0" xfId="3" applyNumberFormat="1" applyFont="1" applyAlignment="1"/>
    <xf numFmtId="0" fontId="3" fillId="0" borderId="0" xfId="3" applyNumberFormat="1" applyFont="1" applyFill="1" applyBorder="1"/>
    <xf numFmtId="0" fontId="3" fillId="0" borderId="0" xfId="3" applyFont="1" applyAlignment="1">
      <alignment horizontal="center" wrapText="1"/>
    </xf>
    <xf numFmtId="41" fontId="11" fillId="0" borderId="0" xfId="3" applyNumberFormat="1" applyFont="1" applyFill="1" applyBorder="1" applyAlignment="1">
      <alignment horizontal="center"/>
    </xf>
    <xf numFmtId="41" fontId="12" fillId="3" borderId="0" xfId="3" applyNumberFormat="1" applyFont="1" applyFill="1" applyAlignment="1">
      <alignment horizontal="center"/>
    </xf>
    <xf numFmtId="0" fontId="13" fillId="0" borderId="0" xfId="4" applyFont="1" applyAlignment="1">
      <alignment horizontal="center" wrapText="1"/>
    </xf>
    <xf numFmtId="0" fontId="9" fillId="0" borderId="0" xfId="3" applyFont="1" applyAlignment="1">
      <alignment horizontal="center"/>
    </xf>
    <xf numFmtId="0" fontId="14" fillId="0" borderId="1" xfId="0" applyFont="1" applyBorder="1" applyAlignment="1">
      <alignment vertical="center" wrapText="1"/>
    </xf>
    <xf numFmtId="0" fontId="5" fillId="0" borderId="0" xfId="0" applyFont="1" applyAlignment="1">
      <alignment horizontal="center"/>
    </xf>
    <xf numFmtId="41" fontId="14" fillId="0" borderId="1" xfId="1" applyFont="1" applyBorder="1" applyAlignment="1">
      <alignment horizontal="right" vertical="center" wrapText="1"/>
    </xf>
    <xf numFmtId="41" fontId="3" fillId="0" borderId="0" xfId="3" applyNumberFormat="1" applyFont="1" applyFill="1" applyBorder="1"/>
    <xf numFmtId="0" fontId="7" fillId="0" borderId="0" xfId="0" applyFont="1" applyAlignment="1">
      <alignment wrapText="1"/>
    </xf>
    <xf numFmtId="165" fontId="5" fillId="0" borderId="0" xfId="4" applyNumberFormat="1" applyFont="1"/>
    <xf numFmtId="165" fontId="7" fillId="0" borderId="0" xfId="4" applyNumberFormat="1" applyFont="1" applyBorder="1"/>
    <xf numFmtId="41" fontId="3" fillId="0" borderId="0" xfId="1" applyFont="1" applyFill="1" applyBorder="1"/>
    <xf numFmtId="41" fontId="3" fillId="0" borderId="0" xfId="1" applyFont="1" applyFill="1"/>
    <xf numFmtId="165" fontId="7" fillId="0" borderId="0" xfId="5" applyNumberFormat="1" applyFont="1" applyFill="1" applyBorder="1" applyAlignment="1"/>
    <xf numFmtId="41" fontId="7" fillId="0" borderId="0" xfId="1" quotePrefix="1" applyFont="1" applyFill="1" applyBorder="1" applyAlignment="1">
      <alignment horizontal="center" wrapText="1"/>
    </xf>
    <xf numFmtId="41" fontId="7" fillId="0" borderId="0" xfId="1" applyFont="1" applyFill="1" applyBorder="1" applyAlignment="1">
      <alignment horizontal="center" wrapText="1"/>
    </xf>
    <xf numFmtId="165" fontId="3" fillId="0" borderId="0" xfId="3" applyNumberFormat="1" applyFont="1" applyFill="1"/>
    <xf numFmtId="41" fontId="3" fillId="0" borderId="0" xfId="3" applyNumberFormat="1" applyFont="1" applyFill="1"/>
    <xf numFmtId="41" fontId="3" fillId="0" borderId="0" xfId="4" applyNumberFormat="1" applyFont="1" applyFill="1" applyBorder="1"/>
    <xf numFmtId="0" fontId="3" fillId="0" borderId="0" xfId="3" applyFont="1" applyFill="1"/>
    <xf numFmtId="41" fontId="3" fillId="0" borderId="2" xfId="3" applyNumberFormat="1" applyFont="1" applyBorder="1" applyAlignment="1"/>
    <xf numFmtId="164" fontId="3" fillId="0" borderId="0" xfId="3" applyNumberFormat="1" applyFont="1" applyBorder="1" applyAlignment="1"/>
    <xf numFmtId="41" fontId="5" fillId="0" borderId="0" xfId="1" applyFont="1" applyFill="1"/>
    <xf numFmtId="41" fontId="7" fillId="0" borderId="0" xfId="4" applyNumberFormat="1" applyFont="1" applyFill="1" applyBorder="1"/>
    <xf numFmtId="16" fontId="3" fillId="0" borderId="0" xfId="3" applyNumberFormat="1" applyFont="1" applyFill="1"/>
    <xf numFmtId="164" fontId="3" fillId="0" borderId="0" xfId="3" applyNumberFormat="1" applyFont="1" applyFill="1" applyAlignment="1"/>
    <xf numFmtId="3" fontId="0" fillId="0" borderId="0" xfId="0" applyNumberFormat="1" applyAlignment="1">
      <alignment horizontal="right" wrapText="1"/>
    </xf>
    <xf numFmtId="1" fontId="7" fillId="0" borderId="0" xfId="4" quotePrefix="1" applyNumberFormat="1" applyFont="1" applyFill="1" applyBorder="1" applyAlignment="1">
      <alignment horizontal="center" wrapText="1"/>
    </xf>
    <xf numFmtId="42" fontId="5" fillId="0" borderId="0" xfId="4" applyNumberFormat="1" applyFont="1"/>
    <xf numFmtId="164" fontId="3" fillId="0" borderId="2" xfId="3" applyNumberFormat="1" applyFont="1" applyBorder="1" applyAlignment="1"/>
    <xf numFmtId="41" fontId="7" fillId="3" borderId="0" xfId="0" applyNumberFormat="1" applyFont="1" applyFill="1"/>
    <xf numFmtId="164" fontId="15" fillId="0" borderId="0" xfId="3" applyNumberFormat="1" applyFont="1" applyBorder="1" applyAlignment="1"/>
    <xf numFmtId="164" fontId="15" fillId="0" borderId="0" xfId="3" applyNumberFormat="1" applyFont="1" applyAlignment="1"/>
    <xf numFmtId="164" fontId="9" fillId="0" borderId="0" xfId="3" applyNumberFormat="1" applyFont="1" applyAlignment="1"/>
    <xf numFmtId="0" fontId="5" fillId="0" borderId="0" xfId="0" applyFont="1" applyBorder="1"/>
    <xf numFmtId="0" fontId="5" fillId="0" borderId="0" xfId="4" applyFont="1" applyBorder="1"/>
    <xf numFmtId="41" fontId="3" fillId="0" borderId="0" xfId="3" applyNumberFormat="1" applyFont="1" applyBorder="1"/>
    <xf numFmtId="164" fontId="3" fillId="0" borderId="2" xfId="5" applyNumberFormat="1" applyFont="1" applyFill="1" applyBorder="1" applyAlignment="1">
      <alignment horizontal="left"/>
    </xf>
    <xf numFmtId="41" fontId="3" fillId="0" borderId="0" xfId="5" applyNumberFormat="1" applyFont="1" applyFill="1" applyBorder="1" applyAlignment="1"/>
    <xf numFmtId="41" fontId="3" fillId="0" borderId="0" xfId="5" applyNumberFormat="1" applyFont="1" applyFill="1" applyAlignment="1"/>
    <xf numFmtId="41" fontId="16" fillId="0" borderId="0" xfId="2" applyNumberFormat="1" applyFont="1" applyFill="1" applyBorder="1"/>
    <xf numFmtId="164" fontId="14" fillId="0" borderId="1" xfId="0" applyNumberFormat="1" applyFont="1" applyBorder="1" applyAlignment="1">
      <alignment vertical="center" wrapText="1"/>
    </xf>
    <xf numFmtId="41" fontId="3" fillId="3" borderId="0" xfId="3" applyNumberFormat="1" applyFont="1" applyFill="1"/>
    <xf numFmtId="0" fontId="5" fillId="0" borderId="0" xfId="4" applyFont="1" applyFill="1"/>
    <xf numFmtId="42" fontId="5" fillId="0" borderId="0" xfId="0" applyNumberFormat="1" applyFont="1"/>
    <xf numFmtId="0" fontId="14" fillId="0" borderId="1" xfId="0" applyFont="1" applyBorder="1" applyAlignment="1">
      <alignment wrapText="1"/>
    </xf>
    <xf numFmtId="41" fontId="7" fillId="3" borderId="0" xfId="4" applyNumberFormat="1" applyFont="1" applyFill="1"/>
    <xf numFmtId="0" fontId="3" fillId="0" borderId="0" xfId="3" quotePrefix="1" applyFont="1" applyAlignment="1"/>
    <xf numFmtId="41" fontId="7" fillId="0" borderId="0" xfId="0" applyNumberFormat="1" applyFont="1"/>
    <xf numFmtId="42" fontId="3" fillId="0" borderId="0" xfId="3" applyNumberFormat="1" applyFont="1"/>
    <xf numFmtId="0" fontId="17" fillId="0" borderId="0" xfId="3" applyFont="1" applyAlignment="1">
      <alignment horizontal="left"/>
    </xf>
    <xf numFmtId="0" fontId="17" fillId="0" borderId="0" xfId="3" applyFont="1"/>
    <xf numFmtId="0" fontId="3" fillId="0" borderId="0" xfId="3" applyFont="1"/>
    <xf numFmtId="0" fontId="7" fillId="0" borderId="0" xfId="3" applyFont="1" applyAlignment="1">
      <alignment horizontal="left"/>
    </xf>
    <xf numFmtId="0" fontId="0" fillId="0" borderId="0" xfId="0" applyAlignment="1">
      <alignment wrapText="1"/>
    </xf>
    <xf numFmtId="164" fontId="5" fillId="0" borderId="0" xfId="4" applyNumberFormat="1" applyFont="1"/>
    <xf numFmtId="0" fontId="18" fillId="0" borderId="0" xfId="3" applyFont="1" applyBorder="1"/>
    <xf numFmtId="164" fontId="19" fillId="0" borderId="0" xfId="3" applyNumberFormat="1" applyFont="1" applyBorder="1"/>
    <xf numFmtId="42" fontId="7" fillId="0" borderId="0" xfId="2" applyNumberFormat="1" applyFont="1" applyFill="1"/>
    <xf numFmtId="164" fontId="3" fillId="0" borderId="0" xfId="3" applyNumberFormat="1" applyFont="1"/>
    <xf numFmtId="41" fontId="20" fillId="0" borderId="0" xfId="0" applyNumberFormat="1" applyFont="1"/>
    <xf numFmtId="0" fontId="21" fillId="0" borderId="0" xfId="4" applyFont="1"/>
    <xf numFmtId="42" fontId="16" fillId="0" borderId="0" xfId="4" applyNumberFormat="1" applyFont="1"/>
    <xf numFmtId="41" fontId="16" fillId="0" borderId="0" xfId="0" applyNumberFormat="1" applyFont="1"/>
    <xf numFmtId="41" fontId="21" fillId="0" borderId="0" xfId="4" applyNumberFormat="1" applyFont="1"/>
    <xf numFmtId="0" fontId="21" fillId="0" borderId="0" xfId="0" applyFont="1"/>
    <xf numFmtId="42" fontId="21" fillId="0" borderId="0" xfId="4" applyNumberFormat="1" applyFont="1"/>
    <xf numFmtId="42" fontId="21" fillId="0" borderId="0" xfId="0" applyNumberFormat="1" applyFont="1"/>
    <xf numFmtId="42" fontId="7" fillId="0" borderId="0" xfId="0" applyNumberFormat="1" applyFont="1"/>
    <xf numFmtId="0" fontId="16" fillId="0" borderId="0" xfId="0" applyFont="1"/>
    <xf numFmtId="42" fontId="16" fillId="0" borderId="0" xfId="0" applyNumberFormat="1" applyFont="1"/>
    <xf numFmtId="41" fontId="7" fillId="0" borderId="0" xfId="2" applyNumberFormat="1" applyFont="1" applyFill="1"/>
    <xf numFmtId="41" fontId="5" fillId="0" borderId="0" xfId="0" applyNumberFormat="1" applyFont="1"/>
    <xf numFmtId="3" fontId="14" fillId="0" borderId="0" xfId="0" applyNumberFormat="1" applyFont="1" applyAlignment="1">
      <alignment horizontal="right" wrapText="1"/>
    </xf>
    <xf numFmtId="41" fontId="6" fillId="0" borderId="0" xfId="1" applyFont="1" applyFill="1" applyAlignment="1">
      <alignment horizontal="right"/>
    </xf>
    <xf numFmtId="0" fontId="7" fillId="0" borderId="0" xfId="0" applyFont="1"/>
    <xf numFmtId="41" fontId="6" fillId="0" borderId="0" xfId="0" applyNumberFormat="1" applyFont="1" applyFill="1" applyAlignment="1">
      <alignment horizontal="right"/>
    </xf>
    <xf numFmtId="41" fontId="7" fillId="3" borderId="0" xfId="0" applyNumberFormat="1" applyFont="1" applyFill="1" applyAlignment="1">
      <alignment horizontal="right"/>
    </xf>
    <xf numFmtId="0" fontId="6" fillId="0" borderId="0" xfId="0" applyFont="1" applyFill="1" applyAlignment="1">
      <alignment horizontal="right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41" fontId="14" fillId="0" borderId="1" xfId="1" applyFont="1" applyBorder="1" applyAlignment="1">
      <alignment horizontal="right" wrapText="1"/>
    </xf>
    <xf numFmtId="0" fontId="4" fillId="0" borderId="0" xfId="3" applyFont="1" applyAlignment="1">
      <alignment horizontal="center"/>
    </xf>
    <xf numFmtId="3" fontId="14" fillId="0" borderId="1" xfId="0" applyNumberFormat="1" applyFont="1" applyBorder="1" applyAlignment="1">
      <alignment horizontal="right" vertical="center" wrapText="1"/>
    </xf>
    <xf numFmtId="0" fontId="4" fillId="0" borderId="0" xfId="3" applyFont="1" applyAlignment="1">
      <alignment horizontal="center"/>
    </xf>
    <xf numFmtId="0" fontId="5" fillId="0" borderId="1" xfId="0" applyFont="1" applyBorder="1"/>
    <xf numFmtId="0" fontId="4" fillId="0" borderId="0" xfId="3" applyFont="1" applyAlignment="1">
      <alignment horizontal="center"/>
    </xf>
    <xf numFmtId="0" fontId="9" fillId="0" borderId="0" xfId="3" applyFont="1" applyFill="1" applyAlignment="1"/>
    <xf numFmtId="0" fontId="16" fillId="0" borderId="0" xfId="0" applyFont="1" applyAlignment="1">
      <alignment horizontal="center"/>
    </xf>
    <xf numFmtId="0" fontId="4" fillId="0" borderId="0" xfId="3" applyFont="1" applyAlignment="1">
      <alignment horizontal="center"/>
    </xf>
    <xf numFmtId="41" fontId="22" fillId="0" borderId="1" xfId="1" applyFont="1" applyBorder="1" applyAlignment="1">
      <alignment horizontal="right" vertical="center" wrapText="1"/>
    </xf>
    <xf numFmtId="41" fontId="23" fillId="0" borderId="0" xfId="1" quotePrefix="1" applyFont="1" applyFill="1" applyBorder="1" applyAlignment="1">
      <alignment horizontal="center" wrapText="1"/>
    </xf>
    <xf numFmtId="41" fontId="9" fillId="0" borderId="0" xfId="3" applyNumberFormat="1" applyFont="1" applyFill="1" applyBorder="1"/>
    <xf numFmtId="41" fontId="9" fillId="0" borderId="0" xfId="1" applyFont="1" applyFill="1"/>
    <xf numFmtId="41" fontId="9" fillId="0" borderId="0" xfId="1" applyFont="1" applyFill="1" applyBorder="1"/>
    <xf numFmtId="0" fontId="4" fillId="0" borderId="0" xfId="3" applyFont="1" applyAlignment="1">
      <alignment horizontal="center"/>
    </xf>
  </cellXfs>
  <cellStyles count="6">
    <cellStyle name="Accent3" xfId="2" builtinId="37"/>
    <cellStyle name="Comma [0]" xfId="1" builtinId="6"/>
    <cellStyle name="Comma [0] 2" xfId="5"/>
    <cellStyle name="Normal" xfId="0" builtinId="0"/>
    <cellStyle name="Normal 2" xfId="4"/>
    <cellStyle name="Normal 2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NIJAR%20KURNIA%20ROMDONI,%20S.E%20P/2.%20CASH%20OF%20NAME%20DAILY/11.%20November/Co%20Daily%20-%20November%2020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1 okt"/>
      <sheetName val="1 nov"/>
      <sheetName val="2 nov"/>
      <sheetName val="3 Nov"/>
      <sheetName val="6 nov"/>
      <sheetName val="7 nov "/>
      <sheetName val="8 nov "/>
      <sheetName val="9 nov "/>
      <sheetName val="10 Nov"/>
      <sheetName val="11 Nov"/>
      <sheetName val="12 Nov"/>
      <sheetName val="13 Nov "/>
      <sheetName val="14 Nov"/>
      <sheetName val="15 Nov"/>
      <sheetName val="16 Nov "/>
      <sheetName val="17 Nov"/>
      <sheetName val="19 Nov"/>
      <sheetName val="21 Nov"/>
      <sheetName val="22 nov"/>
      <sheetName val="23 Nov "/>
      <sheetName val="24 Nov "/>
      <sheetName val="26 Nov "/>
      <sheetName val="27 Nov"/>
      <sheetName val="28 Nov"/>
      <sheetName val="29 Nov"/>
      <sheetName val="30 Nov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>
        <row r="37">
          <cell r="I37">
            <v>526894603</v>
          </cell>
        </row>
      </sheetData>
      <sheetData sheetId="23"/>
      <sheetData sheetId="24">
        <row r="53">
          <cell r="I53">
            <v>32146100</v>
          </cell>
        </row>
      </sheetData>
      <sheetData sheetId="2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2"/>
  <sheetViews>
    <sheetView view="pageBreakPreview" topLeftCell="A23" zoomScale="90" zoomScaleNormal="100" zoomScaleSheetLayoutView="90" workbookViewId="0">
      <selection activeCell="H41" sqref="H41"/>
    </sheetView>
  </sheetViews>
  <sheetFormatPr defaultRowHeight="15" x14ac:dyDescent="0.25"/>
  <cols>
    <col min="1" max="1" width="17.4257812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13.85546875" style="7" customWidth="1"/>
    <col min="8" max="8" width="22" style="7" customWidth="1"/>
    <col min="9" max="9" width="20.7109375" style="7" customWidth="1"/>
    <col min="10" max="10" width="27.5703125" style="7" bestFit="1" customWidth="1"/>
    <col min="11" max="11" width="18.5703125" style="7" bestFit="1" customWidth="1"/>
    <col min="12" max="12" width="17.42578125" style="105" bestFit="1" customWidth="1"/>
    <col min="13" max="13" width="16.140625" style="57" bestFit="1" customWidth="1"/>
    <col min="14" max="14" width="15.5703125" style="35" customWidth="1"/>
    <col min="15" max="15" width="20" style="102" bestFit="1" customWidth="1"/>
    <col min="16" max="16" width="21.5703125" style="7" bestFit="1" customWidth="1"/>
    <col min="17" max="17" width="12.42578125" style="7" bestFit="1" customWidth="1"/>
    <col min="18" max="18" width="22.42578125" style="7" customWidth="1"/>
    <col min="19" max="19" width="20.140625" style="7" customWidth="1"/>
    <col min="20" max="16384" width="9.140625" style="7"/>
  </cols>
  <sheetData>
    <row r="1" spans="1:19" ht="15.75" x14ac:dyDescent="0.25">
      <c r="A1" s="122" t="s">
        <v>0</v>
      </c>
      <c r="B1" s="122"/>
      <c r="C1" s="122"/>
      <c r="D1" s="122"/>
      <c r="E1" s="122"/>
      <c r="F1" s="122"/>
      <c r="G1" s="122"/>
      <c r="H1" s="122"/>
      <c r="I1" s="122"/>
      <c r="J1" s="1"/>
      <c r="K1" s="2"/>
      <c r="L1" s="3"/>
      <c r="M1" s="4"/>
      <c r="N1" s="5"/>
      <c r="O1" s="6"/>
      <c r="P1" s="2"/>
      <c r="Q1" s="2"/>
      <c r="R1" s="2"/>
      <c r="S1" s="2"/>
    </row>
    <row r="2" spans="1:19" x14ac:dyDescent="0.25">
      <c r="A2" s="8"/>
      <c r="B2" s="8"/>
      <c r="C2" s="8"/>
      <c r="D2" s="8"/>
      <c r="E2" s="8"/>
      <c r="F2" s="8"/>
      <c r="G2" s="8"/>
      <c r="H2" s="9"/>
      <c r="I2" s="8"/>
      <c r="J2" s="8"/>
      <c r="K2" s="2"/>
      <c r="L2" s="3"/>
      <c r="M2" s="4"/>
      <c r="N2" s="5"/>
      <c r="O2" s="10"/>
      <c r="P2" s="2"/>
      <c r="Q2" s="2"/>
      <c r="R2" s="2"/>
      <c r="S2" s="2"/>
    </row>
    <row r="3" spans="1:19" ht="14.25" x14ac:dyDescent="0.2">
      <c r="A3" s="8" t="s">
        <v>1</v>
      </c>
      <c r="B3" s="11" t="s">
        <v>2</v>
      </c>
      <c r="C3" s="10"/>
      <c r="D3" s="8"/>
      <c r="E3" s="8"/>
      <c r="F3" s="8"/>
      <c r="G3" s="8"/>
      <c r="H3" s="8" t="s">
        <v>3</v>
      </c>
      <c r="I3" s="12">
        <v>43068</v>
      </c>
      <c r="J3" s="13"/>
      <c r="K3" s="2"/>
      <c r="L3" s="14"/>
      <c r="M3" s="4"/>
      <c r="N3" s="5"/>
      <c r="O3" s="10"/>
      <c r="P3" s="2"/>
      <c r="Q3" s="2"/>
      <c r="R3" s="2"/>
      <c r="S3" s="2"/>
    </row>
    <row r="4" spans="1:19" ht="14.25" x14ac:dyDescent="0.2">
      <c r="A4" s="8" t="s">
        <v>4</v>
      </c>
      <c r="B4" s="8" t="s">
        <v>5</v>
      </c>
      <c r="C4" s="8"/>
      <c r="D4" s="8"/>
      <c r="E4" s="8"/>
      <c r="F4" s="8"/>
      <c r="G4" s="8"/>
      <c r="H4" s="8" t="s">
        <v>6</v>
      </c>
      <c r="I4" s="15">
        <v>0.66666666666666663</v>
      </c>
      <c r="J4" s="15"/>
      <c r="K4" s="2"/>
      <c r="L4" s="14"/>
      <c r="M4" s="4"/>
      <c r="N4" s="5"/>
      <c r="O4" s="10"/>
      <c r="P4" s="2"/>
      <c r="Q4" s="2"/>
      <c r="R4" s="2"/>
      <c r="S4" s="2"/>
    </row>
    <row r="5" spans="1:19" ht="14.25" x14ac:dyDescent="0.2">
      <c r="A5" s="8"/>
      <c r="B5" s="8" t="s">
        <v>7</v>
      </c>
      <c r="C5" s="8"/>
      <c r="D5" s="8"/>
      <c r="E5" s="8"/>
      <c r="F5" s="8"/>
      <c r="G5" s="8"/>
      <c r="H5" s="9"/>
      <c r="I5" s="15"/>
      <c r="J5" s="16"/>
      <c r="K5" s="2"/>
      <c r="L5" s="14"/>
      <c r="M5" s="17"/>
      <c r="N5" s="18"/>
      <c r="O5" s="6"/>
      <c r="P5" s="2"/>
      <c r="Q5" s="2"/>
      <c r="R5" s="2"/>
      <c r="S5" s="2"/>
    </row>
    <row r="6" spans="1:19" ht="14.25" x14ac:dyDescent="0.2">
      <c r="A6" s="19" t="s">
        <v>8</v>
      </c>
      <c r="B6" s="20"/>
      <c r="C6" s="8"/>
      <c r="D6" s="8"/>
      <c r="E6" s="8"/>
      <c r="F6" s="8"/>
      <c r="G6" s="8" t="s">
        <v>7</v>
      </c>
      <c r="H6" s="9"/>
      <c r="I6" s="8"/>
      <c r="J6" s="8"/>
      <c r="K6" s="21">
        <v>1220004260181</v>
      </c>
      <c r="L6" s="14"/>
      <c r="M6" s="4"/>
      <c r="N6" s="18"/>
      <c r="O6" s="8"/>
      <c r="P6" s="2"/>
      <c r="Q6" s="2"/>
      <c r="R6" s="2"/>
      <c r="S6" s="2"/>
    </row>
    <row r="7" spans="1:19" ht="14.25" x14ac:dyDescent="0.2">
      <c r="A7" s="8"/>
      <c r="B7" s="8"/>
      <c r="C7" s="22" t="s">
        <v>9</v>
      </c>
      <c r="D7" s="22"/>
      <c r="E7" s="22" t="s">
        <v>10</v>
      </c>
      <c r="F7" s="22"/>
      <c r="G7" s="22" t="s">
        <v>11</v>
      </c>
      <c r="H7" s="9"/>
      <c r="I7" s="8"/>
      <c r="J7" s="8"/>
      <c r="K7" s="2"/>
      <c r="L7" s="14"/>
      <c r="M7" s="4"/>
      <c r="N7" s="5"/>
      <c r="O7" s="8"/>
      <c r="P7" s="2"/>
      <c r="Q7" s="2"/>
      <c r="R7" s="2"/>
      <c r="S7" s="2"/>
    </row>
    <row r="8" spans="1:19" ht="14.25" x14ac:dyDescent="0.2">
      <c r="A8" s="8"/>
      <c r="B8" s="23"/>
      <c r="C8" s="24">
        <v>100000</v>
      </c>
      <c r="D8" s="8"/>
      <c r="E8" s="23">
        <v>0</v>
      </c>
      <c r="F8" s="23"/>
      <c r="G8" s="17">
        <f>C8*E8</f>
        <v>0</v>
      </c>
      <c r="H8" s="9"/>
      <c r="I8" s="17"/>
      <c r="J8" s="17"/>
      <c r="K8" s="2"/>
      <c r="L8" s="14"/>
      <c r="M8" s="4"/>
      <c r="N8" s="5"/>
      <c r="O8" s="8"/>
      <c r="P8" s="2"/>
      <c r="Q8" s="2"/>
      <c r="R8" s="2"/>
      <c r="S8" s="2"/>
    </row>
    <row r="9" spans="1:19" x14ac:dyDescent="0.25">
      <c r="A9" s="8"/>
      <c r="B9" s="23"/>
      <c r="C9" s="24">
        <v>50000</v>
      </c>
      <c r="D9" s="8"/>
      <c r="E9" s="23">
        <v>23</v>
      </c>
      <c r="F9" s="23"/>
      <c r="G9" s="17">
        <f t="shared" ref="G9:G16" si="0">C9*E9</f>
        <v>1150000</v>
      </c>
      <c r="H9" s="9"/>
      <c r="I9" s="17"/>
      <c r="J9" s="17"/>
      <c r="K9" s="2"/>
      <c r="L9" s="3"/>
      <c r="M9" s="4"/>
      <c r="N9" s="5"/>
      <c r="O9" s="6"/>
      <c r="P9" s="2"/>
      <c r="Q9" s="2"/>
      <c r="R9" s="2"/>
      <c r="S9" s="2"/>
    </row>
    <row r="10" spans="1:19" x14ac:dyDescent="0.25">
      <c r="A10" s="8"/>
      <c r="B10" s="23"/>
      <c r="C10" s="24">
        <v>20000</v>
      </c>
      <c r="D10" s="8"/>
      <c r="E10" s="23">
        <v>43</v>
      </c>
      <c r="F10" s="23"/>
      <c r="G10" s="17">
        <f t="shared" si="0"/>
        <v>860000</v>
      </c>
      <c r="H10" s="9"/>
      <c r="I10" s="9"/>
      <c r="J10" s="17">
        <v>23372500</v>
      </c>
      <c r="K10" s="25"/>
      <c r="L10" s="3"/>
      <c r="M10" s="4"/>
      <c r="N10" s="5"/>
      <c r="O10" s="8"/>
      <c r="P10" s="2"/>
      <c r="Q10" s="2"/>
      <c r="R10" s="2"/>
      <c r="S10" s="2"/>
    </row>
    <row r="11" spans="1:19" x14ac:dyDescent="0.25">
      <c r="A11" s="8"/>
      <c r="B11" s="23"/>
      <c r="C11" s="24">
        <v>10000</v>
      </c>
      <c r="D11" s="8"/>
      <c r="E11" s="23">
        <v>64</v>
      </c>
      <c r="F11" s="23"/>
      <c r="G11" s="17">
        <f t="shared" si="0"/>
        <v>640000</v>
      </c>
      <c r="H11" s="9"/>
      <c r="I11" s="17"/>
      <c r="J11" s="17"/>
      <c r="K11" s="2"/>
      <c r="L11" s="3"/>
      <c r="M11" s="4"/>
      <c r="N11" s="26"/>
      <c r="O11" s="9"/>
      <c r="P11" s="2"/>
      <c r="Q11" s="2"/>
      <c r="R11" s="2" t="s">
        <v>12</v>
      </c>
      <c r="S11" s="2"/>
    </row>
    <row r="12" spans="1:19" x14ac:dyDescent="0.25">
      <c r="A12" s="8"/>
      <c r="B12" s="23"/>
      <c r="C12" s="24">
        <v>5000</v>
      </c>
      <c r="D12" s="8"/>
      <c r="E12" s="23">
        <v>1</v>
      </c>
      <c r="F12" s="23"/>
      <c r="G12" s="17">
        <f>C12*E12</f>
        <v>5000</v>
      </c>
      <c r="H12" s="9"/>
      <c r="I12" s="17"/>
      <c r="J12" s="17" t="s">
        <v>13</v>
      </c>
      <c r="L12" s="27" t="s">
        <v>14</v>
      </c>
      <c r="M12" s="28" t="s">
        <v>15</v>
      </c>
      <c r="N12" s="29" t="s">
        <v>16</v>
      </c>
      <c r="O12" s="30" t="s">
        <v>12</v>
      </c>
      <c r="P12" s="2" t="s">
        <v>17</v>
      </c>
      <c r="Q12" s="2" t="s">
        <v>18</v>
      </c>
      <c r="R12" s="2" t="s">
        <v>19</v>
      </c>
      <c r="S12" s="2"/>
    </row>
    <row r="13" spans="1:19" x14ac:dyDescent="0.2">
      <c r="A13" s="8"/>
      <c r="B13" s="23"/>
      <c r="C13" s="24">
        <v>2000</v>
      </c>
      <c r="D13" s="8"/>
      <c r="E13" s="23">
        <v>60</v>
      </c>
      <c r="F13" s="23"/>
      <c r="G13" s="17">
        <f t="shared" si="0"/>
        <v>120000</v>
      </c>
      <c r="H13" s="9"/>
      <c r="I13" s="17"/>
      <c r="J13" s="31"/>
      <c r="K13" s="32">
        <v>43647</v>
      </c>
      <c r="L13" s="33">
        <v>1000000</v>
      </c>
      <c r="M13" s="34">
        <v>3522500</v>
      </c>
      <c r="O13" s="2" t="s">
        <v>20</v>
      </c>
      <c r="P13" s="2"/>
    </row>
    <row r="14" spans="1:19" x14ac:dyDescent="0.2">
      <c r="A14" s="8"/>
      <c r="B14" s="23"/>
      <c r="C14" s="24">
        <v>1000</v>
      </c>
      <c r="D14" s="8"/>
      <c r="E14" s="23">
        <v>0</v>
      </c>
      <c r="F14" s="23"/>
      <c r="G14" s="17">
        <f t="shared" si="0"/>
        <v>0</v>
      </c>
      <c r="H14" s="9"/>
      <c r="I14" s="17"/>
      <c r="J14" s="31"/>
      <c r="K14" s="32">
        <v>43648</v>
      </c>
      <c r="L14" s="33">
        <v>950000</v>
      </c>
      <c r="M14" s="34">
        <v>88000</v>
      </c>
      <c r="O14" s="36"/>
      <c r="P14" s="37"/>
    </row>
    <row r="15" spans="1:19" x14ac:dyDescent="0.2">
      <c r="A15" s="8"/>
      <c r="B15" s="23"/>
      <c r="C15" s="24">
        <v>500</v>
      </c>
      <c r="D15" s="8"/>
      <c r="E15" s="23">
        <v>0</v>
      </c>
      <c r="F15" s="23"/>
      <c r="G15" s="17">
        <f t="shared" si="0"/>
        <v>0</v>
      </c>
      <c r="H15" s="9"/>
      <c r="I15" s="10"/>
      <c r="J15" s="31"/>
      <c r="K15" s="32">
        <v>43649</v>
      </c>
      <c r="L15" s="33">
        <v>1000000</v>
      </c>
      <c r="M15" s="34">
        <v>10000000</v>
      </c>
      <c r="O15" s="33"/>
      <c r="P15" s="37"/>
    </row>
    <row r="16" spans="1:19" x14ac:dyDescent="0.2">
      <c r="A16" s="8"/>
      <c r="B16" s="23"/>
      <c r="C16" s="24">
        <v>100</v>
      </c>
      <c r="D16" s="8"/>
      <c r="E16" s="23">
        <v>0</v>
      </c>
      <c r="F16" s="23"/>
      <c r="G16" s="17">
        <f t="shared" si="0"/>
        <v>0</v>
      </c>
      <c r="H16" s="9"/>
      <c r="I16" s="10"/>
      <c r="J16" s="31"/>
      <c r="K16" s="32">
        <v>43650</v>
      </c>
      <c r="L16" s="33">
        <v>100000</v>
      </c>
      <c r="M16" s="38">
        <v>85000</v>
      </c>
      <c r="O16" s="33"/>
      <c r="P16" s="37"/>
    </row>
    <row r="17" spans="1:19" x14ac:dyDescent="0.2">
      <c r="A17" s="8"/>
      <c r="B17" s="8"/>
      <c r="C17" s="19" t="s">
        <v>21</v>
      </c>
      <c r="D17" s="8"/>
      <c r="E17" s="23"/>
      <c r="F17" s="8"/>
      <c r="G17" s="8"/>
      <c r="H17" s="9">
        <f>SUM(G8:G16)</f>
        <v>2775000</v>
      </c>
      <c r="I17" s="10"/>
      <c r="J17" s="31"/>
      <c r="K17" s="32">
        <v>43651</v>
      </c>
      <c r="L17" s="33">
        <v>950000</v>
      </c>
      <c r="M17" s="38">
        <v>33371000</v>
      </c>
      <c r="O17" s="33"/>
      <c r="P17" s="37"/>
    </row>
    <row r="18" spans="1:19" x14ac:dyDescent="0.2">
      <c r="A18" s="8"/>
      <c r="B18" s="8"/>
      <c r="C18" s="8"/>
      <c r="D18" s="8"/>
      <c r="E18" s="8"/>
      <c r="F18" s="8"/>
      <c r="G18" s="8"/>
      <c r="H18" s="9"/>
      <c r="I18" s="10"/>
      <c r="J18" s="31"/>
      <c r="K18" s="32">
        <v>43652</v>
      </c>
      <c r="L18" s="33">
        <v>500000</v>
      </c>
      <c r="M18" s="39">
        <v>16000</v>
      </c>
      <c r="O18" s="33"/>
      <c r="P18" s="40"/>
    </row>
    <row r="19" spans="1:19" x14ac:dyDescent="0.2">
      <c r="A19" s="8"/>
      <c r="B19" s="8"/>
      <c r="C19" s="8" t="s">
        <v>9</v>
      </c>
      <c r="D19" s="8"/>
      <c r="E19" s="8" t="s">
        <v>22</v>
      </c>
      <c r="F19" s="8"/>
      <c r="G19" s="8" t="s">
        <v>11</v>
      </c>
      <c r="H19" s="9"/>
      <c r="I19" s="24"/>
      <c r="J19" s="31"/>
      <c r="K19" s="32">
        <v>43653</v>
      </c>
      <c r="L19" s="33">
        <v>950000</v>
      </c>
      <c r="M19" s="41">
        <v>240000</v>
      </c>
      <c r="O19" s="33"/>
      <c r="P19" s="40"/>
    </row>
    <row r="20" spans="1:19" x14ac:dyDescent="0.2">
      <c r="A20" s="8"/>
      <c r="B20" s="8"/>
      <c r="C20" s="24">
        <v>1000</v>
      </c>
      <c r="D20" s="8"/>
      <c r="E20" s="8">
        <v>0</v>
      </c>
      <c r="F20" s="8"/>
      <c r="G20" s="24">
        <f>C20*E20</f>
        <v>0</v>
      </c>
      <c r="H20" s="9"/>
      <c r="I20" s="24"/>
      <c r="J20" s="31"/>
      <c r="K20" s="32">
        <v>43654</v>
      </c>
      <c r="L20" s="33">
        <v>1000000</v>
      </c>
      <c r="M20" s="41">
        <v>125000</v>
      </c>
      <c r="O20" s="33"/>
      <c r="P20" s="40"/>
    </row>
    <row r="21" spans="1:19" x14ac:dyDescent="0.2">
      <c r="A21" s="8"/>
      <c r="B21" s="8"/>
      <c r="C21" s="24">
        <v>500</v>
      </c>
      <c r="D21" s="8"/>
      <c r="E21" s="8">
        <v>0</v>
      </c>
      <c r="F21" s="8"/>
      <c r="G21" s="24">
        <f>C21*E21</f>
        <v>0</v>
      </c>
      <c r="H21" s="9"/>
      <c r="I21" s="24"/>
      <c r="J21" s="31"/>
      <c r="K21" s="32">
        <v>43655</v>
      </c>
      <c r="L21" s="33">
        <v>955000</v>
      </c>
      <c r="M21" s="42">
        <v>750000</v>
      </c>
      <c r="O21" s="33"/>
      <c r="P21" s="43"/>
    </row>
    <row r="22" spans="1:19" x14ac:dyDescent="0.2">
      <c r="A22" s="8"/>
      <c r="B22" s="8"/>
      <c r="C22" s="24">
        <v>200</v>
      </c>
      <c r="D22" s="8"/>
      <c r="E22" s="8">
        <v>0</v>
      </c>
      <c r="F22" s="8"/>
      <c r="G22" s="24">
        <f>C22*E22</f>
        <v>0</v>
      </c>
      <c r="H22" s="9"/>
      <c r="I22" s="10"/>
      <c r="J22" s="31"/>
      <c r="K22" s="32">
        <v>43656</v>
      </c>
      <c r="L22" s="33">
        <v>2500000</v>
      </c>
      <c r="M22" s="42"/>
      <c r="O22" s="33"/>
      <c r="P22" s="34"/>
      <c r="Q22" s="44"/>
      <c r="R22" s="43"/>
      <c r="S22" s="43"/>
    </row>
    <row r="23" spans="1:19" x14ac:dyDescent="0.2">
      <c r="A23" s="8"/>
      <c r="B23" s="8"/>
      <c r="C23" s="24">
        <v>100</v>
      </c>
      <c r="D23" s="8"/>
      <c r="E23" s="8">
        <v>1</v>
      </c>
      <c r="F23" s="8"/>
      <c r="G23" s="24">
        <f>C23*E23</f>
        <v>100</v>
      </c>
      <c r="H23" s="9"/>
      <c r="I23" s="10"/>
      <c r="J23" s="31"/>
      <c r="K23" s="32">
        <v>43657</v>
      </c>
      <c r="L23" s="33">
        <v>950000</v>
      </c>
      <c r="M23" s="41"/>
      <c r="O23" s="33"/>
      <c r="P23" s="34"/>
      <c r="Q23" s="44"/>
      <c r="R23" s="43">
        <f>SUM(R14:R22)</f>
        <v>0</v>
      </c>
      <c r="S23" s="43">
        <f>SUM(S14:S22)</f>
        <v>0</v>
      </c>
    </row>
    <row r="24" spans="1:19" x14ac:dyDescent="0.2">
      <c r="A24" s="8"/>
      <c r="B24" s="8"/>
      <c r="C24" s="24">
        <v>50</v>
      </c>
      <c r="D24" s="8"/>
      <c r="E24" s="8">
        <v>0</v>
      </c>
      <c r="F24" s="8"/>
      <c r="G24" s="24">
        <f>C24*E24</f>
        <v>0</v>
      </c>
      <c r="H24" s="9"/>
      <c r="I24" s="8"/>
      <c r="J24" s="31"/>
      <c r="K24" s="32">
        <v>43658</v>
      </c>
      <c r="L24" s="33">
        <v>3000000</v>
      </c>
      <c r="M24" s="41"/>
      <c r="O24" s="45"/>
      <c r="P24" s="34"/>
      <c r="Q24" s="44"/>
      <c r="R24" s="46" t="s">
        <v>23</v>
      </c>
      <c r="S24" s="44"/>
    </row>
    <row r="25" spans="1:19" x14ac:dyDescent="0.2">
      <c r="A25" s="8"/>
      <c r="B25" s="8"/>
      <c r="C25" s="24">
        <v>25</v>
      </c>
      <c r="D25" s="8"/>
      <c r="E25" s="8">
        <v>0</v>
      </c>
      <c r="F25" s="8"/>
      <c r="G25" s="47">
        <v>0</v>
      </c>
      <c r="H25" s="9"/>
      <c r="I25" s="8" t="s">
        <v>7</v>
      </c>
      <c r="J25" s="31"/>
      <c r="K25" s="32">
        <v>43659</v>
      </c>
      <c r="L25" s="33">
        <v>120000</v>
      </c>
      <c r="M25" s="41"/>
      <c r="O25" s="45"/>
      <c r="P25" s="34"/>
      <c r="Q25" s="44"/>
      <c r="R25" s="46"/>
      <c r="S25" s="44"/>
    </row>
    <row r="26" spans="1:19" x14ac:dyDescent="0.2">
      <c r="A26" s="8"/>
      <c r="B26" s="8"/>
      <c r="C26" s="19" t="s">
        <v>21</v>
      </c>
      <c r="D26" s="8"/>
      <c r="E26" s="8"/>
      <c r="F26" s="8"/>
      <c r="G26" s="8"/>
      <c r="H26" s="48">
        <f>SUM(G20:G25)</f>
        <v>100</v>
      </c>
      <c r="I26" s="9"/>
      <c r="J26" s="31"/>
      <c r="K26" s="32">
        <v>43660</v>
      </c>
      <c r="L26" s="33">
        <v>1800000</v>
      </c>
      <c r="M26" s="49"/>
      <c r="O26" s="50"/>
      <c r="P26" s="34"/>
      <c r="Q26" s="44"/>
      <c r="R26" s="46"/>
      <c r="S26" s="44"/>
    </row>
    <row r="27" spans="1:19" x14ac:dyDescent="0.2">
      <c r="A27" s="8"/>
      <c r="B27" s="8"/>
      <c r="C27" s="8"/>
      <c r="D27" s="8"/>
      <c r="E27" s="8"/>
      <c r="F27" s="8"/>
      <c r="G27" s="8"/>
      <c r="H27" s="9"/>
      <c r="I27" s="9">
        <f>+H17+H26</f>
        <v>2775100</v>
      </c>
      <c r="J27" s="31"/>
      <c r="K27" s="32">
        <v>43661</v>
      </c>
      <c r="L27" s="33">
        <v>2500000</v>
      </c>
      <c r="M27" s="38"/>
      <c r="O27" s="50"/>
      <c r="P27" s="34"/>
      <c r="Q27" s="44"/>
      <c r="R27" s="46"/>
      <c r="S27" s="44"/>
    </row>
    <row r="28" spans="1:19" x14ac:dyDescent="0.2">
      <c r="A28" s="8"/>
      <c r="B28" s="8"/>
      <c r="C28" s="19" t="s">
        <v>24</v>
      </c>
      <c r="D28" s="8"/>
      <c r="E28" s="8"/>
      <c r="F28" s="8"/>
      <c r="G28" s="8"/>
      <c r="H28" s="9"/>
      <c r="I28" s="9"/>
      <c r="J28" s="31"/>
      <c r="K28" s="32">
        <v>43662</v>
      </c>
      <c r="L28" s="33"/>
      <c r="M28" s="38"/>
      <c r="O28" s="50"/>
      <c r="P28" s="34"/>
      <c r="Q28" s="44"/>
      <c r="R28" s="46"/>
      <c r="S28" s="44"/>
    </row>
    <row r="29" spans="1:19" x14ac:dyDescent="0.2">
      <c r="A29" s="8"/>
      <c r="B29" s="8"/>
      <c r="C29" s="8" t="s">
        <v>25</v>
      </c>
      <c r="D29" s="8"/>
      <c r="E29" s="8"/>
      <c r="F29" s="8"/>
      <c r="G29" s="8" t="s">
        <v>7</v>
      </c>
      <c r="H29" s="9"/>
      <c r="I29" s="9">
        <f>+'[1]27 Nov'!I37</f>
        <v>526894603</v>
      </c>
      <c r="J29" s="31"/>
      <c r="K29" s="32">
        <v>43663</v>
      </c>
      <c r="L29" s="33"/>
      <c r="M29" s="38"/>
      <c r="O29" s="50"/>
      <c r="P29" s="34"/>
      <c r="Q29" s="44"/>
      <c r="R29" s="51"/>
      <c r="S29" s="44"/>
    </row>
    <row r="30" spans="1:19" x14ac:dyDescent="0.25">
      <c r="A30" s="8"/>
      <c r="B30" s="8"/>
      <c r="C30" s="8" t="s">
        <v>26</v>
      </c>
      <c r="D30" s="8"/>
      <c r="E30" s="8"/>
      <c r="F30" s="8"/>
      <c r="G30" s="8"/>
      <c r="H30" s="9" t="s">
        <v>27</v>
      </c>
      <c r="I30" s="52">
        <f>+'[1]29 Nov'!I53</f>
        <v>32146100</v>
      </c>
      <c r="J30" s="31"/>
      <c r="K30" s="32">
        <v>43664</v>
      </c>
      <c r="L30" s="33"/>
      <c r="M30" s="53"/>
      <c r="N30" s="34"/>
      <c r="O30" s="50"/>
      <c r="P30" s="34"/>
      <c r="Q30" s="44"/>
      <c r="R30" s="46"/>
      <c r="S30" s="44"/>
    </row>
    <row r="31" spans="1:19" x14ac:dyDescent="0.25">
      <c r="A31" s="8"/>
      <c r="B31" s="8"/>
      <c r="C31" s="8"/>
      <c r="D31" s="8"/>
      <c r="E31" s="8"/>
      <c r="F31" s="8"/>
      <c r="G31" s="8"/>
      <c r="H31" s="9"/>
      <c r="I31" s="9"/>
      <c r="J31" s="31"/>
      <c r="K31" s="32">
        <v>43665</v>
      </c>
      <c r="L31" s="33"/>
      <c r="M31" s="53"/>
      <c r="N31" s="54"/>
      <c r="O31" s="50"/>
      <c r="P31" s="2"/>
      <c r="Q31" s="44"/>
      <c r="R31" s="2"/>
      <c r="S31" s="44"/>
    </row>
    <row r="32" spans="1:19" x14ac:dyDescent="0.25">
      <c r="A32" s="8"/>
      <c r="B32" s="8"/>
      <c r="C32" s="19" t="s">
        <v>28</v>
      </c>
      <c r="D32" s="8"/>
      <c r="E32" s="8"/>
      <c r="F32" s="8"/>
      <c r="G32" s="8"/>
      <c r="H32" s="9"/>
      <c r="I32" s="34"/>
      <c r="J32" s="31"/>
      <c r="K32" s="32">
        <v>43666</v>
      </c>
      <c r="L32" s="33"/>
      <c r="M32" s="53"/>
      <c r="N32" s="54"/>
      <c r="O32" s="50"/>
      <c r="P32" s="2"/>
      <c r="Q32" s="44"/>
      <c r="R32" s="2"/>
      <c r="S32" s="44"/>
    </row>
    <row r="33" spans="1:19" x14ac:dyDescent="0.25">
      <c r="A33" s="8"/>
      <c r="B33" s="19">
        <v>1</v>
      </c>
      <c r="C33" s="19" t="s">
        <v>29</v>
      </c>
      <c r="D33" s="8"/>
      <c r="E33" s="8"/>
      <c r="F33" s="8"/>
      <c r="G33" s="8"/>
      <c r="H33" s="9"/>
      <c r="I33" s="9"/>
      <c r="J33" s="31"/>
      <c r="K33" s="32">
        <v>43667</v>
      </c>
      <c r="L33" s="33"/>
      <c r="M33" s="53"/>
      <c r="N33" s="54"/>
      <c r="O33" s="50"/>
      <c r="P33" s="2"/>
      <c r="Q33" s="44"/>
      <c r="R33" s="2"/>
      <c r="S33" s="44"/>
    </row>
    <row r="34" spans="1:19" x14ac:dyDescent="0.25">
      <c r="A34" s="8"/>
      <c r="B34" s="19"/>
      <c r="C34" s="19" t="s">
        <v>12</v>
      </c>
      <c r="D34" s="8"/>
      <c r="E34" s="8"/>
      <c r="F34" s="8"/>
      <c r="G34" s="8"/>
      <c r="H34" s="9"/>
      <c r="I34" s="9"/>
      <c r="J34" s="31"/>
      <c r="K34" s="32">
        <v>43668</v>
      </c>
      <c r="L34" s="33"/>
      <c r="M34" s="53"/>
      <c r="N34" s="54"/>
      <c r="O34" s="50"/>
      <c r="P34" s="2"/>
      <c r="Q34" s="44"/>
      <c r="R34" s="55"/>
      <c r="S34" s="44"/>
    </row>
    <row r="35" spans="1:19" x14ac:dyDescent="0.25">
      <c r="A35" s="8"/>
      <c r="B35" s="8"/>
      <c r="C35" s="8" t="s">
        <v>30</v>
      </c>
      <c r="D35" s="8"/>
      <c r="E35" s="8"/>
      <c r="F35" s="8"/>
      <c r="G35" s="24"/>
      <c r="H35" s="48">
        <f>O14</f>
        <v>0</v>
      </c>
      <c r="I35" s="9"/>
      <c r="J35" s="31"/>
      <c r="K35" s="32">
        <v>43669</v>
      </c>
      <c r="L35" s="33"/>
      <c r="M35" s="53"/>
      <c r="N35" s="54"/>
      <c r="O35" s="50"/>
      <c r="P35" s="44"/>
      <c r="Q35" s="44"/>
      <c r="R35" s="2"/>
      <c r="S35" s="44"/>
    </row>
    <row r="36" spans="1:19" x14ac:dyDescent="0.2">
      <c r="A36" s="8"/>
      <c r="B36" s="8"/>
      <c r="C36" s="8" t="s">
        <v>31</v>
      </c>
      <c r="D36" s="8"/>
      <c r="E36" s="8"/>
      <c r="F36" s="8"/>
      <c r="G36" s="8"/>
      <c r="H36" s="56"/>
      <c r="I36" s="8" t="s">
        <v>7</v>
      </c>
      <c r="J36" s="31"/>
      <c r="K36" s="32">
        <v>43670</v>
      </c>
      <c r="L36" s="33"/>
      <c r="N36" s="54"/>
      <c r="O36" s="50"/>
      <c r="P36" s="10"/>
      <c r="Q36" s="44"/>
      <c r="R36" s="2"/>
      <c r="S36" s="2"/>
    </row>
    <row r="37" spans="1:19" x14ac:dyDescent="0.2">
      <c r="A37" s="8"/>
      <c r="B37" s="8"/>
      <c r="C37" s="8" t="s">
        <v>32</v>
      </c>
      <c r="D37" s="8"/>
      <c r="E37" s="8"/>
      <c r="F37" s="8"/>
      <c r="G37" s="8"/>
      <c r="H37" s="9"/>
      <c r="I37" s="9">
        <f>+I29+H35-H36</f>
        <v>526894603</v>
      </c>
      <c r="J37" s="31"/>
      <c r="K37" s="32">
        <v>43671</v>
      </c>
      <c r="L37" s="33"/>
      <c r="N37" s="54"/>
      <c r="O37" s="50"/>
      <c r="Q37" s="44"/>
      <c r="R37" s="2"/>
      <c r="S37" s="2"/>
    </row>
    <row r="38" spans="1:19" x14ac:dyDescent="0.2">
      <c r="A38" s="8"/>
      <c r="B38" s="8"/>
      <c r="C38" s="8"/>
      <c r="D38" s="8"/>
      <c r="E38" s="8"/>
      <c r="F38" s="8"/>
      <c r="G38" s="8"/>
      <c r="H38" s="9"/>
      <c r="I38" s="9"/>
      <c r="J38" s="31"/>
      <c r="K38" s="32">
        <v>43672</v>
      </c>
      <c r="L38" s="33"/>
      <c r="N38" s="54"/>
      <c r="O38" s="50"/>
      <c r="Q38" s="44"/>
      <c r="R38" s="2"/>
      <c r="S38" s="2"/>
    </row>
    <row r="39" spans="1:19" x14ac:dyDescent="0.2">
      <c r="A39" s="8"/>
      <c r="B39" s="8"/>
      <c r="C39" s="19" t="s">
        <v>33</v>
      </c>
      <c r="D39" s="8"/>
      <c r="E39" s="8"/>
      <c r="F39" s="8"/>
      <c r="G39" s="8"/>
      <c r="H39" s="48">
        <f>108572292-95000000</f>
        <v>13572292</v>
      </c>
      <c r="J39" s="31"/>
      <c r="K39" s="32">
        <v>43673</v>
      </c>
      <c r="L39" s="33"/>
      <c r="N39" s="54"/>
      <c r="O39" s="50"/>
      <c r="Q39" s="44"/>
      <c r="R39" s="2"/>
      <c r="S39" s="2"/>
    </row>
    <row r="40" spans="1:19" x14ac:dyDescent="0.2">
      <c r="A40" s="8"/>
      <c r="B40" s="8"/>
      <c r="C40" s="19" t="s">
        <v>34</v>
      </c>
      <c r="D40" s="8"/>
      <c r="E40" s="8"/>
      <c r="F40" s="8"/>
      <c r="G40" s="8"/>
      <c r="H40" s="9">
        <v>119436398</v>
      </c>
      <c r="I40" s="9"/>
      <c r="J40" s="31"/>
      <c r="K40" s="32">
        <v>43674</v>
      </c>
      <c r="L40" s="33"/>
      <c r="N40" s="54"/>
      <c r="O40" s="50"/>
      <c r="Q40" s="44"/>
      <c r="R40" s="2"/>
      <c r="S40" s="2"/>
    </row>
    <row r="41" spans="1:19" ht="16.5" x14ac:dyDescent="0.35">
      <c r="A41" s="8"/>
      <c r="B41" s="8"/>
      <c r="C41" s="19" t="s">
        <v>35</v>
      </c>
      <c r="D41" s="8"/>
      <c r="E41" s="8"/>
      <c r="F41" s="8"/>
      <c r="G41" s="8"/>
      <c r="H41" s="58">
        <f>111086826-38417038</f>
        <v>72669788</v>
      </c>
      <c r="I41" s="9"/>
      <c r="J41" s="31"/>
      <c r="K41" s="32">
        <v>43675</v>
      </c>
      <c r="L41" s="33"/>
      <c r="N41" s="54"/>
      <c r="O41" s="50"/>
      <c r="Q41" s="44"/>
      <c r="R41" s="2"/>
      <c r="S41" s="2"/>
    </row>
    <row r="42" spans="1:19" ht="16.5" x14ac:dyDescent="0.35">
      <c r="A42" s="8"/>
      <c r="B42" s="8"/>
      <c r="C42" s="8"/>
      <c r="D42" s="8"/>
      <c r="E42" s="8"/>
      <c r="F42" s="8"/>
      <c r="G42" s="8"/>
      <c r="H42" s="9"/>
      <c r="I42" s="59">
        <f>SUM(H39:H41)</f>
        <v>205678478</v>
      </c>
      <c r="J42" s="31"/>
      <c r="K42" s="32">
        <v>43676</v>
      </c>
      <c r="L42" s="33"/>
      <c r="N42" s="54"/>
      <c r="O42" s="50"/>
      <c r="Q42" s="44"/>
      <c r="R42" s="2"/>
      <c r="S42" s="2"/>
    </row>
    <row r="43" spans="1:19" x14ac:dyDescent="0.2">
      <c r="A43" s="8"/>
      <c r="B43" s="8"/>
      <c r="C43" s="8"/>
      <c r="D43" s="8"/>
      <c r="E43" s="8"/>
      <c r="F43" s="8"/>
      <c r="G43" s="8"/>
      <c r="H43" s="9"/>
      <c r="I43" s="60">
        <f>SUM(I37:I42)</f>
        <v>732573081</v>
      </c>
      <c r="J43" s="31"/>
      <c r="K43" s="32">
        <v>43677</v>
      </c>
      <c r="L43" s="33"/>
      <c r="N43" s="54"/>
      <c r="O43" s="50"/>
      <c r="Q43" s="44"/>
      <c r="R43" s="2"/>
      <c r="S43" s="2"/>
    </row>
    <row r="44" spans="1:19" x14ac:dyDescent="0.2">
      <c r="A44" s="8"/>
      <c r="B44" s="19">
        <v>2</v>
      </c>
      <c r="C44" s="19" t="s">
        <v>36</v>
      </c>
      <c r="D44" s="8"/>
      <c r="E44" s="8"/>
      <c r="F44" s="8"/>
      <c r="G44" s="8"/>
      <c r="H44" s="9"/>
      <c r="I44" s="9"/>
      <c r="J44" s="31"/>
      <c r="K44" s="32">
        <v>43678</v>
      </c>
      <c r="L44" s="33"/>
      <c r="N44" s="54"/>
      <c r="O44" s="50"/>
      <c r="P44" s="61"/>
      <c r="Q44" s="34"/>
      <c r="R44" s="62"/>
      <c r="S44" s="62"/>
    </row>
    <row r="45" spans="1:19" x14ac:dyDescent="0.2">
      <c r="A45" s="8"/>
      <c r="B45" s="8"/>
      <c r="C45" s="8" t="s">
        <v>31</v>
      </c>
      <c r="D45" s="8"/>
      <c r="E45" s="8"/>
      <c r="F45" s="8"/>
      <c r="G45" s="17"/>
      <c r="H45" s="9">
        <f>M114</f>
        <v>48197500</v>
      </c>
      <c r="I45" s="9"/>
      <c r="J45" s="31"/>
      <c r="L45" s="33"/>
      <c r="N45" s="54"/>
      <c r="O45" s="50"/>
      <c r="P45" s="61"/>
      <c r="Q45" s="34"/>
      <c r="R45" s="63"/>
      <c r="S45" s="62"/>
    </row>
    <row r="46" spans="1:19" x14ac:dyDescent="0.2">
      <c r="A46" s="8"/>
      <c r="B46" s="8"/>
      <c r="C46" s="8" t="s">
        <v>37</v>
      </c>
      <c r="D46" s="8"/>
      <c r="E46" s="8"/>
      <c r="F46" s="8"/>
      <c r="G46" s="23"/>
      <c r="H46" s="64">
        <f>+E87</f>
        <v>0</v>
      </c>
      <c r="I46" s="9" t="s">
        <v>7</v>
      </c>
      <c r="J46" s="31"/>
      <c r="L46" s="33"/>
      <c r="N46" s="54"/>
      <c r="O46" s="50"/>
      <c r="P46" s="61"/>
      <c r="Q46" s="34"/>
      <c r="R46" s="61"/>
      <c r="S46" s="62"/>
    </row>
    <row r="47" spans="1:19" x14ac:dyDescent="0.2">
      <c r="A47" s="8"/>
      <c r="B47" s="8"/>
      <c r="C47" s="8"/>
      <c r="D47" s="8"/>
      <c r="E47" s="8"/>
      <c r="F47" s="8"/>
      <c r="G47" s="23" t="s">
        <v>7</v>
      </c>
      <c r="H47" s="65"/>
      <c r="I47" s="9">
        <f>H45+H46</f>
        <v>48197500</v>
      </c>
      <c r="J47" s="31"/>
      <c r="L47" s="33"/>
      <c r="N47" s="54"/>
      <c r="O47" s="50"/>
      <c r="P47" s="61"/>
      <c r="Q47" s="62"/>
      <c r="R47" s="61"/>
      <c r="S47" s="62"/>
    </row>
    <row r="48" spans="1:19" x14ac:dyDescent="0.2">
      <c r="A48" s="8"/>
      <c r="B48" s="8"/>
      <c r="C48" s="8"/>
      <c r="D48" s="8"/>
      <c r="E48" s="8"/>
      <c r="F48" s="8"/>
      <c r="G48" s="23"/>
      <c r="H48" s="66"/>
      <c r="I48" s="9" t="s">
        <v>7</v>
      </c>
      <c r="J48" s="31"/>
      <c r="L48" s="33"/>
      <c r="N48" s="54"/>
      <c r="O48" s="50"/>
      <c r="P48" s="67"/>
      <c r="Q48" s="67">
        <f>SUM(Q13:Q46)</f>
        <v>0</v>
      </c>
      <c r="R48" s="61"/>
      <c r="S48" s="62"/>
    </row>
    <row r="49" spans="1:19" x14ac:dyDescent="0.2">
      <c r="A49" s="8"/>
      <c r="B49" s="8"/>
      <c r="C49" s="8" t="s">
        <v>38</v>
      </c>
      <c r="D49" s="8"/>
      <c r="E49" s="8"/>
      <c r="F49" s="8"/>
      <c r="G49" s="17"/>
      <c r="H49" s="48">
        <f>+L114</f>
        <v>18826500</v>
      </c>
      <c r="I49" s="9">
        <v>0</v>
      </c>
      <c r="J49" s="68"/>
      <c r="L49" s="33"/>
      <c r="M49" s="69"/>
      <c r="N49" s="54"/>
      <c r="O49" s="50"/>
      <c r="Q49" s="2"/>
      <c r="S49" s="2"/>
    </row>
    <row r="50" spans="1:19" x14ac:dyDescent="0.2">
      <c r="A50" s="8"/>
      <c r="B50" s="8"/>
      <c r="C50" s="8" t="s">
        <v>39</v>
      </c>
      <c r="D50" s="8"/>
      <c r="E50" s="8"/>
      <c r="F50" s="8"/>
      <c r="G50" s="8"/>
      <c r="H50" s="56">
        <f>A87</f>
        <v>0</v>
      </c>
      <c r="I50" s="9"/>
      <c r="J50" s="31"/>
      <c r="L50" s="33"/>
      <c r="M50" s="69"/>
      <c r="N50" s="54"/>
      <c r="O50" s="50"/>
      <c r="P50" s="70"/>
      <c r="Q50" s="2" t="s">
        <v>40</v>
      </c>
      <c r="S50" s="2"/>
    </row>
    <row r="51" spans="1:19" x14ac:dyDescent="0.2">
      <c r="A51" s="8"/>
      <c r="B51" s="8"/>
      <c r="C51" s="8"/>
      <c r="D51" s="8"/>
      <c r="E51" s="8"/>
      <c r="F51" s="8"/>
      <c r="G51" s="8"/>
      <c r="H51" s="17"/>
      <c r="I51" s="56">
        <f>SUM(H49:H50)</f>
        <v>18826500</v>
      </c>
      <c r="J51" s="31"/>
      <c r="L51" s="33"/>
      <c r="M51" s="69"/>
      <c r="N51" s="54"/>
      <c r="O51" s="50"/>
      <c r="P51" s="71"/>
      <c r="Q51" s="55"/>
      <c r="R51" s="71"/>
      <c r="S51" s="55"/>
    </row>
    <row r="52" spans="1:19" x14ac:dyDescent="0.25">
      <c r="A52" s="8"/>
      <c r="B52" s="8"/>
      <c r="C52" s="19" t="s">
        <v>41</v>
      </c>
      <c r="D52" s="8"/>
      <c r="E52" s="8"/>
      <c r="F52" s="8"/>
      <c r="G52" s="8"/>
      <c r="H52" s="9"/>
      <c r="I52" s="9">
        <f>+I30-I47+I51</f>
        <v>2775100</v>
      </c>
      <c r="J52" s="72"/>
      <c r="L52" s="33"/>
      <c r="M52" s="73"/>
      <c r="N52" s="54"/>
      <c r="O52" s="50"/>
      <c r="P52" s="71"/>
      <c r="Q52" s="55"/>
      <c r="R52" s="71"/>
      <c r="S52" s="55"/>
    </row>
    <row r="53" spans="1:19" x14ac:dyDescent="0.25">
      <c r="A53" s="74" t="s">
        <v>42</v>
      </c>
      <c r="B53" s="8"/>
      <c r="C53" s="8" t="s">
        <v>43</v>
      </c>
      <c r="D53" s="8"/>
      <c r="E53" s="8"/>
      <c r="F53" s="8"/>
      <c r="G53" s="8"/>
      <c r="H53" s="9"/>
      <c r="I53" s="9">
        <f>+I27</f>
        <v>2775100</v>
      </c>
      <c r="J53" s="72"/>
      <c r="L53" s="33"/>
      <c r="M53" s="73"/>
      <c r="N53" s="54"/>
      <c r="O53" s="50"/>
      <c r="P53" s="71"/>
      <c r="Q53" s="55"/>
      <c r="R53" s="71"/>
      <c r="S53" s="55"/>
    </row>
    <row r="54" spans="1:19" x14ac:dyDescent="0.25">
      <c r="A54" s="8"/>
      <c r="B54" s="8"/>
      <c r="C54" s="8"/>
      <c r="D54" s="8"/>
      <c r="E54" s="8"/>
      <c r="F54" s="8"/>
      <c r="G54" s="8"/>
      <c r="H54" s="9" t="s">
        <v>7</v>
      </c>
      <c r="I54" s="56">
        <v>0</v>
      </c>
      <c r="J54" s="72"/>
      <c r="L54" s="33"/>
      <c r="M54" s="75"/>
      <c r="N54" s="54"/>
      <c r="O54" s="50"/>
      <c r="P54" s="71"/>
      <c r="Q54" s="55"/>
      <c r="R54" s="71"/>
      <c r="S54" s="76"/>
    </row>
    <row r="55" spans="1:19" x14ac:dyDescent="0.25">
      <c r="A55" s="8"/>
      <c r="B55" s="8"/>
      <c r="C55" s="8"/>
      <c r="D55" s="8"/>
      <c r="E55" s="8" t="s">
        <v>44</v>
      </c>
      <c r="F55" s="8"/>
      <c r="G55" s="8"/>
      <c r="H55" s="9"/>
      <c r="I55" s="9">
        <f>+I53-I52</f>
        <v>0</v>
      </c>
      <c r="J55" s="72"/>
      <c r="L55" s="33"/>
      <c r="M55" s="69"/>
      <c r="N55" s="54"/>
      <c r="O55" s="50"/>
      <c r="P55" s="71"/>
      <c r="Q55" s="55"/>
      <c r="R55" s="71"/>
      <c r="S55" s="71"/>
    </row>
    <row r="56" spans="1:19" x14ac:dyDescent="0.25">
      <c r="A56" s="8"/>
      <c r="B56" s="8"/>
      <c r="C56" s="8"/>
      <c r="D56" s="8"/>
      <c r="E56" s="8"/>
      <c r="F56" s="8"/>
      <c r="G56" s="8"/>
      <c r="H56" s="9"/>
      <c r="I56" s="9"/>
      <c r="J56" s="72"/>
      <c r="L56" s="33"/>
      <c r="M56" s="75"/>
      <c r="N56" s="54"/>
      <c r="O56" s="50"/>
      <c r="P56" s="71"/>
      <c r="Q56" s="55"/>
      <c r="R56" s="71"/>
      <c r="S56" s="71"/>
    </row>
    <row r="57" spans="1:19" x14ac:dyDescent="0.25">
      <c r="A57" s="8" t="s">
        <v>45</v>
      </c>
      <c r="B57" s="8"/>
      <c r="C57" s="8"/>
      <c r="D57" s="8"/>
      <c r="E57" s="8"/>
      <c r="F57" s="8"/>
      <c r="G57" s="8"/>
      <c r="H57" s="9"/>
      <c r="I57" s="52"/>
      <c r="J57" s="72"/>
      <c r="L57" s="33"/>
      <c r="M57" s="75"/>
      <c r="N57" s="54"/>
      <c r="O57" s="50"/>
      <c r="P57" s="71"/>
      <c r="Q57" s="55"/>
      <c r="R57" s="71"/>
      <c r="S57" s="71"/>
    </row>
    <row r="58" spans="1:19" x14ac:dyDescent="0.25">
      <c r="A58" s="8" t="s">
        <v>46</v>
      </c>
      <c r="B58" s="8"/>
      <c r="C58" s="8"/>
      <c r="D58" s="8"/>
      <c r="E58" s="8" t="s">
        <v>7</v>
      </c>
      <c r="F58" s="8"/>
      <c r="G58" s="8" t="s">
        <v>47</v>
      </c>
      <c r="H58" s="9"/>
      <c r="I58" s="24"/>
      <c r="J58" s="72"/>
      <c r="L58" s="33"/>
      <c r="M58" s="75"/>
      <c r="N58" s="54"/>
      <c r="O58" s="50"/>
      <c r="P58" s="71"/>
      <c r="Q58" s="55"/>
      <c r="R58" s="71"/>
      <c r="S58" s="71"/>
    </row>
    <row r="59" spans="1:19" x14ac:dyDescent="0.25">
      <c r="A59" s="8"/>
      <c r="B59" s="8"/>
      <c r="C59" s="8"/>
      <c r="D59" s="8"/>
      <c r="E59" s="8"/>
      <c r="F59" s="8"/>
      <c r="G59" s="8"/>
      <c r="H59" s="9" t="s">
        <v>7</v>
      </c>
      <c r="I59" s="24"/>
      <c r="J59" s="72"/>
      <c r="L59" s="33"/>
      <c r="M59" s="75"/>
      <c r="N59" s="54"/>
      <c r="O59" s="50"/>
      <c r="Q59" s="44"/>
    </row>
    <row r="60" spans="1:19" x14ac:dyDescent="0.25">
      <c r="A60" s="77"/>
      <c r="B60" s="78"/>
      <c r="C60" s="78"/>
      <c r="D60" s="79"/>
      <c r="E60" s="79"/>
      <c r="F60" s="79"/>
      <c r="G60" s="79"/>
      <c r="H60" s="79"/>
      <c r="J60" s="72"/>
      <c r="L60" s="33"/>
      <c r="N60" s="54"/>
      <c r="O60" s="50"/>
    </row>
    <row r="61" spans="1:19" x14ac:dyDescent="0.25">
      <c r="A61" s="2"/>
      <c r="B61" s="2"/>
      <c r="C61" s="2"/>
      <c r="D61" s="2"/>
      <c r="E61" s="2"/>
      <c r="F61" s="2"/>
      <c r="G61" s="10"/>
      <c r="I61" s="2"/>
      <c r="J61" s="72"/>
      <c r="L61" s="33"/>
      <c r="N61" s="54"/>
      <c r="O61" s="50"/>
      <c r="Q61" s="70"/>
    </row>
    <row r="62" spans="1:19" x14ac:dyDescent="0.25">
      <c r="A62" s="80" t="s">
        <v>48</v>
      </c>
      <c r="B62" s="78"/>
      <c r="C62" s="78"/>
      <c r="D62" s="79"/>
      <c r="E62" s="79"/>
      <c r="F62" s="79"/>
      <c r="G62" s="10" t="s">
        <v>49</v>
      </c>
      <c r="J62" s="81"/>
      <c r="L62" s="33"/>
      <c r="N62" s="54"/>
      <c r="O62" s="50"/>
      <c r="Q62" s="70"/>
    </row>
    <row r="63" spans="1:19" x14ac:dyDescent="0.25">
      <c r="A63" s="77"/>
      <c r="B63" s="78"/>
      <c r="C63" s="78"/>
      <c r="D63" s="79"/>
      <c r="E63" s="79"/>
      <c r="F63" s="79"/>
      <c r="G63" s="79"/>
      <c r="H63" s="79"/>
      <c r="J63" s="81"/>
      <c r="L63" s="33"/>
      <c r="N63" s="54"/>
      <c r="O63" s="50"/>
    </row>
    <row r="64" spans="1:19" x14ac:dyDescent="0.25">
      <c r="A64" s="2" t="s">
        <v>50</v>
      </c>
      <c r="B64" s="2"/>
      <c r="C64" s="2"/>
      <c r="D64" s="2"/>
      <c r="E64" s="2"/>
      <c r="F64" s="2"/>
      <c r="H64" s="10" t="s">
        <v>51</v>
      </c>
      <c r="I64" s="2"/>
      <c r="J64" s="81"/>
      <c r="L64" s="33"/>
      <c r="N64" s="54"/>
      <c r="O64" s="50"/>
    </row>
    <row r="65" spans="1:15" x14ac:dyDescent="0.25">
      <c r="A65" s="2"/>
      <c r="B65" s="2"/>
      <c r="C65" s="2"/>
      <c r="D65" s="2"/>
      <c r="E65" s="2"/>
      <c r="F65" s="2"/>
      <c r="G65" s="79" t="s">
        <v>52</v>
      </c>
      <c r="H65" s="2"/>
      <c r="I65" s="2"/>
      <c r="J65" s="81"/>
      <c r="L65" s="33"/>
      <c r="M65" s="75"/>
      <c r="N65" s="54"/>
      <c r="O65" s="50"/>
    </row>
    <row r="66" spans="1:15" x14ac:dyDescent="0.25">
      <c r="A66" s="2"/>
      <c r="B66" s="2"/>
      <c r="C66" s="2"/>
      <c r="D66" s="2"/>
      <c r="E66" s="2"/>
      <c r="F66" s="2"/>
      <c r="G66" s="79"/>
      <c r="H66" s="2"/>
      <c r="I66" s="2"/>
      <c r="J66" s="81"/>
      <c r="L66" s="33"/>
      <c r="N66" s="54"/>
      <c r="O66" s="50"/>
    </row>
    <row r="67" spans="1:15" x14ac:dyDescent="0.25">
      <c r="A67" s="2"/>
      <c r="B67" s="2"/>
      <c r="C67" s="2"/>
      <c r="D67" s="2"/>
      <c r="E67" s="2" t="s">
        <v>53</v>
      </c>
      <c r="F67" s="2"/>
      <c r="G67" s="2"/>
      <c r="H67" s="2"/>
      <c r="I67" s="2"/>
      <c r="J67" s="81"/>
      <c r="L67" s="33"/>
      <c r="N67" s="54"/>
      <c r="O67" s="50"/>
    </row>
    <row r="68" spans="1:15" x14ac:dyDescent="0.25">
      <c r="A68" s="2"/>
      <c r="B68" s="2"/>
      <c r="C68" s="2"/>
      <c r="D68" s="2"/>
      <c r="E68" s="2" t="s">
        <v>53</v>
      </c>
      <c r="F68" s="2"/>
      <c r="G68" s="2"/>
      <c r="H68" s="2"/>
      <c r="I68" s="82"/>
      <c r="J68" s="81"/>
      <c r="L68" s="33"/>
      <c r="N68" s="54"/>
      <c r="O68" s="50"/>
    </row>
    <row r="69" spans="1:15" x14ac:dyDescent="0.25">
      <c r="A69" s="79"/>
      <c r="B69" s="79"/>
      <c r="C69" s="79"/>
      <c r="D69" s="79"/>
      <c r="E69" s="79"/>
      <c r="F69" s="79"/>
      <c r="G69" s="83"/>
      <c r="H69" s="84"/>
      <c r="I69" s="79"/>
      <c r="J69" s="81"/>
      <c r="L69" s="33"/>
      <c r="N69" s="54"/>
      <c r="O69" s="85"/>
    </row>
    <row r="70" spans="1:15" x14ac:dyDescent="0.25">
      <c r="A70" s="79"/>
      <c r="B70" s="79"/>
      <c r="C70" s="79"/>
      <c r="D70" s="79"/>
      <c r="E70" s="79"/>
      <c r="F70" s="79"/>
      <c r="G70" s="83" t="s">
        <v>54</v>
      </c>
      <c r="H70" s="86"/>
      <c r="I70" s="79"/>
      <c r="J70" s="81"/>
      <c r="L70" s="33"/>
      <c r="N70" s="54"/>
      <c r="O70" s="85"/>
    </row>
    <row r="71" spans="1:15" x14ac:dyDescent="0.25">
      <c r="A71" s="87" t="s">
        <v>39</v>
      </c>
      <c r="B71" s="88"/>
      <c r="C71" s="88"/>
      <c r="D71" s="88"/>
      <c r="E71" s="89" t="s">
        <v>55</v>
      </c>
      <c r="F71" s="2"/>
      <c r="G71" s="2"/>
      <c r="H71" s="55"/>
      <c r="I71" s="2"/>
      <c r="J71" s="81"/>
      <c r="L71" s="33"/>
      <c r="N71" s="54"/>
      <c r="O71" s="85"/>
    </row>
    <row r="72" spans="1:15" x14ac:dyDescent="0.25">
      <c r="A72" s="90"/>
      <c r="B72" s="91"/>
      <c r="C72" s="92"/>
      <c r="D72" s="88"/>
      <c r="E72" s="93"/>
      <c r="F72" s="2"/>
      <c r="G72" s="2"/>
      <c r="H72" s="55"/>
      <c r="I72" s="2"/>
      <c r="J72" s="81"/>
      <c r="L72" s="33"/>
      <c r="N72" s="54"/>
      <c r="O72" s="85"/>
    </row>
    <row r="73" spans="1:15" x14ac:dyDescent="0.25">
      <c r="A73" s="89"/>
      <c r="B73" s="88"/>
      <c r="C73" s="92"/>
      <c r="D73" s="92"/>
      <c r="E73" s="94"/>
      <c r="F73" s="70"/>
      <c r="H73" s="71"/>
      <c r="J73" s="81"/>
      <c r="L73" s="33"/>
      <c r="N73" s="54"/>
      <c r="O73" s="85"/>
    </row>
    <row r="74" spans="1:15" x14ac:dyDescent="0.25">
      <c r="A74" s="95"/>
      <c r="B74" s="88"/>
      <c r="C74" s="96"/>
      <c r="D74" s="96"/>
      <c r="E74" s="94"/>
      <c r="H74" s="71"/>
      <c r="J74" s="81"/>
      <c r="L74" s="33"/>
      <c r="N74" s="54"/>
      <c r="O74" s="85"/>
    </row>
    <row r="75" spans="1:15" x14ac:dyDescent="0.25">
      <c r="A75" s="97"/>
      <c r="B75" s="88"/>
      <c r="C75" s="96"/>
      <c r="D75" s="96"/>
      <c r="E75" s="94"/>
      <c r="H75" s="71"/>
      <c r="J75" s="81"/>
      <c r="L75" s="33"/>
      <c r="N75" s="54"/>
      <c r="O75" s="98"/>
    </row>
    <row r="76" spans="1:15" x14ac:dyDescent="0.25">
      <c r="A76" s="97"/>
      <c r="B76" s="88"/>
      <c r="C76" s="96"/>
      <c r="D76" s="96"/>
      <c r="E76" s="94"/>
      <c r="H76" s="71"/>
      <c r="J76" s="81"/>
      <c r="L76" s="33"/>
      <c r="N76" s="54"/>
      <c r="O76" s="98"/>
    </row>
    <row r="77" spans="1:15" x14ac:dyDescent="0.25">
      <c r="A77" s="87"/>
      <c r="B77" s="88"/>
      <c r="C77" s="88"/>
      <c r="D77" s="88"/>
      <c r="E77" s="89"/>
      <c r="F77" s="2"/>
      <c r="G77" s="2"/>
      <c r="H77" s="55"/>
      <c r="I77" s="2"/>
      <c r="J77" s="81"/>
      <c r="L77" s="33"/>
      <c r="N77" s="54"/>
      <c r="O77" s="98"/>
    </row>
    <row r="78" spans="1:15" x14ac:dyDescent="0.25">
      <c r="A78" s="90"/>
      <c r="B78" s="88"/>
      <c r="C78" s="88"/>
      <c r="D78" s="88"/>
      <c r="E78" s="89"/>
      <c r="F78" s="2"/>
      <c r="G78" s="2"/>
      <c r="H78" s="55"/>
      <c r="I78" s="2"/>
      <c r="J78" s="81"/>
      <c r="L78" s="33"/>
      <c r="N78" s="54"/>
      <c r="O78" s="98"/>
    </row>
    <row r="79" spans="1:15" x14ac:dyDescent="0.25">
      <c r="A79" s="90"/>
      <c r="B79" s="88"/>
      <c r="C79" s="92"/>
      <c r="D79" s="88"/>
      <c r="E79" s="93"/>
      <c r="F79" s="2"/>
      <c r="G79" s="2"/>
      <c r="H79" s="55"/>
      <c r="I79" s="2"/>
      <c r="J79" s="81"/>
      <c r="L79" s="33"/>
      <c r="N79" s="54"/>
      <c r="O79" s="98"/>
    </row>
    <row r="80" spans="1:15" x14ac:dyDescent="0.25">
      <c r="A80" s="89"/>
      <c r="B80" s="88"/>
      <c r="C80" s="92"/>
      <c r="D80" s="92"/>
      <c r="E80" s="94"/>
      <c r="F80" s="70"/>
      <c r="H80" s="71"/>
      <c r="J80" s="81"/>
      <c r="L80" s="33"/>
      <c r="N80" s="54"/>
      <c r="O80" s="98"/>
    </row>
    <row r="81" spans="1:15" x14ac:dyDescent="0.25">
      <c r="A81" s="95"/>
      <c r="B81" s="88"/>
      <c r="C81" s="96"/>
      <c r="D81" s="96"/>
      <c r="E81" s="94"/>
      <c r="H81" s="71"/>
      <c r="J81" s="81"/>
      <c r="L81" s="33"/>
      <c r="N81" s="54"/>
      <c r="O81" s="85"/>
    </row>
    <row r="82" spans="1:15" x14ac:dyDescent="0.25">
      <c r="A82" s="97"/>
      <c r="B82" s="88"/>
      <c r="C82" s="96"/>
      <c r="D82" s="96"/>
      <c r="E82" s="94"/>
      <c r="H82" s="71"/>
      <c r="J82" s="81"/>
      <c r="L82" s="33"/>
      <c r="N82" s="54"/>
      <c r="O82" s="85"/>
    </row>
    <row r="83" spans="1:15" x14ac:dyDescent="0.25">
      <c r="A83" s="97"/>
      <c r="B83" s="88"/>
      <c r="C83" s="96"/>
      <c r="D83" s="96"/>
      <c r="E83" s="94"/>
      <c r="H83" s="71"/>
      <c r="J83" s="81"/>
      <c r="L83" s="33"/>
      <c r="N83" s="54"/>
      <c r="O83" s="85"/>
    </row>
    <row r="84" spans="1:15" x14ac:dyDescent="0.25">
      <c r="A84" s="87"/>
      <c r="B84" s="88"/>
      <c r="C84" s="88"/>
      <c r="D84" s="88"/>
      <c r="E84" s="89"/>
      <c r="F84" s="2"/>
      <c r="G84" s="2"/>
      <c r="H84" s="55"/>
      <c r="I84" s="2"/>
      <c r="J84" s="81"/>
      <c r="L84" s="33"/>
      <c r="N84" s="54"/>
      <c r="O84" s="85"/>
    </row>
    <row r="85" spans="1:15" x14ac:dyDescent="0.25">
      <c r="A85" s="90"/>
      <c r="B85" s="88"/>
      <c r="C85" s="88"/>
      <c r="D85" s="88"/>
      <c r="E85" s="89"/>
      <c r="F85" s="2"/>
      <c r="G85" s="2"/>
      <c r="H85" s="55"/>
      <c r="I85" s="2"/>
      <c r="J85" s="81"/>
      <c r="L85" s="33"/>
      <c r="N85" s="54"/>
      <c r="O85" s="85"/>
    </row>
    <row r="86" spans="1:15" x14ac:dyDescent="0.25">
      <c r="A86" s="90"/>
      <c r="B86" s="88"/>
      <c r="C86" s="92"/>
      <c r="D86" s="88"/>
      <c r="E86" s="93"/>
      <c r="F86" s="2"/>
      <c r="G86" s="2"/>
      <c r="H86" s="55"/>
      <c r="I86" s="2"/>
      <c r="J86" s="81"/>
      <c r="L86" s="33"/>
      <c r="N86" s="54"/>
      <c r="O86" s="85"/>
    </row>
    <row r="87" spans="1:15" x14ac:dyDescent="0.25">
      <c r="A87" s="99">
        <f>SUM(A69:A86)</f>
        <v>0</v>
      </c>
      <c r="E87" s="71">
        <f>SUM(E69:E86)</f>
        <v>0</v>
      </c>
      <c r="H87" s="71">
        <f>SUM(H69:H86)</f>
        <v>0</v>
      </c>
      <c r="J87" s="81"/>
      <c r="L87" s="33"/>
      <c r="N87" s="54"/>
      <c r="O87" s="85"/>
    </row>
    <row r="88" spans="1:15" x14ac:dyDescent="0.25">
      <c r="J88" s="81"/>
      <c r="L88" s="33"/>
      <c r="N88" s="54"/>
      <c r="O88" s="85"/>
    </row>
    <row r="89" spans="1:15" x14ac:dyDescent="0.25">
      <c r="J89" s="81"/>
      <c r="L89" s="33"/>
      <c r="N89" s="54"/>
      <c r="O89" s="85"/>
    </row>
    <row r="90" spans="1:15" x14ac:dyDescent="0.25">
      <c r="H90" s="7">
        <v>2</v>
      </c>
      <c r="J90" s="81"/>
      <c r="L90" s="33"/>
      <c r="N90" s="54"/>
      <c r="O90" s="85"/>
    </row>
    <row r="91" spans="1:15" x14ac:dyDescent="0.25">
      <c r="J91" s="81"/>
      <c r="L91" s="33"/>
      <c r="N91" s="54"/>
      <c r="O91" s="85"/>
    </row>
    <row r="92" spans="1:15" x14ac:dyDescent="0.25">
      <c r="J92" s="81"/>
      <c r="K92" s="32"/>
      <c r="L92" s="33"/>
      <c r="N92" s="54"/>
      <c r="O92" s="85"/>
    </row>
    <row r="93" spans="1:15" x14ac:dyDescent="0.25">
      <c r="J93" s="81"/>
      <c r="L93" s="100"/>
      <c r="N93" s="54"/>
      <c r="O93" s="85"/>
    </row>
    <row r="94" spans="1:15" x14ac:dyDescent="0.25">
      <c r="L94" s="100"/>
      <c r="N94" s="54"/>
      <c r="O94" s="85"/>
    </row>
    <row r="95" spans="1:15" x14ac:dyDescent="0.25">
      <c r="K95" s="32"/>
      <c r="L95" s="101"/>
      <c r="N95" s="54"/>
      <c r="O95" s="85"/>
    </row>
    <row r="96" spans="1:15" x14ac:dyDescent="0.25">
      <c r="K96" s="32"/>
      <c r="L96" s="101"/>
      <c r="N96" s="54"/>
      <c r="O96" s="85"/>
    </row>
    <row r="97" spans="1:19" x14ac:dyDescent="0.25">
      <c r="K97" s="32"/>
      <c r="L97" s="101"/>
      <c r="N97" s="54"/>
      <c r="O97" s="85"/>
    </row>
    <row r="98" spans="1:19" x14ac:dyDescent="0.25">
      <c r="K98" s="32"/>
      <c r="L98" s="101"/>
      <c r="N98" s="54"/>
      <c r="O98" s="85"/>
    </row>
    <row r="99" spans="1:19" x14ac:dyDescent="0.25">
      <c r="K99" s="32"/>
      <c r="L99" s="101"/>
      <c r="N99" s="54"/>
      <c r="O99" s="85"/>
    </row>
    <row r="100" spans="1:19" x14ac:dyDescent="0.25">
      <c r="K100" s="32"/>
      <c r="L100" s="101"/>
      <c r="N100" s="54"/>
      <c r="O100" s="85"/>
    </row>
    <row r="101" spans="1:19" x14ac:dyDescent="0.25">
      <c r="K101" s="32"/>
      <c r="L101" s="101"/>
      <c r="O101" s="85"/>
    </row>
    <row r="102" spans="1:19" x14ac:dyDescent="0.25">
      <c r="K102" s="32"/>
      <c r="L102" s="101"/>
      <c r="O102" s="85"/>
    </row>
    <row r="103" spans="1:19" x14ac:dyDescent="0.25">
      <c r="K103" s="32"/>
      <c r="L103" s="101"/>
    </row>
    <row r="104" spans="1:19" x14ac:dyDescent="0.25">
      <c r="K104" s="32"/>
      <c r="L104" s="101"/>
    </row>
    <row r="105" spans="1:19" x14ac:dyDescent="0.25">
      <c r="K105" s="32"/>
      <c r="L105" s="101"/>
    </row>
    <row r="106" spans="1:19" x14ac:dyDescent="0.25">
      <c r="K106" s="32"/>
      <c r="L106" s="101"/>
      <c r="O106" s="75">
        <f>SUM(O13:O105)</f>
        <v>0</v>
      </c>
    </row>
    <row r="107" spans="1:19" x14ac:dyDescent="0.25">
      <c r="K107" s="32"/>
      <c r="L107" s="101"/>
    </row>
    <row r="108" spans="1:19" x14ac:dyDescent="0.25">
      <c r="K108" s="32"/>
      <c r="L108" s="101"/>
    </row>
    <row r="109" spans="1:19" s="57" customFormat="1" x14ac:dyDescent="0.25">
      <c r="A109" s="7"/>
      <c r="B109" s="7"/>
      <c r="C109" s="7"/>
      <c r="D109" s="7"/>
      <c r="E109" s="7"/>
      <c r="F109" s="7"/>
      <c r="G109" s="7"/>
      <c r="I109" s="7"/>
      <c r="J109" s="7"/>
      <c r="K109" s="32"/>
      <c r="L109" s="101"/>
      <c r="N109" s="35"/>
      <c r="O109" s="102"/>
      <c r="P109" s="7"/>
      <c r="Q109" s="7"/>
      <c r="R109" s="7"/>
      <c r="S109" s="7"/>
    </row>
    <row r="110" spans="1:19" s="57" customFormat="1" x14ac:dyDescent="0.25">
      <c r="A110" s="7"/>
      <c r="B110" s="7"/>
      <c r="C110" s="7"/>
      <c r="D110" s="7"/>
      <c r="E110" s="7"/>
      <c r="F110" s="7"/>
      <c r="G110" s="7"/>
      <c r="I110" s="7"/>
      <c r="J110" s="7"/>
      <c r="K110" s="32"/>
      <c r="L110" s="101"/>
      <c r="N110" s="35"/>
      <c r="O110" s="102"/>
      <c r="P110" s="7"/>
      <c r="Q110" s="7"/>
      <c r="R110" s="7"/>
      <c r="S110" s="7"/>
    </row>
    <row r="111" spans="1:19" s="57" customFormat="1" x14ac:dyDescent="0.25">
      <c r="A111" s="7"/>
      <c r="B111" s="7"/>
      <c r="C111" s="7"/>
      <c r="D111" s="7"/>
      <c r="E111" s="7"/>
      <c r="F111" s="7"/>
      <c r="G111" s="7"/>
      <c r="I111" s="7"/>
      <c r="J111" s="7"/>
      <c r="K111" s="32"/>
      <c r="L111" s="101"/>
      <c r="N111" s="35"/>
      <c r="O111" s="102"/>
      <c r="P111" s="7"/>
      <c r="Q111" s="7"/>
      <c r="R111" s="7"/>
      <c r="S111" s="7"/>
    </row>
    <row r="112" spans="1:19" s="57" customFormat="1" x14ac:dyDescent="0.25">
      <c r="A112" s="7"/>
      <c r="B112" s="7"/>
      <c r="C112" s="7"/>
      <c r="D112" s="7"/>
      <c r="E112" s="7"/>
      <c r="F112" s="7"/>
      <c r="G112" s="7"/>
      <c r="I112" s="7"/>
      <c r="J112" s="7"/>
      <c r="K112" s="32"/>
      <c r="L112" s="101">
        <v>551500</v>
      </c>
      <c r="N112" s="35"/>
      <c r="O112" s="102"/>
      <c r="P112" s="7"/>
      <c r="Q112" s="7"/>
      <c r="R112" s="7"/>
      <c r="S112" s="7"/>
    </row>
    <row r="113" spans="1:19" s="57" customFormat="1" x14ac:dyDescent="0.25">
      <c r="A113" s="7"/>
      <c r="B113" s="7"/>
      <c r="C113" s="7"/>
      <c r="D113" s="7"/>
      <c r="E113" s="7"/>
      <c r="F113" s="7"/>
      <c r="G113" s="7"/>
      <c r="I113" s="7"/>
      <c r="J113" s="7"/>
      <c r="K113" s="32"/>
      <c r="L113" s="101"/>
      <c r="N113" s="35"/>
      <c r="O113" s="102"/>
      <c r="P113" s="7"/>
      <c r="Q113" s="7"/>
      <c r="R113" s="7"/>
      <c r="S113" s="7"/>
    </row>
    <row r="114" spans="1:19" s="57" customFormat="1" x14ac:dyDescent="0.25">
      <c r="A114" s="7"/>
      <c r="B114" s="7"/>
      <c r="C114" s="7"/>
      <c r="D114" s="7"/>
      <c r="E114" s="7"/>
      <c r="F114" s="7"/>
      <c r="I114" s="7"/>
      <c r="J114" s="7"/>
      <c r="K114" s="32"/>
      <c r="L114" s="103">
        <f>SUM(L13:L113)</f>
        <v>18826500</v>
      </c>
      <c r="M114" s="104">
        <f>SUM(M13:M113)</f>
        <v>48197500</v>
      </c>
      <c r="N114" s="35"/>
      <c r="O114" s="102"/>
      <c r="P114" s="7"/>
      <c r="Q114" s="7"/>
      <c r="R114" s="7"/>
      <c r="S114" s="7"/>
    </row>
    <row r="115" spans="1:19" s="57" customFormat="1" x14ac:dyDescent="0.2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103">
        <f>SUM(L13:L114)</f>
        <v>37653000</v>
      </c>
      <c r="N115" s="35"/>
      <c r="O115" s="102"/>
      <c r="P115" s="7"/>
      <c r="Q115" s="7"/>
      <c r="R115" s="7"/>
      <c r="S115" s="7"/>
    </row>
    <row r="116" spans="1:19" s="57" customFormat="1" x14ac:dyDescent="0.2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105"/>
      <c r="N116" s="35"/>
      <c r="O116" s="102"/>
      <c r="P116" s="7"/>
      <c r="Q116" s="7"/>
      <c r="R116" s="7"/>
      <c r="S116" s="7"/>
    </row>
    <row r="117" spans="1:19" s="57" customFormat="1" x14ac:dyDescent="0.2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105"/>
      <c r="N117" s="35"/>
      <c r="O117" s="102"/>
      <c r="P117" s="7"/>
      <c r="Q117" s="7"/>
      <c r="R117" s="7"/>
      <c r="S117" s="7"/>
    </row>
    <row r="118" spans="1:19" s="57" customFormat="1" x14ac:dyDescent="0.2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105"/>
      <c r="N118" s="35"/>
      <c r="O118" s="102"/>
      <c r="P118" s="7"/>
      <c r="Q118" s="7"/>
      <c r="R118" s="7"/>
      <c r="S118" s="7"/>
    </row>
    <row r="119" spans="1:19" s="57" customFormat="1" x14ac:dyDescent="0.2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105"/>
      <c r="N119" s="35"/>
      <c r="O119" s="102"/>
      <c r="P119" s="7"/>
      <c r="Q119" s="7"/>
      <c r="R119" s="7"/>
      <c r="S119" s="7"/>
    </row>
    <row r="120" spans="1:19" s="57" customFormat="1" x14ac:dyDescent="0.2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105"/>
      <c r="N120" s="35"/>
      <c r="O120" s="102"/>
      <c r="P120" s="7"/>
      <c r="Q120" s="7"/>
      <c r="R120" s="7"/>
      <c r="S120" s="7"/>
    </row>
    <row r="121" spans="1:19" s="57" customFormat="1" x14ac:dyDescent="0.2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105"/>
      <c r="N121" s="35"/>
      <c r="O121" s="102"/>
      <c r="P121" s="7"/>
      <c r="Q121" s="7"/>
      <c r="R121" s="7"/>
      <c r="S121" s="7"/>
    </row>
    <row r="122" spans="1:19" s="57" customFormat="1" x14ac:dyDescent="0.25">
      <c r="A122" s="7"/>
      <c r="B122" s="7"/>
      <c r="C122" s="7"/>
      <c r="D122" s="7"/>
      <c r="E122" s="7"/>
      <c r="F122" s="7"/>
      <c r="H122" s="7"/>
      <c r="I122" s="7"/>
      <c r="J122" s="7"/>
      <c r="K122" s="7"/>
      <c r="L122" s="105"/>
      <c r="N122" s="35"/>
      <c r="O122" s="102"/>
      <c r="P122" s="7"/>
      <c r="Q122" s="7"/>
      <c r="R122" s="7"/>
      <c r="S122" s="7"/>
    </row>
    <row r="123" spans="1:19" s="57" customFormat="1" x14ac:dyDescent="0.2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105"/>
      <c r="N123" s="35"/>
      <c r="O123" s="102"/>
      <c r="P123" s="7"/>
      <c r="Q123" s="7"/>
      <c r="R123" s="7"/>
      <c r="S123" s="7"/>
    </row>
    <row r="124" spans="1:19" s="57" customFormat="1" x14ac:dyDescent="0.2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105"/>
      <c r="N124" s="35"/>
      <c r="O124" s="102"/>
      <c r="P124" s="7"/>
      <c r="Q124" s="7"/>
      <c r="R124" s="7"/>
      <c r="S124" s="7"/>
    </row>
    <row r="125" spans="1:19" s="57" customFormat="1" x14ac:dyDescent="0.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105"/>
      <c r="N125" s="35"/>
      <c r="O125" s="102"/>
      <c r="P125" s="7"/>
      <c r="Q125" s="7"/>
      <c r="R125" s="7"/>
      <c r="S125" s="7"/>
    </row>
    <row r="126" spans="1:19" s="57" customFormat="1" x14ac:dyDescent="0.2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105"/>
      <c r="N126" s="35"/>
      <c r="O126" s="102"/>
      <c r="P126" s="7"/>
      <c r="Q126" s="7"/>
      <c r="R126" s="7"/>
      <c r="S126" s="7"/>
    </row>
    <row r="127" spans="1:19" s="57" customFormat="1" x14ac:dyDescent="0.2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105"/>
      <c r="N127" s="35"/>
      <c r="O127" s="102"/>
      <c r="P127" s="7"/>
      <c r="Q127" s="7"/>
      <c r="R127" s="7"/>
      <c r="S127" s="7"/>
    </row>
    <row r="128" spans="1:19" s="57" customFormat="1" x14ac:dyDescent="0.2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105"/>
      <c r="N128" s="35"/>
      <c r="O128" s="102"/>
      <c r="P128" s="7"/>
      <c r="Q128" s="7"/>
      <c r="R128" s="7"/>
      <c r="S128" s="7"/>
    </row>
    <row r="129" spans="1:19" s="57" customFormat="1" x14ac:dyDescent="0.2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105"/>
      <c r="N129" s="35"/>
      <c r="O129" s="102"/>
      <c r="P129" s="7"/>
      <c r="Q129" s="7"/>
      <c r="R129" s="7"/>
      <c r="S129" s="7"/>
    </row>
    <row r="130" spans="1:19" s="57" customFormat="1" x14ac:dyDescent="0.2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105"/>
      <c r="N130" s="35"/>
      <c r="O130" s="102"/>
      <c r="P130" s="7"/>
      <c r="Q130" s="7"/>
      <c r="R130" s="7"/>
      <c r="S130" s="7"/>
    </row>
    <row r="131" spans="1:19" s="57" customFormat="1" x14ac:dyDescent="0.2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105"/>
      <c r="N131" s="35"/>
      <c r="O131" s="102"/>
      <c r="P131" s="7"/>
      <c r="Q131" s="7"/>
      <c r="R131" s="7"/>
      <c r="S131" s="7"/>
    </row>
    <row r="132" spans="1:19" s="57" customFormat="1" x14ac:dyDescent="0.2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105"/>
      <c r="N132" s="35"/>
      <c r="O132" s="102"/>
      <c r="P132" s="7"/>
      <c r="Q132" s="7"/>
      <c r="R132" s="7"/>
      <c r="S132" s="7"/>
    </row>
  </sheetData>
  <mergeCells count="1">
    <mergeCell ref="A1:I1"/>
  </mergeCells>
  <pageMargins left="0.7" right="0.7" top="0.75" bottom="0.75" header="0.3" footer="0.3"/>
  <pageSetup paperSize="9" scale="71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2"/>
  <sheetViews>
    <sheetView view="pageBreakPreview" topLeftCell="A19" zoomScale="90" zoomScaleNormal="100" zoomScaleSheetLayoutView="90" workbookViewId="0">
      <selection activeCell="I4" sqref="I4"/>
    </sheetView>
  </sheetViews>
  <sheetFormatPr defaultRowHeight="15" x14ac:dyDescent="0.25"/>
  <cols>
    <col min="1" max="1" width="17.4257812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13.85546875" style="7" customWidth="1"/>
    <col min="8" max="8" width="22" style="7" customWidth="1"/>
    <col min="9" max="9" width="20.7109375" style="7" customWidth="1"/>
    <col min="10" max="10" width="27.5703125" style="7" bestFit="1" customWidth="1"/>
    <col min="11" max="11" width="18.5703125" style="7" bestFit="1" customWidth="1"/>
    <col min="12" max="12" width="17.42578125" style="105" bestFit="1" customWidth="1"/>
    <col min="13" max="13" width="16.140625" style="57" bestFit="1" customWidth="1"/>
    <col min="14" max="14" width="15.5703125" style="35" customWidth="1"/>
    <col min="15" max="15" width="20" style="102" bestFit="1" customWidth="1"/>
    <col min="16" max="16" width="21.5703125" style="7" bestFit="1" customWidth="1"/>
    <col min="17" max="17" width="12.42578125" style="7" bestFit="1" customWidth="1"/>
    <col min="18" max="18" width="22.42578125" style="7" customWidth="1"/>
    <col min="19" max="19" width="20.140625" style="7" customWidth="1"/>
    <col min="20" max="16384" width="9.140625" style="7"/>
  </cols>
  <sheetData>
    <row r="1" spans="1:19" ht="15.75" x14ac:dyDescent="0.25">
      <c r="A1" s="122" t="s">
        <v>0</v>
      </c>
      <c r="B1" s="122"/>
      <c r="C1" s="122"/>
      <c r="D1" s="122"/>
      <c r="E1" s="122"/>
      <c r="F1" s="122"/>
      <c r="G1" s="122"/>
      <c r="H1" s="122"/>
      <c r="I1" s="122"/>
      <c r="J1" s="1"/>
      <c r="K1" s="2"/>
      <c r="L1" s="3"/>
      <c r="M1" s="4"/>
      <c r="N1" s="5"/>
      <c r="O1" s="6"/>
      <c r="P1" s="2"/>
      <c r="Q1" s="2"/>
      <c r="R1" s="2"/>
      <c r="S1" s="2"/>
    </row>
    <row r="2" spans="1:19" x14ac:dyDescent="0.25">
      <c r="A2" s="8"/>
      <c r="B2" s="8"/>
      <c r="C2" s="8"/>
      <c r="D2" s="8"/>
      <c r="E2" s="8"/>
      <c r="F2" s="8"/>
      <c r="G2" s="8"/>
      <c r="H2" s="9"/>
      <c r="I2" s="8"/>
      <c r="J2" s="8"/>
      <c r="K2" s="2"/>
      <c r="L2" s="3"/>
      <c r="M2" s="4"/>
      <c r="N2" s="5"/>
      <c r="O2" s="10"/>
      <c r="P2" s="2"/>
      <c r="Q2" s="2"/>
      <c r="R2" s="2"/>
      <c r="S2" s="2"/>
    </row>
    <row r="3" spans="1:19" ht="14.25" x14ac:dyDescent="0.2">
      <c r="A3" s="8" t="s">
        <v>1</v>
      </c>
      <c r="B3" s="11" t="s">
        <v>2</v>
      </c>
      <c r="C3" s="10"/>
      <c r="D3" s="8"/>
      <c r="E3" s="8"/>
      <c r="F3" s="8"/>
      <c r="G3" s="8"/>
      <c r="H3" s="8" t="s">
        <v>3</v>
      </c>
      <c r="I3" s="12">
        <v>43071</v>
      </c>
      <c r="J3" s="13"/>
      <c r="K3" s="2"/>
      <c r="L3" s="14"/>
      <c r="M3" s="4"/>
      <c r="N3" s="5"/>
      <c r="O3" s="10"/>
      <c r="P3" s="2"/>
      <c r="Q3" s="2"/>
      <c r="R3" s="2"/>
      <c r="S3" s="2"/>
    </row>
    <row r="4" spans="1:19" ht="14.25" x14ac:dyDescent="0.2">
      <c r="A4" s="8" t="s">
        <v>4</v>
      </c>
      <c r="B4" s="8" t="s">
        <v>5</v>
      </c>
      <c r="C4" s="8"/>
      <c r="D4" s="8"/>
      <c r="E4" s="8"/>
      <c r="F4" s="8"/>
      <c r="G4" s="8"/>
      <c r="H4" s="8" t="s">
        <v>6</v>
      </c>
      <c r="I4" s="15">
        <v>0.66666666666666663</v>
      </c>
      <c r="J4" s="15"/>
      <c r="K4" s="2"/>
      <c r="L4" s="14"/>
      <c r="M4" s="4"/>
      <c r="N4" s="5"/>
      <c r="O4" s="10"/>
      <c r="P4" s="2"/>
      <c r="Q4" s="2"/>
      <c r="R4" s="2"/>
      <c r="S4" s="2"/>
    </row>
    <row r="5" spans="1:19" ht="14.25" x14ac:dyDescent="0.2">
      <c r="A5" s="8"/>
      <c r="B5" s="8" t="s">
        <v>7</v>
      </c>
      <c r="C5" s="8"/>
      <c r="D5" s="8"/>
      <c r="E5" s="8"/>
      <c r="F5" s="8"/>
      <c r="G5" s="8"/>
      <c r="H5" s="9"/>
      <c r="I5" s="15"/>
      <c r="J5" s="16"/>
      <c r="K5" s="2"/>
      <c r="L5" s="14"/>
      <c r="M5" s="17"/>
      <c r="N5" s="18"/>
      <c r="O5" s="6"/>
      <c r="P5" s="2"/>
      <c r="Q5" s="2"/>
      <c r="R5" s="2"/>
      <c r="S5" s="2"/>
    </row>
    <row r="6" spans="1:19" ht="14.25" x14ac:dyDescent="0.2">
      <c r="A6" s="19" t="s">
        <v>8</v>
      </c>
      <c r="B6" s="20"/>
      <c r="C6" s="8"/>
      <c r="D6" s="8"/>
      <c r="E6" s="8"/>
      <c r="F6" s="8"/>
      <c r="G6" s="8" t="s">
        <v>7</v>
      </c>
      <c r="H6" s="9"/>
      <c r="I6" s="8"/>
      <c r="J6" s="8"/>
      <c r="K6" s="21">
        <v>1220004260181</v>
      </c>
      <c r="L6" s="14"/>
      <c r="M6" s="4"/>
      <c r="N6" s="18"/>
      <c r="O6" s="8"/>
      <c r="P6" s="2"/>
      <c r="Q6" s="2"/>
      <c r="R6" s="2"/>
      <c r="S6" s="2"/>
    </row>
    <row r="7" spans="1:19" ht="14.25" x14ac:dyDescent="0.2">
      <c r="A7" s="8"/>
      <c r="B7" s="8"/>
      <c r="C7" s="22" t="s">
        <v>9</v>
      </c>
      <c r="D7" s="22"/>
      <c r="E7" s="22" t="s">
        <v>10</v>
      </c>
      <c r="F7" s="22"/>
      <c r="G7" s="22" t="s">
        <v>11</v>
      </c>
      <c r="H7" s="9"/>
      <c r="I7" s="8"/>
      <c r="J7" s="8"/>
      <c r="K7" s="2"/>
      <c r="L7" s="14"/>
      <c r="M7" s="4"/>
      <c r="N7" s="5"/>
      <c r="O7" s="8"/>
      <c r="P7" s="2"/>
      <c r="Q7" s="2"/>
      <c r="R7" s="2"/>
      <c r="S7" s="2"/>
    </row>
    <row r="8" spans="1:19" ht="14.25" x14ac:dyDescent="0.2">
      <c r="A8" s="8"/>
      <c r="B8" s="23"/>
      <c r="C8" s="24">
        <v>100000</v>
      </c>
      <c r="D8" s="8"/>
      <c r="E8" s="23">
        <v>140</v>
      </c>
      <c r="F8" s="23"/>
      <c r="G8" s="17">
        <f>C8*E8</f>
        <v>14000000</v>
      </c>
      <c r="H8" s="9"/>
      <c r="I8" s="17"/>
      <c r="J8" s="17"/>
      <c r="K8" s="2"/>
      <c r="L8" s="14"/>
      <c r="M8" s="4"/>
      <c r="N8" s="5"/>
      <c r="O8" s="8"/>
      <c r="P8" s="2"/>
      <c r="Q8" s="2"/>
      <c r="R8" s="2"/>
      <c r="S8" s="2"/>
    </row>
    <row r="9" spans="1:19" x14ac:dyDescent="0.25">
      <c r="A9" s="8"/>
      <c r="B9" s="23"/>
      <c r="C9" s="24">
        <v>50000</v>
      </c>
      <c r="D9" s="8"/>
      <c r="E9" s="23">
        <f>23+145</f>
        <v>168</v>
      </c>
      <c r="F9" s="23"/>
      <c r="G9" s="17">
        <f t="shared" ref="G9:G16" si="0">C9*E9</f>
        <v>8400000</v>
      </c>
      <c r="H9" s="9"/>
      <c r="I9" s="17"/>
      <c r="J9" s="17"/>
      <c r="K9" s="2"/>
      <c r="L9" s="3"/>
      <c r="M9" s="4"/>
      <c r="N9" s="5"/>
      <c r="O9" s="6"/>
      <c r="P9" s="2"/>
      <c r="Q9" s="2"/>
      <c r="R9" s="2"/>
      <c r="S9" s="2"/>
    </row>
    <row r="10" spans="1:19" x14ac:dyDescent="0.25">
      <c r="A10" s="8"/>
      <c r="B10" s="23"/>
      <c r="C10" s="24">
        <v>20000</v>
      </c>
      <c r="D10" s="8"/>
      <c r="E10" s="23">
        <v>46</v>
      </c>
      <c r="F10" s="23"/>
      <c r="G10" s="17">
        <f t="shared" si="0"/>
        <v>920000</v>
      </c>
      <c r="H10" s="9"/>
      <c r="I10" s="9"/>
      <c r="J10" s="17">
        <v>23372500</v>
      </c>
      <c r="K10" s="25"/>
      <c r="L10" s="3"/>
      <c r="M10" s="4"/>
      <c r="N10" s="5"/>
      <c r="O10" s="8"/>
      <c r="P10" s="2"/>
      <c r="Q10" s="2"/>
      <c r="R10" s="2"/>
      <c r="S10" s="2"/>
    </row>
    <row r="11" spans="1:19" x14ac:dyDescent="0.25">
      <c r="A11" s="8"/>
      <c r="B11" s="23"/>
      <c r="C11" s="24">
        <v>10000</v>
      </c>
      <c r="D11" s="8"/>
      <c r="E11" s="23">
        <v>68</v>
      </c>
      <c r="F11" s="23"/>
      <c r="G11" s="17">
        <f t="shared" si="0"/>
        <v>680000</v>
      </c>
      <c r="H11" s="9"/>
      <c r="I11" s="17"/>
      <c r="J11" s="17"/>
      <c r="K11" s="2"/>
      <c r="L11" s="3"/>
      <c r="M11" s="4"/>
      <c r="N11" s="26"/>
      <c r="O11" s="9"/>
      <c r="P11" s="2"/>
      <c r="Q11" s="2"/>
      <c r="R11" s="2" t="s">
        <v>12</v>
      </c>
      <c r="S11" s="2"/>
    </row>
    <row r="12" spans="1:19" x14ac:dyDescent="0.25">
      <c r="A12" s="8"/>
      <c r="B12" s="23"/>
      <c r="C12" s="24">
        <v>5000</v>
      </c>
      <c r="D12" s="8"/>
      <c r="E12" s="23">
        <v>2</v>
      </c>
      <c r="F12" s="23"/>
      <c r="G12" s="17">
        <f>C12*E12</f>
        <v>10000</v>
      </c>
      <c r="H12" s="9"/>
      <c r="I12" s="17"/>
      <c r="J12" s="17" t="s">
        <v>13</v>
      </c>
      <c r="L12" s="27" t="s">
        <v>14</v>
      </c>
      <c r="M12" s="28" t="s">
        <v>15</v>
      </c>
      <c r="N12" s="29" t="s">
        <v>16</v>
      </c>
      <c r="O12" s="30" t="s">
        <v>12</v>
      </c>
      <c r="P12" s="2" t="s">
        <v>17</v>
      </c>
      <c r="Q12" s="2" t="s">
        <v>18</v>
      </c>
      <c r="R12" s="2" t="s">
        <v>19</v>
      </c>
      <c r="S12" s="2"/>
    </row>
    <row r="13" spans="1:19" x14ac:dyDescent="0.2">
      <c r="A13" s="8"/>
      <c r="B13" s="23"/>
      <c r="C13" s="24">
        <v>2000</v>
      </c>
      <c r="D13" s="8"/>
      <c r="E13" s="23">
        <v>62</v>
      </c>
      <c r="F13" s="23"/>
      <c r="G13" s="17">
        <f t="shared" si="0"/>
        <v>124000</v>
      </c>
      <c r="H13" s="9"/>
      <c r="I13" s="17"/>
      <c r="J13" s="31"/>
      <c r="K13" s="32">
        <v>43662</v>
      </c>
      <c r="L13" s="33">
        <v>470000</v>
      </c>
      <c r="M13" s="34">
        <v>150000</v>
      </c>
      <c r="O13" s="2" t="s">
        <v>20</v>
      </c>
      <c r="P13" s="2"/>
    </row>
    <row r="14" spans="1:19" x14ac:dyDescent="0.2">
      <c r="A14" s="8"/>
      <c r="B14" s="23"/>
      <c r="C14" s="24">
        <v>1000</v>
      </c>
      <c r="D14" s="8"/>
      <c r="E14" s="23">
        <v>0</v>
      </c>
      <c r="F14" s="23"/>
      <c r="G14" s="17">
        <f t="shared" si="0"/>
        <v>0</v>
      </c>
      <c r="H14" s="9"/>
      <c r="I14" s="17"/>
      <c r="J14" s="31"/>
      <c r="K14" s="32">
        <v>43663</v>
      </c>
      <c r="L14" s="33">
        <v>1000000</v>
      </c>
      <c r="M14" s="34">
        <v>500000</v>
      </c>
      <c r="O14" s="36"/>
      <c r="P14" s="37"/>
    </row>
    <row r="15" spans="1:19" x14ac:dyDescent="0.2">
      <c r="A15" s="8"/>
      <c r="B15" s="23"/>
      <c r="C15" s="24">
        <v>500</v>
      </c>
      <c r="D15" s="8"/>
      <c r="E15" s="23">
        <v>0</v>
      </c>
      <c r="F15" s="23"/>
      <c r="G15" s="17">
        <f t="shared" si="0"/>
        <v>0</v>
      </c>
      <c r="H15" s="9"/>
      <c r="I15" s="10"/>
      <c r="J15" s="31"/>
      <c r="K15" s="32">
        <v>43664</v>
      </c>
      <c r="L15" s="33">
        <v>750000</v>
      </c>
      <c r="M15" s="34">
        <v>250000</v>
      </c>
      <c r="O15" s="33"/>
      <c r="P15" s="37"/>
    </row>
    <row r="16" spans="1:19" x14ac:dyDescent="0.2">
      <c r="A16" s="8"/>
      <c r="B16" s="23"/>
      <c r="C16" s="24">
        <v>100</v>
      </c>
      <c r="D16" s="8"/>
      <c r="E16" s="23">
        <v>0</v>
      </c>
      <c r="F16" s="23"/>
      <c r="G16" s="17">
        <f t="shared" si="0"/>
        <v>0</v>
      </c>
      <c r="H16" s="9"/>
      <c r="I16" s="10"/>
      <c r="J16" s="31"/>
      <c r="K16" s="32">
        <v>43665</v>
      </c>
      <c r="L16" s="33">
        <v>1540000</v>
      </c>
      <c r="M16" s="38"/>
      <c r="O16" s="33"/>
      <c r="P16" s="37"/>
    </row>
    <row r="17" spans="1:19" x14ac:dyDescent="0.2">
      <c r="A17" s="8"/>
      <c r="B17" s="8"/>
      <c r="C17" s="19" t="s">
        <v>21</v>
      </c>
      <c r="D17" s="8"/>
      <c r="E17" s="23"/>
      <c r="F17" s="8"/>
      <c r="G17" s="8"/>
      <c r="H17" s="9">
        <f>SUM(G8:G16)</f>
        <v>24134000</v>
      </c>
      <c r="I17" s="10"/>
      <c r="J17" s="31"/>
      <c r="K17" s="32">
        <v>43666</v>
      </c>
      <c r="L17" s="33">
        <v>800000</v>
      </c>
      <c r="M17" s="38"/>
      <c r="O17" s="33"/>
      <c r="P17" s="37"/>
    </row>
    <row r="18" spans="1:19" x14ac:dyDescent="0.2">
      <c r="A18" s="8"/>
      <c r="B18" s="8"/>
      <c r="C18" s="8"/>
      <c r="D18" s="8"/>
      <c r="E18" s="8"/>
      <c r="F18" s="8"/>
      <c r="G18" s="8"/>
      <c r="H18" s="9"/>
      <c r="I18" s="10"/>
      <c r="J18" s="31"/>
      <c r="K18" s="32">
        <v>43667</v>
      </c>
      <c r="L18" s="33">
        <v>714000</v>
      </c>
      <c r="M18" s="39"/>
      <c r="O18" s="33"/>
      <c r="P18" s="40"/>
    </row>
    <row r="19" spans="1:19" x14ac:dyDescent="0.2">
      <c r="A19" s="8"/>
      <c r="B19" s="8"/>
      <c r="C19" s="8" t="s">
        <v>9</v>
      </c>
      <c r="D19" s="8"/>
      <c r="E19" s="8" t="s">
        <v>22</v>
      </c>
      <c r="F19" s="8"/>
      <c r="G19" s="8" t="s">
        <v>11</v>
      </c>
      <c r="H19" s="9"/>
      <c r="I19" s="24"/>
      <c r="J19" s="31"/>
      <c r="K19" s="32">
        <v>43668</v>
      </c>
      <c r="L19" s="33">
        <v>650000</v>
      </c>
      <c r="M19" s="41"/>
      <c r="O19" s="33"/>
      <c r="P19" s="40"/>
    </row>
    <row r="20" spans="1:19" x14ac:dyDescent="0.2">
      <c r="A20" s="8"/>
      <c r="B20" s="8"/>
      <c r="C20" s="24">
        <v>1000</v>
      </c>
      <c r="D20" s="8"/>
      <c r="E20" s="8">
        <v>0</v>
      </c>
      <c r="F20" s="8"/>
      <c r="G20" s="24">
        <f>C20*E20</f>
        <v>0</v>
      </c>
      <c r="H20" s="9"/>
      <c r="I20" s="24"/>
      <c r="J20" s="31"/>
      <c r="K20" s="32">
        <v>43669</v>
      </c>
      <c r="L20" s="33">
        <v>500000</v>
      </c>
      <c r="M20" s="41"/>
      <c r="O20" s="33"/>
      <c r="P20" s="40"/>
    </row>
    <row r="21" spans="1:19" x14ac:dyDescent="0.2">
      <c r="A21" s="8"/>
      <c r="B21" s="8"/>
      <c r="C21" s="24">
        <v>500</v>
      </c>
      <c r="D21" s="8"/>
      <c r="E21" s="8">
        <v>0</v>
      </c>
      <c r="F21" s="8"/>
      <c r="G21" s="24">
        <f>C21*E21</f>
        <v>0</v>
      </c>
      <c r="H21" s="9"/>
      <c r="I21" s="24"/>
      <c r="J21" s="31"/>
      <c r="K21" s="32">
        <v>43670</v>
      </c>
      <c r="L21" s="33">
        <v>1200000</v>
      </c>
      <c r="M21" s="42"/>
      <c r="O21" s="33"/>
      <c r="P21" s="43"/>
    </row>
    <row r="22" spans="1:19" x14ac:dyDescent="0.2">
      <c r="A22" s="8"/>
      <c r="B22" s="8"/>
      <c r="C22" s="24">
        <v>200</v>
      </c>
      <c r="D22" s="8"/>
      <c r="E22" s="8">
        <v>0</v>
      </c>
      <c r="F22" s="8"/>
      <c r="G22" s="24">
        <f>C22*E22</f>
        <v>0</v>
      </c>
      <c r="H22" s="9"/>
      <c r="I22" s="10"/>
      <c r="J22" s="31"/>
      <c r="K22" s="32">
        <v>43671</v>
      </c>
      <c r="L22" s="33">
        <v>2450000</v>
      </c>
      <c r="M22" s="42"/>
      <c r="O22" s="33"/>
      <c r="P22" s="34"/>
      <c r="Q22" s="44"/>
      <c r="R22" s="43"/>
      <c r="S22" s="43"/>
    </row>
    <row r="23" spans="1:19" x14ac:dyDescent="0.2">
      <c r="A23" s="8"/>
      <c r="B23" s="8"/>
      <c r="C23" s="24">
        <v>100</v>
      </c>
      <c r="D23" s="8"/>
      <c r="E23" s="8">
        <v>1</v>
      </c>
      <c r="F23" s="8"/>
      <c r="G23" s="24">
        <f>C23*E23</f>
        <v>100</v>
      </c>
      <c r="H23" s="9"/>
      <c r="I23" s="10"/>
      <c r="J23" s="31"/>
      <c r="K23" s="32">
        <v>43672</v>
      </c>
      <c r="L23" s="33">
        <v>1350000</v>
      </c>
      <c r="M23" s="41"/>
      <c r="O23" s="33"/>
      <c r="P23" s="34"/>
      <c r="Q23" s="44"/>
      <c r="R23" s="43">
        <f>SUM(R14:R22)</f>
        <v>0</v>
      </c>
      <c r="S23" s="43">
        <f>SUM(S14:S22)</f>
        <v>0</v>
      </c>
    </row>
    <row r="24" spans="1:19" x14ac:dyDescent="0.2">
      <c r="A24" s="8"/>
      <c r="B24" s="8"/>
      <c r="C24" s="24">
        <v>50</v>
      </c>
      <c r="D24" s="8"/>
      <c r="E24" s="8">
        <v>0</v>
      </c>
      <c r="F24" s="8"/>
      <c r="G24" s="24">
        <f>C24*E24</f>
        <v>0</v>
      </c>
      <c r="H24" s="9"/>
      <c r="I24" s="8"/>
      <c r="J24" s="31"/>
      <c r="K24" s="32">
        <v>43673</v>
      </c>
      <c r="L24" s="33">
        <v>585000</v>
      </c>
      <c r="M24" s="41"/>
      <c r="O24" s="45"/>
      <c r="P24" s="34"/>
      <c r="Q24" s="44"/>
      <c r="R24" s="46" t="s">
        <v>23</v>
      </c>
      <c r="S24" s="44"/>
    </row>
    <row r="25" spans="1:19" x14ac:dyDescent="0.2">
      <c r="A25" s="8"/>
      <c r="B25" s="8"/>
      <c r="C25" s="24">
        <v>25</v>
      </c>
      <c r="D25" s="8"/>
      <c r="E25" s="8">
        <v>0</v>
      </c>
      <c r="F25" s="8"/>
      <c r="G25" s="47">
        <v>0</v>
      </c>
      <c r="H25" s="9"/>
      <c r="I25" s="8" t="s">
        <v>7</v>
      </c>
      <c r="J25" s="31"/>
      <c r="K25" s="32">
        <v>43674</v>
      </c>
      <c r="L25" s="33">
        <v>200000</v>
      </c>
      <c r="M25" s="41"/>
      <c r="O25" s="45"/>
      <c r="P25" s="34"/>
      <c r="Q25" s="44"/>
      <c r="R25" s="46"/>
      <c r="S25" s="44"/>
    </row>
    <row r="26" spans="1:19" x14ac:dyDescent="0.2">
      <c r="A26" s="8"/>
      <c r="B26" s="8"/>
      <c r="C26" s="19" t="s">
        <v>21</v>
      </c>
      <c r="D26" s="8"/>
      <c r="E26" s="8"/>
      <c r="F26" s="8"/>
      <c r="G26" s="8"/>
      <c r="H26" s="48">
        <f>SUM(G20:G25)</f>
        <v>100</v>
      </c>
      <c r="I26" s="9"/>
      <c r="J26" s="31"/>
      <c r="K26" s="32">
        <v>43675</v>
      </c>
      <c r="L26" s="33">
        <v>500000</v>
      </c>
      <c r="M26" s="49"/>
      <c r="O26" s="50"/>
      <c r="P26" s="34"/>
      <c r="Q26" s="44"/>
      <c r="R26" s="46"/>
      <c r="S26" s="44"/>
    </row>
    <row r="27" spans="1:19" x14ac:dyDescent="0.2">
      <c r="A27" s="8"/>
      <c r="B27" s="8"/>
      <c r="C27" s="8"/>
      <c r="D27" s="8"/>
      <c r="E27" s="8"/>
      <c r="F27" s="8"/>
      <c r="G27" s="8"/>
      <c r="H27" s="9"/>
      <c r="I27" s="9">
        <f>+H17+H26</f>
        <v>24134100</v>
      </c>
      <c r="J27" s="31"/>
      <c r="K27" s="32">
        <v>43676</v>
      </c>
      <c r="L27" s="33">
        <v>2250000</v>
      </c>
      <c r="M27" s="38"/>
      <c r="O27" s="50"/>
      <c r="P27" s="34"/>
      <c r="Q27" s="44"/>
      <c r="R27" s="46"/>
      <c r="S27" s="44"/>
    </row>
    <row r="28" spans="1:19" x14ac:dyDescent="0.2">
      <c r="A28" s="8"/>
      <c r="B28" s="8"/>
      <c r="C28" s="19" t="s">
        <v>24</v>
      </c>
      <c r="D28" s="8"/>
      <c r="E28" s="8"/>
      <c r="F28" s="8"/>
      <c r="G28" s="8"/>
      <c r="H28" s="9"/>
      <c r="I28" s="9"/>
      <c r="J28" s="31"/>
      <c r="K28" s="32">
        <v>43677</v>
      </c>
      <c r="L28" s="33">
        <v>1650000</v>
      </c>
      <c r="M28" s="38"/>
      <c r="O28" s="50"/>
      <c r="P28" s="34"/>
      <c r="Q28" s="44"/>
      <c r="R28" s="46"/>
      <c r="S28" s="44"/>
    </row>
    <row r="29" spans="1:19" x14ac:dyDescent="0.2">
      <c r="A29" s="8"/>
      <c r="B29" s="8"/>
      <c r="C29" s="8" t="s">
        <v>25</v>
      </c>
      <c r="D29" s="8"/>
      <c r="E29" s="8"/>
      <c r="F29" s="8"/>
      <c r="G29" s="8" t="s">
        <v>7</v>
      </c>
      <c r="H29" s="9"/>
      <c r="I29" s="9">
        <f>+'[1]27 Nov'!I37</f>
        <v>526894603</v>
      </c>
      <c r="J29" s="31"/>
      <c r="K29" s="32">
        <v>43678</v>
      </c>
      <c r="L29" s="33">
        <v>800000</v>
      </c>
      <c r="M29" s="38"/>
      <c r="O29" s="50"/>
      <c r="P29" s="34"/>
      <c r="Q29" s="44"/>
      <c r="R29" s="51"/>
      <c r="S29" s="44"/>
    </row>
    <row r="30" spans="1:19" x14ac:dyDescent="0.25">
      <c r="A30" s="8"/>
      <c r="B30" s="8"/>
      <c r="C30" s="8" t="s">
        <v>26</v>
      </c>
      <c r="D30" s="8"/>
      <c r="E30" s="8"/>
      <c r="F30" s="8"/>
      <c r="G30" s="8"/>
      <c r="H30" s="9" t="s">
        <v>27</v>
      </c>
      <c r="I30" s="52">
        <f>+'30 Nov'!I52</f>
        <v>2775100</v>
      </c>
      <c r="J30" s="31"/>
      <c r="K30" s="32">
        <v>43679</v>
      </c>
      <c r="L30" s="33">
        <v>800000</v>
      </c>
      <c r="M30" s="53"/>
      <c r="N30" s="34"/>
      <c r="O30" s="50"/>
      <c r="P30" s="34"/>
      <c r="Q30" s="44"/>
      <c r="R30" s="46"/>
      <c r="S30" s="44"/>
    </row>
    <row r="31" spans="1:19" x14ac:dyDescent="0.25">
      <c r="A31" s="8"/>
      <c r="B31" s="8"/>
      <c r="C31" s="8"/>
      <c r="D31" s="8"/>
      <c r="E31" s="8"/>
      <c r="F31" s="8"/>
      <c r="G31" s="8"/>
      <c r="H31" s="9"/>
      <c r="I31" s="9"/>
      <c r="J31" s="31"/>
      <c r="K31" s="32">
        <v>43680</v>
      </c>
      <c r="L31" s="33">
        <v>850000</v>
      </c>
      <c r="M31" s="53"/>
      <c r="N31" s="54"/>
      <c r="O31" s="50"/>
      <c r="P31" s="2"/>
      <c r="Q31" s="44"/>
      <c r="R31" s="2"/>
      <c r="S31" s="44"/>
    </row>
    <row r="32" spans="1:19" x14ac:dyDescent="0.25">
      <c r="A32" s="8"/>
      <c r="B32" s="8"/>
      <c r="C32" s="19" t="s">
        <v>28</v>
      </c>
      <c r="D32" s="8"/>
      <c r="E32" s="8"/>
      <c r="F32" s="8"/>
      <c r="G32" s="8"/>
      <c r="H32" s="9"/>
      <c r="I32" s="34"/>
      <c r="J32" s="31"/>
      <c r="K32" s="32">
        <v>43681</v>
      </c>
      <c r="L32" s="33">
        <v>1000000</v>
      </c>
      <c r="M32" s="53"/>
      <c r="N32" s="54"/>
      <c r="O32" s="50"/>
      <c r="P32" s="2"/>
      <c r="Q32" s="44"/>
      <c r="R32" s="2"/>
      <c r="S32" s="44"/>
    </row>
    <row r="33" spans="1:19" x14ac:dyDescent="0.25">
      <c r="A33" s="8"/>
      <c r="B33" s="19">
        <v>1</v>
      </c>
      <c r="C33" s="19" t="s">
        <v>29</v>
      </c>
      <c r="D33" s="8"/>
      <c r="E33" s="8"/>
      <c r="F33" s="8"/>
      <c r="G33" s="8"/>
      <c r="H33" s="9"/>
      <c r="I33" s="9"/>
      <c r="J33" s="31"/>
      <c r="K33" s="32">
        <v>43682</v>
      </c>
      <c r="L33" s="33">
        <v>500000</v>
      </c>
      <c r="M33" s="53"/>
      <c r="N33" s="54"/>
      <c r="O33" s="50"/>
      <c r="P33" s="2"/>
      <c r="Q33" s="44"/>
      <c r="R33" s="2"/>
      <c r="S33" s="44"/>
    </row>
    <row r="34" spans="1:19" x14ac:dyDescent="0.25">
      <c r="A34" s="8"/>
      <c r="B34" s="19"/>
      <c r="C34" s="19" t="s">
        <v>12</v>
      </c>
      <c r="D34" s="8"/>
      <c r="E34" s="8"/>
      <c r="F34" s="8"/>
      <c r="G34" s="8"/>
      <c r="H34" s="9"/>
      <c r="I34" s="9"/>
      <c r="J34" s="31"/>
      <c r="K34" s="32">
        <v>43683</v>
      </c>
      <c r="L34" s="33">
        <v>1700000</v>
      </c>
      <c r="M34" s="53"/>
      <c r="N34" s="54"/>
      <c r="O34" s="50"/>
      <c r="P34" s="2"/>
      <c r="Q34" s="44"/>
      <c r="R34" s="55"/>
      <c r="S34" s="44"/>
    </row>
    <row r="35" spans="1:19" x14ac:dyDescent="0.25">
      <c r="A35" s="8"/>
      <c r="B35" s="8"/>
      <c r="C35" s="8" t="s">
        <v>30</v>
      </c>
      <c r="D35" s="8"/>
      <c r="E35" s="8"/>
      <c r="F35" s="8"/>
      <c r="G35" s="24"/>
      <c r="H35" s="48">
        <f>O14</f>
        <v>0</v>
      </c>
      <c r="I35" s="9"/>
      <c r="J35" s="31"/>
      <c r="L35" s="33"/>
      <c r="M35" s="53"/>
      <c r="N35" s="54"/>
      <c r="O35" s="50"/>
      <c r="P35" s="44"/>
      <c r="Q35" s="44"/>
      <c r="R35" s="2"/>
      <c r="S35" s="44"/>
    </row>
    <row r="36" spans="1:19" x14ac:dyDescent="0.2">
      <c r="A36" s="8"/>
      <c r="B36" s="8"/>
      <c r="C36" s="8" t="s">
        <v>31</v>
      </c>
      <c r="D36" s="8"/>
      <c r="E36" s="8"/>
      <c r="F36" s="8"/>
      <c r="G36" s="8"/>
      <c r="H36" s="56"/>
      <c r="I36" s="8" t="s">
        <v>7</v>
      </c>
      <c r="J36" s="31"/>
      <c r="L36" s="33"/>
      <c r="N36" s="54"/>
      <c r="O36" s="50"/>
      <c r="P36" s="10"/>
      <c r="Q36" s="44"/>
      <c r="R36" s="2"/>
      <c r="S36" s="2"/>
    </row>
    <row r="37" spans="1:19" x14ac:dyDescent="0.2">
      <c r="A37" s="8"/>
      <c r="B37" s="8"/>
      <c r="C37" s="8" t="s">
        <v>32</v>
      </c>
      <c r="D37" s="8"/>
      <c r="E37" s="8"/>
      <c r="F37" s="8"/>
      <c r="G37" s="8"/>
      <c r="H37" s="9"/>
      <c r="I37" s="9">
        <f>+I29+H35-H36</f>
        <v>526894603</v>
      </c>
      <c r="J37" s="31"/>
      <c r="L37" s="33"/>
      <c r="N37" s="54"/>
      <c r="O37" s="50"/>
      <c r="Q37" s="44"/>
      <c r="R37" s="2"/>
      <c r="S37" s="2"/>
    </row>
    <row r="38" spans="1:19" x14ac:dyDescent="0.2">
      <c r="A38" s="8"/>
      <c r="B38" s="8"/>
      <c r="C38" s="8"/>
      <c r="D38" s="8"/>
      <c r="E38" s="8"/>
      <c r="F38" s="8"/>
      <c r="G38" s="8"/>
      <c r="H38" s="9"/>
      <c r="I38" s="9"/>
      <c r="J38" s="31"/>
      <c r="L38" s="33"/>
      <c r="N38" s="54"/>
      <c r="O38" s="50"/>
      <c r="Q38" s="44"/>
      <c r="R38" s="2"/>
      <c r="S38" s="2"/>
    </row>
    <row r="39" spans="1:19" x14ac:dyDescent="0.2">
      <c r="A39" s="8"/>
      <c r="B39" s="8"/>
      <c r="C39" s="19" t="s">
        <v>33</v>
      </c>
      <c r="D39" s="8"/>
      <c r="E39" s="8"/>
      <c r="F39" s="8"/>
      <c r="G39" s="8"/>
      <c r="H39" s="48">
        <f>108572292-95000000</f>
        <v>13572292</v>
      </c>
      <c r="J39" s="31"/>
      <c r="L39" s="33"/>
      <c r="N39" s="54"/>
      <c r="O39" s="50"/>
      <c r="Q39" s="44"/>
      <c r="R39" s="2"/>
      <c r="S39" s="2"/>
    </row>
    <row r="40" spans="1:19" x14ac:dyDescent="0.2">
      <c r="A40" s="8"/>
      <c r="B40" s="8"/>
      <c r="C40" s="19" t="s">
        <v>34</v>
      </c>
      <c r="D40" s="8"/>
      <c r="E40" s="8"/>
      <c r="F40" s="8"/>
      <c r="G40" s="8"/>
      <c r="H40" s="9">
        <v>119436398</v>
      </c>
      <c r="I40" s="9"/>
      <c r="J40" s="31"/>
      <c r="L40" s="33"/>
      <c r="N40" s="54"/>
      <c r="O40" s="50"/>
      <c r="Q40" s="44"/>
      <c r="R40" s="2"/>
      <c r="S40" s="2"/>
    </row>
    <row r="41" spans="1:19" ht="16.5" x14ac:dyDescent="0.35">
      <c r="A41" s="8"/>
      <c r="B41" s="8"/>
      <c r="C41" s="19" t="s">
        <v>35</v>
      </c>
      <c r="D41" s="8"/>
      <c r="E41" s="8"/>
      <c r="F41" s="8"/>
      <c r="G41" s="8"/>
      <c r="H41" s="58">
        <f>111086826-38417038</f>
        <v>72669788</v>
      </c>
      <c r="I41" s="9"/>
      <c r="J41" s="31"/>
      <c r="L41" s="33"/>
      <c r="N41" s="54"/>
      <c r="O41" s="50"/>
      <c r="Q41" s="44"/>
      <c r="R41" s="2"/>
      <c r="S41" s="2"/>
    </row>
    <row r="42" spans="1:19" ht="16.5" x14ac:dyDescent="0.35">
      <c r="A42" s="8"/>
      <c r="B42" s="8"/>
      <c r="C42" s="8"/>
      <c r="D42" s="8"/>
      <c r="E42" s="8"/>
      <c r="F42" s="8"/>
      <c r="G42" s="8"/>
      <c r="H42" s="9"/>
      <c r="I42" s="59">
        <f>SUM(H39:H41)</f>
        <v>205678478</v>
      </c>
      <c r="J42" s="31"/>
      <c r="L42" s="33"/>
      <c r="N42" s="54"/>
      <c r="O42" s="50"/>
      <c r="Q42" s="44"/>
      <c r="R42" s="2"/>
      <c r="S42" s="2"/>
    </row>
    <row r="43" spans="1:19" x14ac:dyDescent="0.2">
      <c r="A43" s="8"/>
      <c r="B43" s="8"/>
      <c r="C43" s="8"/>
      <c r="D43" s="8"/>
      <c r="E43" s="8"/>
      <c r="F43" s="8"/>
      <c r="G43" s="8"/>
      <c r="H43" s="9"/>
      <c r="I43" s="60">
        <f>SUM(I37:I42)</f>
        <v>732573081</v>
      </c>
      <c r="J43" s="31"/>
      <c r="L43" s="33"/>
      <c r="N43" s="54"/>
      <c r="O43" s="50"/>
      <c r="Q43" s="44"/>
      <c r="R43" s="2"/>
      <c r="S43" s="2"/>
    </row>
    <row r="44" spans="1:19" x14ac:dyDescent="0.2">
      <c r="A44" s="8"/>
      <c r="B44" s="19">
        <v>2</v>
      </c>
      <c r="C44" s="19" t="s">
        <v>36</v>
      </c>
      <c r="D44" s="8"/>
      <c r="E44" s="8"/>
      <c r="F44" s="8"/>
      <c r="G44" s="8"/>
      <c r="H44" s="9"/>
      <c r="I44" s="9"/>
      <c r="J44" s="31"/>
      <c r="L44" s="33"/>
      <c r="N44" s="54"/>
      <c r="O44" s="50"/>
      <c r="P44" s="61"/>
      <c r="Q44" s="34"/>
      <c r="R44" s="62"/>
      <c r="S44" s="62"/>
    </row>
    <row r="45" spans="1:19" x14ac:dyDescent="0.2">
      <c r="A45" s="8"/>
      <c r="B45" s="8"/>
      <c r="C45" s="8" t="s">
        <v>31</v>
      </c>
      <c r="D45" s="8"/>
      <c r="E45" s="8"/>
      <c r="F45" s="8"/>
      <c r="G45" s="17"/>
      <c r="H45" s="9">
        <f>M114</f>
        <v>900000</v>
      </c>
      <c r="I45" s="9"/>
      <c r="J45" s="31"/>
      <c r="L45" s="33"/>
      <c r="N45" s="54"/>
      <c r="O45" s="50"/>
      <c r="P45" s="61"/>
      <c r="Q45" s="34"/>
      <c r="R45" s="63"/>
      <c r="S45" s="62"/>
    </row>
    <row r="46" spans="1:19" x14ac:dyDescent="0.2">
      <c r="A46" s="8"/>
      <c r="B46" s="8"/>
      <c r="C46" s="8" t="s">
        <v>37</v>
      </c>
      <c r="D46" s="8"/>
      <c r="E46" s="8"/>
      <c r="F46" s="8"/>
      <c r="G46" s="23"/>
      <c r="H46" s="64">
        <f>+E87</f>
        <v>0</v>
      </c>
      <c r="I46" s="9" t="s">
        <v>7</v>
      </c>
      <c r="J46" s="31"/>
      <c r="L46" s="33"/>
      <c r="N46" s="54"/>
      <c r="O46" s="50"/>
      <c r="P46" s="61"/>
      <c r="Q46" s="34"/>
      <c r="R46" s="61"/>
      <c r="S46" s="62"/>
    </row>
    <row r="47" spans="1:19" x14ac:dyDescent="0.2">
      <c r="A47" s="8"/>
      <c r="B47" s="8"/>
      <c r="C47" s="8"/>
      <c r="D47" s="8"/>
      <c r="E47" s="8"/>
      <c r="F47" s="8"/>
      <c r="G47" s="23" t="s">
        <v>7</v>
      </c>
      <c r="H47" s="65"/>
      <c r="I47" s="9">
        <f>H45+H46</f>
        <v>900000</v>
      </c>
      <c r="J47" s="31"/>
      <c r="L47" s="33"/>
      <c r="N47" s="54"/>
      <c r="O47" s="50"/>
      <c r="P47" s="61"/>
      <c r="Q47" s="62"/>
      <c r="R47" s="61"/>
      <c r="S47" s="62"/>
    </row>
    <row r="48" spans="1:19" x14ac:dyDescent="0.2">
      <c r="A48" s="8"/>
      <c r="B48" s="8"/>
      <c r="C48" s="8"/>
      <c r="D48" s="8"/>
      <c r="E48" s="8"/>
      <c r="F48" s="8"/>
      <c r="G48" s="23"/>
      <c r="H48" s="66"/>
      <c r="I48" s="9" t="s">
        <v>7</v>
      </c>
      <c r="J48" s="31"/>
      <c r="L48" s="33"/>
      <c r="N48" s="54"/>
      <c r="O48" s="50"/>
      <c r="P48" s="67"/>
      <c r="Q48" s="67">
        <f>SUM(Q13:Q46)</f>
        <v>0</v>
      </c>
      <c r="R48" s="61"/>
      <c r="S48" s="62"/>
    </row>
    <row r="49" spans="1:19" x14ac:dyDescent="0.2">
      <c r="A49" s="8"/>
      <c r="B49" s="8"/>
      <c r="C49" s="8" t="s">
        <v>38</v>
      </c>
      <c r="D49" s="8"/>
      <c r="E49" s="8"/>
      <c r="F49" s="8"/>
      <c r="G49" s="17"/>
      <c r="H49" s="48">
        <f>+L114</f>
        <v>22259000</v>
      </c>
      <c r="I49" s="9">
        <v>0</v>
      </c>
      <c r="J49" s="68"/>
      <c r="L49" s="33"/>
      <c r="M49" s="69"/>
      <c r="N49" s="54"/>
      <c r="O49" s="50"/>
      <c r="Q49" s="2"/>
      <c r="S49" s="2"/>
    </row>
    <row r="50" spans="1:19" x14ac:dyDescent="0.2">
      <c r="A50" s="8"/>
      <c r="B50" s="8"/>
      <c r="C50" s="8" t="s">
        <v>39</v>
      </c>
      <c r="D50" s="8"/>
      <c r="E50" s="8"/>
      <c r="F50" s="8"/>
      <c r="G50" s="8"/>
      <c r="H50" s="56">
        <f>A87</f>
        <v>0</v>
      </c>
      <c r="I50" s="9"/>
      <c r="J50" s="31"/>
      <c r="L50" s="33"/>
      <c r="M50" s="69"/>
      <c r="N50" s="54"/>
      <c r="O50" s="50"/>
      <c r="P50" s="70"/>
      <c r="Q50" s="2" t="s">
        <v>40</v>
      </c>
      <c r="S50" s="2"/>
    </row>
    <row r="51" spans="1:19" x14ac:dyDescent="0.2">
      <c r="A51" s="8"/>
      <c r="B51" s="8"/>
      <c r="C51" s="8"/>
      <c r="D51" s="8"/>
      <c r="E51" s="8"/>
      <c r="F51" s="8"/>
      <c r="G51" s="8"/>
      <c r="H51" s="17"/>
      <c r="I51" s="56">
        <f>SUM(H49:H50)</f>
        <v>22259000</v>
      </c>
      <c r="J51" s="31"/>
      <c r="L51" s="33"/>
      <c r="M51" s="69"/>
      <c r="N51" s="54"/>
      <c r="O51" s="50"/>
      <c r="P51" s="71"/>
      <c r="Q51" s="55"/>
      <c r="R51" s="71"/>
      <c r="S51" s="55"/>
    </row>
    <row r="52" spans="1:19" x14ac:dyDescent="0.25">
      <c r="A52" s="8"/>
      <c r="B52" s="8"/>
      <c r="C52" s="19" t="s">
        <v>41</v>
      </c>
      <c r="D52" s="8"/>
      <c r="E52" s="8"/>
      <c r="F52" s="8"/>
      <c r="G52" s="8"/>
      <c r="H52" s="9"/>
      <c r="I52" s="9">
        <f>+I30-I47+I51</f>
        <v>24134100</v>
      </c>
      <c r="J52" s="72"/>
      <c r="L52" s="33"/>
      <c r="M52" s="73"/>
      <c r="N52" s="54"/>
      <c r="O52" s="50"/>
      <c r="P52" s="71"/>
      <c r="Q52" s="55"/>
      <c r="R52" s="71"/>
      <c r="S52" s="55"/>
    </row>
    <row r="53" spans="1:19" x14ac:dyDescent="0.25">
      <c r="A53" s="74" t="s">
        <v>42</v>
      </c>
      <c r="B53" s="8"/>
      <c r="C53" s="8" t="s">
        <v>43</v>
      </c>
      <c r="D53" s="8"/>
      <c r="E53" s="8"/>
      <c r="F53" s="8"/>
      <c r="G53" s="8"/>
      <c r="H53" s="9"/>
      <c r="I53" s="9">
        <f>+I27</f>
        <v>24134100</v>
      </c>
      <c r="J53" s="72"/>
      <c r="L53" s="33"/>
      <c r="M53" s="73"/>
      <c r="N53" s="54"/>
      <c r="O53" s="50"/>
      <c r="P53" s="71"/>
      <c r="Q53" s="55"/>
      <c r="R53" s="71"/>
      <c r="S53" s="55"/>
    </row>
    <row r="54" spans="1:19" x14ac:dyDescent="0.25">
      <c r="A54" s="8"/>
      <c r="B54" s="8"/>
      <c r="C54" s="8"/>
      <c r="D54" s="8"/>
      <c r="E54" s="8"/>
      <c r="F54" s="8"/>
      <c r="G54" s="8"/>
      <c r="H54" s="9" t="s">
        <v>7</v>
      </c>
      <c r="I54" s="56">
        <v>0</v>
      </c>
      <c r="J54" s="72"/>
      <c r="L54" s="33"/>
      <c r="M54" s="75"/>
      <c r="N54" s="54"/>
      <c r="O54" s="50"/>
      <c r="P54" s="71"/>
      <c r="Q54" s="55"/>
      <c r="R54" s="71"/>
      <c r="S54" s="76"/>
    </row>
    <row r="55" spans="1:19" x14ac:dyDescent="0.25">
      <c r="A55" s="8"/>
      <c r="B55" s="8"/>
      <c r="C55" s="8"/>
      <c r="D55" s="8"/>
      <c r="E55" s="8" t="s">
        <v>44</v>
      </c>
      <c r="F55" s="8"/>
      <c r="G55" s="8"/>
      <c r="H55" s="9"/>
      <c r="I55" s="9">
        <f>+I53-I52</f>
        <v>0</v>
      </c>
      <c r="J55" s="72"/>
      <c r="L55" s="33"/>
      <c r="M55" s="69"/>
      <c r="N55" s="54"/>
      <c r="O55" s="50"/>
      <c r="P55" s="71"/>
      <c r="Q55" s="55"/>
      <c r="R55" s="71"/>
      <c r="S55" s="71"/>
    </row>
    <row r="56" spans="1:19" x14ac:dyDescent="0.25">
      <c r="A56" s="8"/>
      <c r="B56" s="8"/>
      <c r="C56" s="8"/>
      <c r="D56" s="8"/>
      <c r="E56" s="8"/>
      <c r="F56" s="8"/>
      <c r="G56" s="8"/>
      <c r="H56" s="9"/>
      <c r="I56" s="9"/>
      <c r="J56" s="72"/>
      <c r="L56" s="33"/>
      <c r="M56" s="75"/>
      <c r="N56" s="54"/>
      <c r="O56" s="50"/>
      <c r="P56" s="71"/>
      <c r="Q56" s="55"/>
      <c r="R56" s="71"/>
      <c r="S56" s="71"/>
    </row>
    <row r="57" spans="1:19" x14ac:dyDescent="0.25">
      <c r="A57" s="8" t="s">
        <v>45</v>
      </c>
      <c r="B57" s="8"/>
      <c r="C57" s="8"/>
      <c r="D57" s="8"/>
      <c r="E57" s="8"/>
      <c r="F57" s="8"/>
      <c r="G57" s="8"/>
      <c r="H57" s="9"/>
      <c r="I57" s="52"/>
      <c r="J57" s="72"/>
      <c r="L57" s="33"/>
      <c r="M57" s="75"/>
      <c r="N57" s="54"/>
      <c r="O57" s="50"/>
      <c r="P57" s="71"/>
      <c r="Q57" s="55"/>
      <c r="R57" s="71"/>
      <c r="S57" s="71"/>
    </row>
    <row r="58" spans="1:19" x14ac:dyDescent="0.25">
      <c r="A58" s="8" t="s">
        <v>46</v>
      </c>
      <c r="B58" s="8"/>
      <c r="C58" s="8"/>
      <c r="D58" s="8"/>
      <c r="E58" s="8" t="s">
        <v>7</v>
      </c>
      <c r="F58" s="8"/>
      <c r="G58" s="8" t="s">
        <v>47</v>
      </c>
      <c r="H58" s="9"/>
      <c r="I58" s="24"/>
      <c r="J58" s="72"/>
      <c r="L58" s="33"/>
      <c r="M58" s="75"/>
      <c r="N58" s="54"/>
      <c r="O58" s="50"/>
      <c r="P58" s="71"/>
      <c r="Q58" s="55"/>
      <c r="R58" s="71"/>
      <c r="S58" s="71"/>
    </row>
    <row r="59" spans="1:19" x14ac:dyDescent="0.25">
      <c r="A59" s="8"/>
      <c r="B59" s="8"/>
      <c r="C59" s="8"/>
      <c r="D59" s="8"/>
      <c r="E59" s="8"/>
      <c r="F59" s="8"/>
      <c r="G59" s="8"/>
      <c r="H59" s="9" t="s">
        <v>7</v>
      </c>
      <c r="I59" s="24"/>
      <c r="J59" s="72"/>
      <c r="L59" s="33"/>
      <c r="M59" s="75"/>
      <c r="N59" s="54"/>
      <c r="O59" s="50"/>
      <c r="Q59" s="44"/>
    </row>
    <row r="60" spans="1:19" x14ac:dyDescent="0.25">
      <c r="A60" s="77"/>
      <c r="B60" s="78"/>
      <c r="C60" s="78"/>
      <c r="D60" s="79"/>
      <c r="E60" s="79"/>
      <c r="F60" s="79"/>
      <c r="G60" s="79"/>
      <c r="H60" s="79"/>
      <c r="J60" s="72"/>
      <c r="L60" s="33"/>
      <c r="N60" s="54"/>
      <c r="O60" s="50"/>
    </row>
    <row r="61" spans="1:19" x14ac:dyDescent="0.25">
      <c r="A61" s="2"/>
      <c r="B61" s="2"/>
      <c r="C61" s="2"/>
      <c r="D61" s="2"/>
      <c r="E61" s="2"/>
      <c r="F61" s="2"/>
      <c r="G61" s="10"/>
      <c r="I61" s="2"/>
      <c r="J61" s="72"/>
      <c r="L61" s="33"/>
      <c r="N61" s="54"/>
      <c r="O61" s="50"/>
      <c r="Q61" s="70"/>
    </row>
    <row r="62" spans="1:19" x14ac:dyDescent="0.25">
      <c r="A62" s="80" t="s">
        <v>48</v>
      </c>
      <c r="B62" s="78"/>
      <c r="C62" s="78"/>
      <c r="D62" s="79"/>
      <c r="E62" s="79"/>
      <c r="F62" s="79"/>
      <c r="G62" s="10" t="s">
        <v>49</v>
      </c>
      <c r="J62" s="81"/>
      <c r="L62" s="33"/>
      <c r="N62" s="54"/>
      <c r="O62" s="50"/>
      <c r="Q62" s="70"/>
    </row>
    <row r="63" spans="1:19" x14ac:dyDescent="0.25">
      <c r="A63" s="77"/>
      <c r="B63" s="78"/>
      <c r="C63" s="78"/>
      <c r="D63" s="79"/>
      <c r="E63" s="79"/>
      <c r="F63" s="79"/>
      <c r="G63" s="79"/>
      <c r="H63" s="79"/>
      <c r="J63" s="81"/>
      <c r="L63" s="33"/>
      <c r="N63" s="54"/>
      <c r="O63" s="50"/>
    </row>
    <row r="64" spans="1:19" x14ac:dyDescent="0.25">
      <c r="A64" s="2" t="s">
        <v>50</v>
      </c>
      <c r="B64" s="2"/>
      <c r="C64" s="2"/>
      <c r="D64" s="2"/>
      <c r="E64" s="2"/>
      <c r="F64" s="2"/>
      <c r="H64" s="10" t="s">
        <v>51</v>
      </c>
      <c r="I64" s="2"/>
      <c r="J64" s="81"/>
      <c r="L64" s="33"/>
      <c r="N64" s="54"/>
      <c r="O64" s="50"/>
    </row>
    <row r="65" spans="1:15" x14ac:dyDescent="0.25">
      <c r="A65" s="2"/>
      <c r="B65" s="2"/>
      <c r="C65" s="2"/>
      <c r="D65" s="2"/>
      <c r="E65" s="2"/>
      <c r="F65" s="2"/>
      <c r="G65" s="79" t="s">
        <v>52</v>
      </c>
      <c r="H65" s="2"/>
      <c r="I65" s="2"/>
      <c r="J65" s="81"/>
      <c r="L65" s="33"/>
      <c r="M65" s="75"/>
      <c r="N65" s="54"/>
      <c r="O65" s="50"/>
    </row>
    <row r="66" spans="1:15" x14ac:dyDescent="0.25">
      <c r="A66" s="2"/>
      <c r="B66" s="2"/>
      <c r="C66" s="2"/>
      <c r="D66" s="2"/>
      <c r="E66" s="2"/>
      <c r="F66" s="2"/>
      <c r="G66" s="79"/>
      <c r="H66" s="2"/>
      <c r="I66" s="2"/>
      <c r="J66" s="81"/>
      <c r="L66" s="33"/>
      <c r="N66" s="54"/>
      <c r="O66" s="50"/>
    </row>
    <row r="67" spans="1:15" x14ac:dyDescent="0.25">
      <c r="A67" s="2"/>
      <c r="B67" s="2"/>
      <c r="C67" s="2"/>
      <c r="D67" s="2"/>
      <c r="E67" s="2" t="s">
        <v>53</v>
      </c>
      <c r="F67" s="2"/>
      <c r="G67" s="2"/>
      <c r="H67" s="2"/>
      <c r="I67" s="2"/>
      <c r="J67" s="81"/>
      <c r="L67" s="33"/>
      <c r="N67" s="54"/>
      <c r="O67" s="50"/>
    </row>
    <row r="68" spans="1:15" x14ac:dyDescent="0.25">
      <c r="A68" s="2"/>
      <c r="B68" s="2"/>
      <c r="C68" s="2"/>
      <c r="D68" s="2"/>
      <c r="E68" s="2" t="s">
        <v>53</v>
      </c>
      <c r="F68" s="2"/>
      <c r="G68" s="2"/>
      <c r="H68" s="2"/>
      <c r="I68" s="82"/>
      <c r="J68" s="81"/>
      <c r="L68" s="33"/>
      <c r="N68" s="54"/>
      <c r="O68" s="50"/>
    </row>
    <row r="69" spans="1:15" x14ac:dyDescent="0.25">
      <c r="A69" s="79"/>
      <c r="B69" s="79"/>
      <c r="C69" s="79"/>
      <c r="D69" s="79"/>
      <c r="E69" s="79"/>
      <c r="F69" s="79"/>
      <c r="G69" s="83"/>
      <c r="H69" s="84"/>
      <c r="I69" s="79"/>
      <c r="J69" s="81"/>
      <c r="L69" s="33"/>
      <c r="N69" s="54"/>
      <c r="O69" s="85"/>
    </row>
    <row r="70" spans="1:15" x14ac:dyDescent="0.25">
      <c r="A70" s="79"/>
      <c r="B70" s="79"/>
      <c r="C70" s="79"/>
      <c r="D70" s="79"/>
      <c r="E70" s="79"/>
      <c r="F70" s="79"/>
      <c r="G70" s="83" t="s">
        <v>54</v>
      </c>
      <c r="H70" s="86"/>
      <c r="I70" s="79"/>
      <c r="J70" s="81"/>
      <c r="L70" s="33"/>
      <c r="N70" s="54"/>
      <c r="O70" s="85"/>
    </row>
    <row r="71" spans="1:15" x14ac:dyDescent="0.25">
      <c r="A71" s="87" t="s">
        <v>39</v>
      </c>
      <c r="B71" s="88"/>
      <c r="C71" s="88"/>
      <c r="D71" s="88"/>
      <c r="E71" s="89" t="s">
        <v>55</v>
      </c>
      <c r="F71" s="2"/>
      <c r="G71" s="2"/>
      <c r="H71" s="55"/>
      <c r="I71" s="2"/>
      <c r="J71" s="81"/>
      <c r="L71" s="33"/>
      <c r="N71" s="54"/>
      <c r="O71" s="85"/>
    </row>
    <row r="72" spans="1:15" x14ac:dyDescent="0.25">
      <c r="A72" s="90"/>
      <c r="B72" s="91"/>
      <c r="C72" s="92"/>
      <c r="D72" s="88"/>
      <c r="E72" s="93"/>
      <c r="F72" s="2"/>
      <c r="G72" s="2"/>
      <c r="H72" s="55"/>
      <c r="I72" s="2"/>
      <c r="J72" s="81"/>
      <c r="L72" s="33"/>
      <c r="N72" s="54"/>
      <c r="O72" s="85"/>
    </row>
    <row r="73" spans="1:15" x14ac:dyDescent="0.25">
      <c r="A73" s="89"/>
      <c r="B73" s="88"/>
      <c r="C73" s="92"/>
      <c r="D73" s="92"/>
      <c r="E73" s="94"/>
      <c r="F73" s="70"/>
      <c r="H73" s="71"/>
      <c r="J73" s="81"/>
      <c r="L73" s="33"/>
      <c r="N73" s="54"/>
      <c r="O73" s="85"/>
    </row>
    <row r="74" spans="1:15" x14ac:dyDescent="0.25">
      <c r="A74" s="95"/>
      <c r="B74" s="88"/>
      <c r="C74" s="96"/>
      <c r="D74" s="96"/>
      <c r="E74" s="94"/>
      <c r="H74" s="71"/>
      <c r="J74" s="81"/>
      <c r="L74" s="33"/>
      <c r="N74" s="54"/>
      <c r="O74" s="85"/>
    </row>
    <row r="75" spans="1:15" x14ac:dyDescent="0.25">
      <c r="A75" s="97"/>
      <c r="B75" s="88"/>
      <c r="C75" s="96"/>
      <c r="D75" s="96"/>
      <c r="E75" s="94"/>
      <c r="H75" s="71"/>
      <c r="J75" s="81"/>
      <c r="L75" s="33"/>
      <c r="N75" s="54"/>
      <c r="O75" s="98"/>
    </row>
    <row r="76" spans="1:15" x14ac:dyDescent="0.25">
      <c r="A76" s="97"/>
      <c r="B76" s="88"/>
      <c r="C76" s="96"/>
      <c r="D76" s="96"/>
      <c r="E76" s="94"/>
      <c r="H76" s="71"/>
      <c r="J76" s="81"/>
      <c r="L76" s="33"/>
      <c r="N76" s="54"/>
      <c r="O76" s="98"/>
    </row>
    <row r="77" spans="1:15" x14ac:dyDescent="0.25">
      <c r="A77" s="87"/>
      <c r="B77" s="88"/>
      <c r="C77" s="88"/>
      <c r="D77" s="88"/>
      <c r="E77" s="89"/>
      <c r="F77" s="2"/>
      <c r="G77" s="2"/>
      <c r="H77" s="55"/>
      <c r="I77" s="2"/>
      <c r="J77" s="81"/>
      <c r="L77" s="33"/>
      <c r="N77" s="54"/>
      <c r="O77" s="98"/>
    </row>
    <row r="78" spans="1:15" x14ac:dyDescent="0.25">
      <c r="A78" s="90"/>
      <c r="B78" s="88"/>
      <c r="C78" s="88"/>
      <c r="D78" s="88"/>
      <c r="E78" s="89"/>
      <c r="F78" s="2"/>
      <c r="G78" s="2"/>
      <c r="H78" s="55"/>
      <c r="I78" s="2"/>
      <c r="J78" s="81"/>
      <c r="L78" s="33"/>
      <c r="N78" s="54"/>
      <c r="O78" s="98"/>
    </row>
    <row r="79" spans="1:15" x14ac:dyDescent="0.25">
      <c r="A79" s="90"/>
      <c r="B79" s="88"/>
      <c r="C79" s="92"/>
      <c r="D79" s="88"/>
      <c r="E79" s="93"/>
      <c r="F79" s="2"/>
      <c r="G79" s="2"/>
      <c r="H79" s="55"/>
      <c r="I79" s="2"/>
      <c r="J79" s="81"/>
      <c r="L79" s="33"/>
      <c r="N79" s="54"/>
      <c r="O79" s="98"/>
    </row>
    <row r="80" spans="1:15" x14ac:dyDescent="0.25">
      <c r="A80" s="89"/>
      <c r="B80" s="88"/>
      <c r="C80" s="92"/>
      <c r="D80" s="92"/>
      <c r="E80" s="94"/>
      <c r="F80" s="70"/>
      <c r="H80" s="71"/>
      <c r="J80" s="81"/>
      <c r="L80" s="33"/>
      <c r="N80" s="54"/>
      <c r="O80" s="98"/>
    </row>
    <row r="81" spans="1:15" x14ac:dyDescent="0.25">
      <c r="A81" s="95"/>
      <c r="B81" s="88"/>
      <c r="C81" s="96"/>
      <c r="D81" s="96"/>
      <c r="E81" s="94"/>
      <c r="H81" s="71"/>
      <c r="J81" s="81"/>
      <c r="L81" s="33"/>
      <c r="N81" s="54"/>
      <c r="O81" s="85"/>
    </row>
    <row r="82" spans="1:15" x14ac:dyDescent="0.25">
      <c r="A82" s="97"/>
      <c r="B82" s="88"/>
      <c r="C82" s="96"/>
      <c r="D82" s="96"/>
      <c r="E82" s="94"/>
      <c r="H82" s="71"/>
      <c r="J82" s="81"/>
      <c r="L82" s="33"/>
      <c r="N82" s="54"/>
      <c r="O82" s="85"/>
    </row>
    <row r="83" spans="1:15" x14ac:dyDescent="0.25">
      <c r="A83" s="97"/>
      <c r="B83" s="88"/>
      <c r="C83" s="96"/>
      <c r="D83" s="96"/>
      <c r="E83" s="94"/>
      <c r="H83" s="71"/>
      <c r="J83" s="81"/>
      <c r="L83" s="33"/>
      <c r="N83" s="54"/>
      <c r="O83" s="85"/>
    </row>
    <row r="84" spans="1:15" x14ac:dyDescent="0.25">
      <c r="A84" s="87"/>
      <c r="B84" s="88"/>
      <c r="C84" s="88"/>
      <c r="D84" s="88"/>
      <c r="E84" s="89"/>
      <c r="F84" s="2"/>
      <c r="G84" s="2"/>
      <c r="H84" s="55"/>
      <c r="I84" s="2"/>
      <c r="J84" s="81"/>
      <c r="L84" s="33"/>
      <c r="N84" s="54"/>
      <c r="O84" s="85"/>
    </row>
    <row r="85" spans="1:15" x14ac:dyDescent="0.25">
      <c r="A85" s="90"/>
      <c r="B85" s="88"/>
      <c r="C85" s="88"/>
      <c r="D85" s="88"/>
      <c r="E85" s="89"/>
      <c r="F85" s="2"/>
      <c r="G85" s="2"/>
      <c r="H85" s="55"/>
      <c r="I85" s="2"/>
      <c r="J85" s="81"/>
      <c r="L85" s="33"/>
      <c r="N85" s="54"/>
      <c r="O85" s="85"/>
    </row>
    <row r="86" spans="1:15" x14ac:dyDescent="0.25">
      <c r="A86" s="90"/>
      <c r="B86" s="88"/>
      <c r="C86" s="92"/>
      <c r="D86" s="88"/>
      <c r="E86" s="93"/>
      <c r="F86" s="2"/>
      <c r="G86" s="2"/>
      <c r="H86" s="55"/>
      <c r="I86" s="2"/>
      <c r="J86" s="81"/>
      <c r="L86" s="33"/>
      <c r="N86" s="54"/>
      <c r="O86" s="85"/>
    </row>
    <row r="87" spans="1:15" x14ac:dyDescent="0.25">
      <c r="A87" s="99">
        <f>SUM(A69:A86)</f>
        <v>0</v>
      </c>
      <c r="E87" s="71">
        <f>SUM(E69:E86)</f>
        <v>0</v>
      </c>
      <c r="H87" s="71">
        <f>SUM(H69:H86)</f>
        <v>0</v>
      </c>
      <c r="J87" s="81"/>
      <c r="L87" s="33"/>
      <c r="N87" s="54"/>
      <c r="O87" s="85"/>
    </row>
    <row r="88" spans="1:15" x14ac:dyDescent="0.25">
      <c r="J88" s="81"/>
      <c r="L88" s="33"/>
      <c r="N88" s="54"/>
      <c r="O88" s="85"/>
    </row>
    <row r="89" spans="1:15" x14ac:dyDescent="0.25">
      <c r="J89" s="81"/>
      <c r="L89" s="33"/>
      <c r="N89" s="54"/>
      <c r="O89" s="85"/>
    </row>
    <row r="90" spans="1:15" x14ac:dyDescent="0.25">
      <c r="H90" s="7">
        <v>2</v>
      </c>
      <c r="J90" s="81"/>
      <c r="L90" s="33"/>
      <c r="N90" s="54"/>
      <c r="O90" s="85"/>
    </row>
    <row r="91" spans="1:15" x14ac:dyDescent="0.25">
      <c r="J91" s="81"/>
      <c r="L91" s="33"/>
      <c r="N91" s="54"/>
      <c r="O91" s="85"/>
    </row>
    <row r="92" spans="1:15" x14ac:dyDescent="0.25">
      <c r="J92" s="81"/>
      <c r="K92" s="32"/>
      <c r="L92" s="33"/>
      <c r="N92" s="54"/>
      <c r="O92" s="85"/>
    </row>
    <row r="93" spans="1:15" x14ac:dyDescent="0.25">
      <c r="J93" s="81"/>
      <c r="L93" s="100"/>
      <c r="N93" s="54"/>
      <c r="O93" s="85"/>
    </row>
    <row r="94" spans="1:15" x14ac:dyDescent="0.25">
      <c r="L94" s="100"/>
      <c r="N94" s="54"/>
      <c r="O94" s="85"/>
    </row>
    <row r="95" spans="1:15" x14ac:dyDescent="0.25">
      <c r="K95" s="32"/>
      <c r="L95" s="101"/>
      <c r="N95" s="54"/>
      <c r="O95" s="85"/>
    </row>
    <row r="96" spans="1:15" x14ac:dyDescent="0.25">
      <c r="K96" s="32"/>
      <c r="L96" s="101"/>
      <c r="N96" s="54"/>
      <c r="O96" s="85"/>
    </row>
    <row r="97" spans="1:19" x14ac:dyDescent="0.25">
      <c r="K97" s="32"/>
      <c r="L97" s="101"/>
      <c r="N97" s="54"/>
      <c r="O97" s="85"/>
    </row>
    <row r="98" spans="1:19" x14ac:dyDescent="0.25">
      <c r="K98" s="32"/>
      <c r="L98" s="101"/>
      <c r="N98" s="54"/>
      <c r="O98" s="85"/>
    </row>
    <row r="99" spans="1:19" x14ac:dyDescent="0.25">
      <c r="K99" s="32"/>
      <c r="L99" s="101"/>
      <c r="N99" s="54"/>
      <c r="O99" s="85"/>
    </row>
    <row r="100" spans="1:19" x14ac:dyDescent="0.25">
      <c r="K100" s="32"/>
      <c r="L100" s="101"/>
      <c r="N100" s="54"/>
      <c r="O100" s="85"/>
    </row>
    <row r="101" spans="1:19" x14ac:dyDescent="0.25">
      <c r="K101" s="32"/>
      <c r="L101" s="101"/>
      <c r="O101" s="85"/>
    </row>
    <row r="102" spans="1:19" x14ac:dyDescent="0.25">
      <c r="K102" s="32"/>
      <c r="L102" s="101"/>
      <c r="O102" s="85"/>
    </row>
    <row r="103" spans="1:19" x14ac:dyDescent="0.25">
      <c r="K103" s="32"/>
      <c r="L103" s="101"/>
    </row>
    <row r="104" spans="1:19" x14ac:dyDescent="0.25">
      <c r="K104" s="32"/>
      <c r="L104" s="101"/>
    </row>
    <row r="105" spans="1:19" x14ac:dyDescent="0.25">
      <c r="K105" s="32"/>
      <c r="L105" s="101"/>
    </row>
    <row r="106" spans="1:19" x14ac:dyDescent="0.25">
      <c r="K106" s="32"/>
      <c r="L106" s="101"/>
      <c r="O106" s="75">
        <f>SUM(O13:O105)</f>
        <v>0</v>
      </c>
    </row>
    <row r="107" spans="1:19" x14ac:dyDescent="0.25">
      <c r="K107" s="32"/>
      <c r="L107" s="101"/>
    </row>
    <row r="108" spans="1:19" x14ac:dyDescent="0.25">
      <c r="K108" s="32"/>
      <c r="L108" s="101"/>
    </row>
    <row r="109" spans="1:19" s="57" customFormat="1" x14ac:dyDescent="0.25">
      <c r="A109" s="7"/>
      <c r="B109" s="7"/>
      <c r="C109" s="7"/>
      <c r="D109" s="7"/>
      <c r="E109" s="7"/>
      <c r="F109" s="7"/>
      <c r="G109" s="7"/>
      <c r="I109" s="7"/>
      <c r="J109" s="7"/>
      <c r="K109" s="32"/>
      <c r="L109" s="101"/>
      <c r="N109" s="35"/>
      <c r="O109" s="102"/>
      <c r="P109" s="7"/>
      <c r="Q109" s="7"/>
      <c r="R109" s="7"/>
      <c r="S109" s="7"/>
    </row>
    <row r="110" spans="1:19" s="57" customFormat="1" x14ac:dyDescent="0.25">
      <c r="A110" s="7"/>
      <c r="B110" s="7"/>
      <c r="C110" s="7"/>
      <c r="D110" s="7"/>
      <c r="E110" s="7"/>
      <c r="F110" s="7"/>
      <c r="G110" s="7"/>
      <c r="I110" s="7"/>
      <c r="J110" s="7"/>
      <c r="K110" s="32"/>
      <c r="L110" s="101"/>
      <c r="N110" s="35"/>
      <c r="O110" s="102"/>
      <c r="P110" s="7"/>
      <c r="Q110" s="7"/>
      <c r="R110" s="7"/>
      <c r="S110" s="7"/>
    </row>
    <row r="111" spans="1:19" s="57" customFormat="1" x14ac:dyDescent="0.25">
      <c r="A111" s="7"/>
      <c r="B111" s="7"/>
      <c r="C111" s="7"/>
      <c r="D111" s="7"/>
      <c r="E111" s="7"/>
      <c r="F111" s="7"/>
      <c r="G111" s="7"/>
      <c r="I111" s="7"/>
      <c r="J111" s="7"/>
      <c r="K111" s="32"/>
      <c r="L111" s="101"/>
      <c r="N111" s="35"/>
      <c r="O111" s="102"/>
      <c r="P111" s="7"/>
      <c r="Q111" s="7"/>
      <c r="R111" s="7"/>
      <c r="S111" s="7"/>
    </row>
    <row r="112" spans="1:19" s="57" customFormat="1" x14ac:dyDescent="0.25">
      <c r="A112" s="7"/>
      <c r="B112" s="7"/>
      <c r="C112" s="7"/>
      <c r="D112" s="7"/>
      <c r="E112" s="7"/>
      <c r="F112" s="7"/>
      <c r="G112" s="7"/>
      <c r="I112" s="7"/>
      <c r="J112" s="7"/>
      <c r="K112" s="32"/>
      <c r="L112" s="101"/>
      <c r="N112" s="35"/>
      <c r="O112" s="102"/>
      <c r="P112" s="7"/>
      <c r="Q112" s="7"/>
      <c r="R112" s="7"/>
      <c r="S112" s="7"/>
    </row>
    <row r="113" spans="1:19" s="57" customFormat="1" x14ac:dyDescent="0.25">
      <c r="A113" s="7"/>
      <c r="B113" s="7"/>
      <c r="C113" s="7"/>
      <c r="D113" s="7"/>
      <c r="E113" s="7"/>
      <c r="F113" s="7"/>
      <c r="G113" s="7"/>
      <c r="I113" s="7"/>
      <c r="J113" s="7"/>
      <c r="K113" s="32"/>
      <c r="L113" s="101"/>
      <c r="N113" s="35"/>
      <c r="O113" s="102"/>
      <c r="P113" s="7"/>
      <c r="Q113" s="7"/>
      <c r="R113" s="7"/>
      <c r="S113" s="7"/>
    </row>
    <row r="114" spans="1:19" s="57" customFormat="1" x14ac:dyDescent="0.25">
      <c r="A114" s="7"/>
      <c r="B114" s="7"/>
      <c r="C114" s="7"/>
      <c r="D114" s="7"/>
      <c r="E114" s="7"/>
      <c r="F114" s="7"/>
      <c r="I114" s="7"/>
      <c r="J114" s="7"/>
      <c r="K114" s="32"/>
      <c r="L114" s="103">
        <f>SUM(L13:L113)</f>
        <v>22259000</v>
      </c>
      <c r="M114" s="104">
        <f>SUM(M13:M113)</f>
        <v>900000</v>
      </c>
      <c r="N114" s="35"/>
      <c r="O114" s="102"/>
      <c r="P114" s="7"/>
      <c r="Q114" s="7"/>
      <c r="R114" s="7"/>
      <c r="S114" s="7"/>
    </row>
    <row r="115" spans="1:19" s="57" customFormat="1" x14ac:dyDescent="0.2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103">
        <f>SUM(L13:L114)</f>
        <v>44518000</v>
      </c>
      <c r="N115" s="35"/>
      <c r="O115" s="102"/>
      <c r="P115" s="7"/>
      <c r="Q115" s="7"/>
      <c r="R115" s="7"/>
      <c r="S115" s="7"/>
    </row>
    <row r="116" spans="1:19" s="57" customFormat="1" x14ac:dyDescent="0.2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105"/>
      <c r="N116" s="35"/>
      <c r="O116" s="102"/>
      <c r="P116" s="7"/>
      <c r="Q116" s="7"/>
      <c r="R116" s="7"/>
      <c r="S116" s="7"/>
    </row>
    <row r="117" spans="1:19" s="57" customFormat="1" x14ac:dyDescent="0.2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105"/>
      <c r="N117" s="35"/>
      <c r="O117" s="102"/>
      <c r="P117" s="7"/>
      <c r="Q117" s="7"/>
      <c r="R117" s="7"/>
      <c r="S117" s="7"/>
    </row>
    <row r="118" spans="1:19" s="57" customFormat="1" x14ac:dyDescent="0.2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105"/>
      <c r="N118" s="35"/>
      <c r="O118" s="102"/>
      <c r="P118" s="7"/>
      <c r="Q118" s="7"/>
      <c r="R118" s="7"/>
      <c r="S118" s="7"/>
    </row>
    <row r="119" spans="1:19" s="57" customFormat="1" x14ac:dyDescent="0.2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105"/>
      <c r="N119" s="35"/>
      <c r="O119" s="102"/>
      <c r="P119" s="7"/>
      <c r="Q119" s="7"/>
      <c r="R119" s="7"/>
      <c r="S119" s="7"/>
    </row>
    <row r="120" spans="1:19" s="57" customFormat="1" x14ac:dyDescent="0.2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105"/>
      <c r="N120" s="35"/>
      <c r="O120" s="102"/>
      <c r="P120" s="7"/>
      <c r="Q120" s="7"/>
      <c r="R120" s="7"/>
      <c r="S120" s="7"/>
    </row>
    <row r="121" spans="1:19" s="57" customFormat="1" x14ac:dyDescent="0.2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105"/>
      <c r="N121" s="35"/>
      <c r="O121" s="102"/>
      <c r="P121" s="7"/>
      <c r="Q121" s="7"/>
      <c r="R121" s="7"/>
      <c r="S121" s="7"/>
    </row>
    <row r="122" spans="1:19" s="57" customFormat="1" x14ac:dyDescent="0.25">
      <c r="A122" s="7"/>
      <c r="B122" s="7"/>
      <c r="C122" s="7"/>
      <c r="D122" s="7"/>
      <c r="E122" s="7"/>
      <c r="F122" s="7"/>
      <c r="H122" s="7"/>
      <c r="I122" s="7"/>
      <c r="J122" s="7"/>
      <c r="K122" s="7"/>
      <c r="L122" s="105"/>
      <c r="N122" s="35"/>
      <c r="O122" s="102"/>
      <c r="P122" s="7"/>
      <c r="Q122" s="7"/>
      <c r="R122" s="7"/>
      <c r="S122" s="7"/>
    </row>
    <row r="123" spans="1:19" s="57" customFormat="1" x14ac:dyDescent="0.2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105"/>
      <c r="N123" s="35"/>
      <c r="O123" s="102"/>
      <c r="P123" s="7"/>
      <c r="Q123" s="7"/>
      <c r="R123" s="7"/>
      <c r="S123" s="7"/>
    </row>
    <row r="124" spans="1:19" s="57" customFormat="1" x14ac:dyDescent="0.2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105"/>
      <c r="N124" s="35"/>
      <c r="O124" s="102"/>
      <c r="P124" s="7"/>
      <c r="Q124" s="7"/>
      <c r="R124" s="7"/>
      <c r="S124" s="7"/>
    </row>
    <row r="125" spans="1:19" s="57" customFormat="1" x14ac:dyDescent="0.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105"/>
      <c r="N125" s="35"/>
      <c r="O125" s="102"/>
      <c r="P125" s="7"/>
      <c r="Q125" s="7"/>
      <c r="R125" s="7"/>
      <c r="S125" s="7"/>
    </row>
    <row r="126" spans="1:19" s="57" customFormat="1" x14ac:dyDescent="0.2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105"/>
      <c r="N126" s="35"/>
      <c r="O126" s="102"/>
      <c r="P126" s="7"/>
      <c r="Q126" s="7"/>
      <c r="R126" s="7"/>
      <c r="S126" s="7"/>
    </row>
    <row r="127" spans="1:19" s="57" customFormat="1" x14ac:dyDescent="0.2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105"/>
      <c r="N127" s="35"/>
      <c r="O127" s="102"/>
      <c r="P127" s="7"/>
      <c r="Q127" s="7"/>
      <c r="R127" s="7"/>
      <c r="S127" s="7"/>
    </row>
    <row r="128" spans="1:19" s="57" customFormat="1" x14ac:dyDescent="0.2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105"/>
      <c r="N128" s="35"/>
      <c r="O128" s="102"/>
      <c r="P128" s="7"/>
      <c r="Q128" s="7"/>
      <c r="R128" s="7"/>
      <c r="S128" s="7"/>
    </row>
    <row r="129" spans="1:19" s="57" customFormat="1" x14ac:dyDescent="0.2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105"/>
      <c r="N129" s="35"/>
      <c r="O129" s="102"/>
      <c r="P129" s="7"/>
      <c r="Q129" s="7"/>
      <c r="R129" s="7"/>
      <c r="S129" s="7"/>
    </row>
    <row r="130" spans="1:19" s="57" customFormat="1" x14ac:dyDescent="0.2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105"/>
      <c r="N130" s="35"/>
      <c r="O130" s="102"/>
      <c r="P130" s="7"/>
      <c r="Q130" s="7"/>
      <c r="R130" s="7"/>
      <c r="S130" s="7"/>
    </row>
    <row r="131" spans="1:19" s="57" customFormat="1" x14ac:dyDescent="0.2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105"/>
      <c r="N131" s="35"/>
      <c r="O131" s="102"/>
      <c r="P131" s="7"/>
      <c r="Q131" s="7"/>
      <c r="R131" s="7"/>
      <c r="S131" s="7"/>
    </row>
    <row r="132" spans="1:19" s="57" customFormat="1" x14ac:dyDescent="0.2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105"/>
      <c r="N132" s="35"/>
      <c r="O132" s="102"/>
      <c r="P132" s="7"/>
      <c r="Q132" s="7"/>
      <c r="R132" s="7"/>
      <c r="S132" s="7"/>
    </row>
  </sheetData>
  <mergeCells count="1">
    <mergeCell ref="A1:I1"/>
  </mergeCells>
  <pageMargins left="0.7" right="0.7" top="0.75" bottom="0.75" header="0.3" footer="0.3"/>
  <pageSetup paperSize="9" scale="71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2"/>
  <sheetViews>
    <sheetView view="pageBreakPreview" topLeftCell="A10" zoomScale="90" zoomScaleNormal="100" zoomScaleSheetLayoutView="90" workbookViewId="0">
      <selection activeCell="M23" sqref="M23"/>
    </sheetView>
  </sheetViews>
  <sheetFormatPr defaultRowHeight="15" x14ac:dyDescent="0.25"/>
  <cols>
    <col min="1" max="1" width="17.4257812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13.85546875" style="7" customWidth="1"/>
    <col min="8" max="8" width="22" style="7" customWidth="1"/>
    <col min="9" max="9" width="20.7109375" style="7" customWidth="1"/>
    <col min="10" max="10" width="27.5703125" style="7" bestFit="1" customWidth="1"/>
    <col min="11" max="11" width="18.5703125" style="7" bestFit="1" customWidth="1"/>
    <col min="12" max="12" width="17.42578125" style="105" bestFit="1" customWidth="1"/>
    <col min="13" max="13" width="16.140625" style="57" bestFit="1" customWidth="1"/>
    <col min="14" max="14" width="15.5703125" style="35" customWidth="1"/>
    <col min="15" max="15" width="20" style="102" bestFit="1" customWidth="1"/>
    <col min="16" max="16" width="21.5703125" style="7" bestFit="1" customWidth="1"/>
    <col min="17" max="17" width="12.42578125" style="7" bestFit="1" customWidth="1"/>
    <col min="18" max="18" width="22.42578125" style="7" customWidth="1"/>
    <col min="19" max="19" width="20.140625" style="7" customWidth="1"/>
    <col min="20" max="16384" width="9.140625" style="7"/>
  </cols>
  <sheetData>
    <row r="1" spans="1:19" ht="15.75" x14ac:dyDescent="0.25">
      <c r="A1" s="122" t="s">
        <v>0</v>
      </c>
      <c r="B1" s="122"/>
      <c r="C1" s="122"/>
      <c r="D1" s="122"/>
      <c r="E1" s="122"/>
      <c r="F1" s="122"/>
      <c r="G1" s="122"/>
      <c r="H1" s="122"/>
      <c r="I1" s="122"/>
      <c r="J1" s="1"/>
      <c r="K1" s="2"/>
      <c r="L1" s="3"/>
      <c r="M1" s="4"/>
      <c r="N1" s="5"/>
      <c r="O1" s="6"/>
      <c r="P1" s="2"/>
      <c r="Q1" s="2"/>
      <c r="R1" s="2"/>
      <c r="S1" s="2"/>
    </row>
    <row r="2" spans="1:19" x14ac:dyDescent="0.25">
      <c r="A2" s="8"/>
      <c r="B2" s="8"/>
      <c r="C2" s="8"/>
      <c r="D2" s="8"/>
      <c r="E2" s="8"/>
      <c r="F2" s="8"/>
      <c r="G2" s="8"/>
      <c r="H2" s="9"/>
      <c r="I2" s="8"/>
      <c r="J2" s="8"/>
      <c r="K2" s="2"/>
      <c r="L2" s="3"/>
      <c r="M2" s="4"/>
      <c r="N2" s="5"/>
      <c r="O2" s="10"/>
      <c r="P2" s="2"/>
      <c r="Q2" s="2"/>
      <c r="R2" s="2"/>
      <c r="S2" s="2"/>
    </row>
    <row r="3" spans="1:19" ht="14.25" x14ac:dyDescent="0.2">
      <c r="A3" s="8" t="s">
        <v>1</v>
      </c>
      <c r="B3" s="11" t="s">
        <v>57</v>
      </c>
      <c r="C3" s="10"/>
      <c r="D3" s="8"/>
      <c r="E3" s="8"/>
      <c r="F3" s="8"/>
      <c r="G3" s="8"/>
      <c r="H3" s="8" t="s">
        <v>3</v>
      </c>
      <c r="I3" s="12">
        <v>43073</v>
      </c>
      <c r="J3" s="13"/>
      <c r="K3" s="2"/>
      <c r="L3" s="14"/>
      <c r="M3" s="4"/>
      <c r="N3" s="5"/>
      <c r="O3" s="10"/>
      <c r="P3" s="2"/>
      <c r="Q3" s="2"/>
      <c r="R3" s="2"/>
      <c r="S3" s="2"/>
    </row>
    <row r="4" spans="1:19" ht="14.25" x14ac:dyDescent="0.2">
      <c r="A4" s="8" t="s">
        <v>4</v>
      </c>
      <c r="B4" s="8" t="s">
        <v>56</v>
      </c>
      <c r="C4" s="8"/>
      <c r="D4" s="8"/>
      <c r="E4" s="8"/>
      <c r="F4" s="8"/>
      <c r="G4" s="8"/>
      <c r="H4" s="8" t="s">
        <v>6</v>
      </c>
      <c r="I4" s="15">
        <v>0.66666666666666663</v>
      </c>
      <c r="J4" s="15"/>
      <c r="K4" s="2"/>
      <c r="L4" s="14"/>
      <c r="M4" s="4"/>
      <c r="N4" s="5"/>
      <c r="O4" s="10"/>
      <c r="P4" s="2"/>
      <c r="Q4" s="2"/>
      <c r="R4" s="2"/>
      <c r="S4" s="2"/>
    </row>
    <row r="5" spans="1:19" ht="14.25" x14ac:dyDescent="0.2">
      <c r="A5" s="8"/>
      <c r="B5" s="8" t="s">
        <v>7</v>
      </c>
      <c r="C5" s="8"/>
      <c r="D5" s="8"/>
      <c r="E5" s="8"/>
      <c r="F5" s="8"/>
      <c r="G5" s="8"/>
      <c r="H5" s="9"/>
      <c r="I5" s="15"/>
      <c r="J5" s="16"/>
      <c r="K5" s="2"/>
      <c r="L5" s="14"/>
      <c r="M5" s="17"/>
      <c r="N5" s="18"/>
      <c r="O5" s="6"/>
      <c r="P5" s="2"/>
      <c r="Q5" s="2"/>
      <c r="R5" s="2"/>
      <c r="S5" s="2"/>
    </row>
    <row r="6" spans="1:19" ht="14.25" x14ac:dyDescent="0.2">
      <c r="A6" s="19" t="s">
        <v>8</v>
      </c>
      <c r="B6" s="20"/>
      <c r="C6" s="8"/>
      <c r="D6" s="8"/>
      <c r="E6" s="8"/>
      <c r="F6" s="8"/>
      <c r="G6" s="8" t="s">
        <v>7</v>
      </c>
      <c r="H6" s="9"/>
      <c r="I6" s="8"/>
      <c r="J6" s="8"/>
      <c r="K6" s="21">
        <v>1220004260181</v>
      </c>
      <c r="L6" s="14"/>
      <c r="M6" s="4"/>
      <c r="N6" s="18"/>
      <c r="O6" s="8"/>
      <c r="P6" s="2"/>
      <c r="Q6" s="2"/>
      <c r="R6" s="2"/>
      <c r="S6" s="2"/>
    </row>
    <row r="7" spans="1:19" ht="14.25" x14ac:dyDescent="0.2">
      <c r="A7" s="8"/>
      <c r="B7" s="8"/>
      <c r="C7" s="22" t="s">
        <v>9</v>
      </c>
      <c r="D7" s="22"/>
      <c r="E7" s="22" t="s">
        <v>10</v>
      </c>
      <c r="F7" s="22"/>
      <c r="G7" s="22" t="s">
        <v>11</v>
      </c>
      <c r="H7" s="9"/>
      <c r="I7" s="8"/>
      <c r="J7" s="8"/>
      <c r="K7" s="2"/>
      <c r="L7" s="14"/>
      <c r="M7" s="4"/>
      <c r="N7" s="5"/>
      <c r="O7" s="8"/>
      <c r="P7" s="2"/>
      <c r="Q7" s="2"/>
      <c r="R7" s="2"/>
      <c r="S7" s="2"/>
    </row>
    <row r="8" spans="1:19" ht="14.25" x14ac:dyDescent="0.2">
      <c r="A8" s="8"/>
      <c r="B8" s="23"/>
      <c r="C8" s="24">
        <v>100000</v>
      </c>
      <c r="D8" s="8"/>
      <c r="E8" s="23">
        <v>39</v>
      </c>
      <c r="F8" s="23"/>
      <c r="G8" s="17">
        <f>C8*E8</f>
        <v>3900000</v>
      </c>
      <c r="H8" s="9"/>
      <c r="I8" s="17"/>
      <c r="J8" s="17"/>
      <c r="K8" s="2"/>
      <c r="L8" s="14"/>
      <c r="M8" s="4"/>
      <c r="N8" s="5"/>
      <c r="O8" s="8"/>
      <c r="P8" s="2"/>
      <c r="Q8" s="2"/>
      <c r="R8" s="2"/>
      <c r="S8" s="2"/>
    </row>
    <row r="9" spans="1:19" x14ac:dyDescent="0.25">
      <c r="A9" s="8"/>
      <c r="B9" s="23"/>
      <c r="C9" s="24">
        <v>50000</v>
      </c>
      <c r="D9" s="8"/>
      <c r="E9" s="23">
        <v>58</v>
      </c>
      <c r="F9" s="23"/>
      <c r="G9" s="17">
        <f t="shared" ref="G9:G16" si="0">C9*E9</f>
        <v>2900000</v>
      </c>
      <c r="H9" s="9"/>
      <c r="I9" s="17"/>
      <c r="J9" s="17"/>
      <c r="K9" s="2"/>
      <c r="L9" s="3"/>
      <c r="M9" s="4"/>
      <c r="N9" s="5"/>
      <c r="O9" s="6"/>
      <c r="P9" s="2"/>
      <c r="Q9" s="2"/>
      <c r="R9" s="2"/>
      <c r="S9" s="2"/>
    </row>
    <row r="10" spans="1:19" x14ac:dyDescent="0.25">
      <c r="A10" s="8"/>
      <c r="B10" s="23"/>
      <c r="C10" s="24">
        <v>20000</v>
      </c>
      <c r="D10" s="8"/>
      <c r="E10" s="23">
        <v>55</v>
      </c>
      <c r="F10" s="23"/>
      <c r="G10" s="17">
        <f t="shared" si="0"/>
        <v>1100000</v>
      </c>
      <c r="H10" s="9"/>
      <c r="I10" s="9"/>
      <c r="J10" s="17">
        <v>23372500</v>
      </c>
      <c r="K10" s="25"/>
      <c r="L10" s="3"/>
      <c r="M10" s="4"/>
      <c r="N10" s="5"/>
      <c r="O10" s="8"/>
      <c r="P10" s="2"/>
      <c r="Q10" s="2"/>
      <c r="R10" s="2"/>
      <c r="S10" s="2"/>
    </row>
    <row r="11" spans="1:19" x14ac:dyDescent="0.25">
      <c r="A11" s="8"/>
      <c r="B11" s="23"/>
      <c r="C11" s="24">
        <v>10000</v>
      </c>
      <c r="D11" s="8"/>
      <c r="E11" s="23">
        <v>75</v>
      </c>
      <c r="F11" s="23"/>
      <c r="G11" s="17">
        <f t="shared" si="0"/>
        <v>750000</v>
      </c>
      <c r="H11" s="9"/>
      <c r="I11" s="17"/>
      <c r="J11" s="17"/>
      <c r="K11" s="2"/>
      <c r="L11" s="3"/>
      <c r="M11" s="4"/>
      <c r="N11" s="26"/>
      <c r="O11" s="9"/>
      <c r="P11" s="2"/>
      <c r="Q11" s="2"/>
      <c r="R11" s="2" t="s">
        <v>12</v>
      </c>
      <c r="S11" s="2"/>
    </row>
    <row r="12" spans="1:19" x14ac:dyDescent="0.25">
      <c r="A12" s="8"/>
      <c r="B12" s="23"/>
      <c r="C12" s="24">
        <v>5000</v>
      </c>
      <c r="D12" s="8"/>
      <c r="E12" s="23">
        <v>1</v>
      </c>
      <c r="F12" s="23"/>
      <c r="G12" s="17">
        <f>C12*E12</f>
        <v>5000</v>
      </c>
      <c r="H12" s="9"/>
      <c r="I12" s="17"/>
      <c r="J12" s="17" t="s">
        <v>13</v>
      </c>
      <c r="L12" s="27" t="s">
        <v>14</v>
      </c>
      <c r="M12" s="28" t="s">
        <v>15</v>
      </c>
      <c r="N12" s="29" t="s">
        <v>16</v>
      </c>
      <c r="O12" s="30" t="s">
        <v>12</v>
      </c>
      <c r="P12" s="2" t="s">
        <v>17</v>
      </c>
      <c r="Q12" s="2" t="s">
        <v>18</v>
      </c>
      <c r="R12" s="2" t="s">
        <v>19</v>
      </c>
      <c r="S12" s="2"/>
    </row>
    <row r="13" spans="1:19" x14ac:dyDescent="0.2">
      <c r="A13" s="8"/>
      <c r="B13" s="23"/>
      <c r="C13" s="24">
        <v>2000</v>
      </c>
      <c r="D13" s="8"/>
      <c r="E13" s="23">
        <v>61</v>
      </c>
      <c r="F13" s="23"/>
      <c r="G13" s="17">
        <f t="shared" si="0"/>
        <v>122000</v>
      </c>
      <c r="H13" s="9"/>
      <c r="I13" s="17"/>
      <c r="J13" s="31"/>
      <c r="K13" s="32">
        <v>43684</v>
      </c>
      <c r="L13" s="33">
        <v>1500000</v>
      </c>
      <c r="M13" s="34">
        <v>20000</v>
      </c>
      <c r="O13" s="2" t="s">
        <v>20</v>
      </c>
      <c r="P13" s="2"/>
    </row>
    <row r="14" spans="1:19" x14ac:dyDescent="0.2">
      <c r="A14" s="8"/>
      <c r="B14" s="23"/>
      <c r="C14" s="24">
        <v>1000</v>
      </c>
      <c r="D14" s="8"/>
      <c r="E14" s="23">
        <v>0</v>
      </c>
      <c r="F14" s="23"/>
      <c r="G14" s="17">
        <f t="shared" si="0"/>
        <v>0</v>
      </c>
      <c r="H14" s="9"/>
      <c r="I14" s="17"/>
      <c r="J14" s="31"/>
      <c r="K14" s="32">
        <v>43685</v>
      </c>
      <c r="L14" s="33">
        <v>2000000</v>
      </c>
      <c r="M14" s="34">
        <v>690000</v>
      </c>
      <c r="O14" s="36">
        <v>40000000</v>
      </c>
      <c r="P14" s="37"/>
    </row>
    <row r="15" spans="1:19" x14ac:dyDescent="0.2">
      <c r="A15" s="8"/>
      <c r="B15" s="23"/>
      <c r="C15" s="24">
        <v>500</v>
      </c>
      <c r="D15" s="8"/>
      <c r="E15" s="23">
        <v>0</v>
      </c>
      <c r="F15" s="23"/>
      <c r="G15" s="17">
        <f t="shared" si="0"/>
        <v>0</v>
      </c>
      <c r="H15" s="9"/>
      <c r="I15" s="10"/>
      <c r="J15" s="31"/>
      <c r="K15" s="32">
        <v>43686</v>
      </c>
      <c r="L15" s="33">
        <v>825000</v>
      </c>
      <c r="M15" s="34">
        <v>9350000</v>
      </c>
      <c r="O15" s="33"/>
      <c r="P15" s="37"/>
    </row>
    <row r="16" spans="1:19" x14ac:dyDescent="0.2">
      <c r="A16" s="8"/>
      <c r="B16" s="23"/>
      <c r="C16" s="24">
        <v>100</v>
      </c>
      <c r="D16" s="8"/>
      <c r="E16" s="23">
        <v>0</v>
      </c>
      <c r="F16" s="23"/>
      <c r="G16" s="17">
        <f t="shared" si="0"/>
        <v>0</v>
      </c>
      <c r="H16" s="9"/>
      <c r="I16" s="10"/>
      <c r="J16" s="31"/>
      <c r="K16" s="32">
        <v>43687</v>
      </c>
      <c r="L16" s="33">
        <v>500000</v>
      </c>
      <c r="M16" s="38">
        <v>20000</v>
      </c>
      <c r="O16" s="33"/>
      <c r="P16" s="37"/>
    </row>
    <row r="17" spans="1:19" x14ac:dyDescent="0.2">
      <c r="A17" s="8"/>
      <c r="B17" s="8"/>
      <c r="C17" s="19" t="s">
        <v>21</v>
      </c>
      <c r="D17" s="8"/>
      <c r="E17" s="23"/>
      <c r="F17" s="8"/>
      <c r="G17" s="8"/>
      <c r="H17" s="9">
        <f>SUM(G8:G16)</f>
        <v>8777000</v>
      </c>
      <c r="I17" s="10"/>
      <c r="J17" s="31"/>
      <c r="K17" s="32">
        <v>43688</v>
      </c>
      <c r="L17" s="33">
        <v>2000000</v>
      </c>
      <c r="M17" s="38">
        <v>70000</v>
      </c>
      <c r="O17" s="33"/>
      <c r="P17" s="37"/>
    </row>
    <row r="18" spans="1:19" x14ac:dyDescent="0.2">
      <c r="A18" s="8"/>
      <c r="B18" s="8"/>
      <c r="C18" s="8"/>
      <c r="D18" s="8"/>
      <c r="E18" s="8"/>
      <c r="F18" s="8"/>
      <c r="G18" s="8"/>
      <c r="H18" s="9"/>
      <c r="I18" s="10"/>
      <c r="J18" s="31"/>
      <c r="K18" s="32">
        <v>43689</v>
      </c>
      <c r="L18" s="33">
        <v>660000</v>
      </c>
      <c r="M18" s="39">
        <v>45000</v>
      </c>
      <c r="O18" s="33"/>
      <c r="P18" s="40"/>
    </row>
    <row r="19" spans="1:19" x14ac:dyDescent="0.2">
      <c r="A19" s="8"/>
      <c r="B19" s="8"/>
      <c r="C19" s="8" t="s">
        <v>9</v>
      </c>
      <c r="D19" s="8"/>
      <c r="E19" s="8" t="s">
        <v>22</v>
      </c>
      <c r="F19" s="8"/>
      <c r="G19" s="8" t="s">
        <v>11</v>
      </c>
      <c r="H19" s="9"/>
      <c r="I19" s="24"/>
      <c r="J19" s="31"/>
      <c r="K19" s="32">
        <v>43690</v>
      </c>
      <c r="L19" s="33">
        <v>700000</v>
      </c>
      <c r="M19" s="41">
        <v>200000</v>
      </c>
      <c r="O19" s="33"/>
      <c r="P19" s="40"/>
    </row>
    <row r="20" spans="1:19" x14ac:dyDescent="0.2">
      <c r="A20" s="8"/>
      <c r="B20" s="8"/>
      <c r="C20" s="24">
        <v>1000</v>
      </c>
      <c r="D20" s="8"/>
      <c r="E20" s="8">
        <v>0</v>
      </c>
      <c r="F20" s="8"/>
      <c r="G20" s="24">
        <f>C20*E20</f>
        <v>0</v>
      </c>
      <c r="H20" s="9"/>
      <c r="I20" s="24"/>
      <c r="J20" s="31"/>
      <c r="K20" s="32">
        <v>43691</v>
      </c>
      <c r="L20" s="33">
        <v>3000000</v>
      </c>
      <c r="M20" s="41">
        <v>200000</v>
      </c>
      <c r="O20" s="33"/>
      <c r="P20" s="40"/>
    </row>
    <row r="21" spans="1:19" x14ac:dyDescent="0.2">
      <c r="A21" s="8"/>
      <c r="B21" s="8"/>
      <c r="C21" s="24">
        <v>500</v>
      </c>
      <c r="D21" s="8"/>
      <c r="E21" s="8">
        <v>3</v>
      </c>
      <c r="F21" s="8"/>
      <c r="G21" s="24">
        <f>C21*E21</f>
        <v>1500</v>
      </c>
      <c r="H21" s="9"/>
      <c r="I21" s="24"/>
      <c r="J21" s="31"/>
      <c r="K21" s="32">
        <v>43692</v>
      </c>
      <c r="L21" s="33">
        <v>600000</v>
      </c>
      <c r="M21" s="42">
        <v>30000</v>
      </c>
      <c r="O21" s="33"/>
      <c r="P21" s="43"/>
    </row>
    <row r="22" spans="1:19" x14ac:dyDescent="0.2">
      <c r="A22" s="8"/>
      <c r="B22" s="8"/>
      <c r="C22" s="24">
        <v>200</v>
      </c>
      <c r="D22" s="8"/>
      <c r="E22" s="8">
        <v>0</v>
      </c>
      <c r="F22" s="8"/>
      <c r="G22" s="24">
        <f>C22*E22</f>
        <v>0</v>
      </c>
      <c r="H22" s="9"/>
      <c r="I22" s="10"/>
      <c r="J22" s="31"/>
      <c r="K22" s="32">
        <v>43693</v>
      </c>
      <c r="L22" s="33">
        <v>210000</v>
      </c>
      <c r="M22" s="42">
        <v>2440000</v>
      </c>
      <c r="O22" s="33"/>
      <c r="P22" s="34"/>
      <c r="Q22" s="44"/>
      <c r="R22" s="43"/>
      <c r="S22" s="43"/>
    </row>
    <row r="23" spans="1:19" x14ac:dyDescent="0.2">
      <c r="A23" s="8"/>
      <c r="B23" s="8"/>
      <c r="C23" s="24">
        <v>100</v>
      </c>
      <c r="D23" s="8"/>
      <c r="E23" s="8">
        <v>1</v>
      </c>
      <c r="F23" s="8"/>
      <c r="G23" s="24">
        <f>C23*E23</f>
        <v>100</v>
      </c>
      <c r="H23" s="9"/>
      <c r="I23" s="10"/>
      <c r="J23" s="31"/>
      <c r="K23" s="32">
        <v>43694</v>
      </c>
      <c r="L23" s="33">
        <v>500000</v>
      </c>
      <c r="M23" s="41">
        <v>40000000</v>
      </c>
      <c r="O23" s="33"/>
      <c r="P23" s="34"/>
      <c r="Q23" s="44"/>
      <c r="R23" s="43">
        <f>SUM(R14:R22)</f>
        <v>0</v>
      </c>
      <c r="S23" s="43">
        <f>SUM(S14:S22)</f>
        <v>0</v>
      </c>
    </row>
    <row r="24" spans="1:19" x14ac:dyDescent="0.2">
      <c r="A24" s="8"/>
      <c r="B24" s="8"/>
      <c r="C24" s="24">
        <v>50</v>
      </c>
      <c r="D24" s="8"/>
      <c r="E24" s="8">
        <v>0</v>
      </c>
      <c r="F24" s="8"/>
      <c r="G24" s="24">
        <f>C24*E24</f>
        <v>0</v>
      </c>
      <c r="H24" s="9"/>
      <c r="I24" s="8"/>
      <c r="J24" s="31"/>
      <c r="K24" s="32">
        <v>43695</v>
      </c>
      <c r="L24" s="33">
        <v>750000</v>
      </c>
      <c r="M24" s="41">
        <v>38000</v>
      </c>
      <c r="O24" s="45"/>
      <c r="P24" s="34"/>
      <c r="Q24" s="44"/>
      <c r="R24" s="46" t="s">
        <v>23</v>
      </c>
      <c r="S24" s="44"/>
    </row>
    <row r="25" spans="1:19" x14ac:dyDescent="0.2">
      <c r="A25" s="8"/>
      <c r="B25" s="8"/>
      <c r="C25" s="24">
        <v>25</v>
      </c>
      <c r="D25" s="8"/>
      <c r="E25" s="8">
        <v>0</v>
      </c>
      <c r="F25" s="8"/>
      <c r="G25" s="47">
        <v>0</v>
      </c>
      <c r="H25" s="9"/>
      <c r="I25" s="8" t="s">
        <v>7</v>
      </c>
      <c r="J25" s="31"/>
      <c r="K25" s="32">
        <v>43696</v>
      </c>
      <c r="L25" s="33">
        <v>540000</v>
      </c>
      <c r="M25" s="41"/>
      <c r="O25" s="45"/>
      <c r="P25" s="34"/>
      <c r="Q25" s="44"/>
      <c r="R25" s="46"/>
      <c r="S25" s="44"/>
    </row>
    <row r="26" spans="1:19" x14ac:dyDescent="0.2">
      <c r="A26" s="8"/>
      <c r="B26" s="8"/>
      <c r="C26" s="19" t="s">
        <v>21</v>
      </c>
      <c r="D26" s="8"/>
      <c r="E26" s="8"/>
      <c r="F26" s="8"/>
      <c r="G26" s="8"/>
      <c r="H26" s="48">
        <f>SUM(G20:G25)</f>
        <v>1600</v>
      </c>
      <c r="I26" s="9"/>
      <c r="J26" s="31"/>
      <c r="K26" s="32">
        <v>43697</v>
      </c>
      <c r="L26" s="33">
        <v>5000000</v>
      </c>
      <c r="M26" s="49"/>
      <c r="O26" s="50"/>
      <c r="P26" s="34"/>
      <c r="Q26" s="44"/>
      <c r="R26" s="46"/>
      <c r="S26" s="44"/>
    </row>
    <row r="27" spans="1:19" x14ac:dyDescent="0.2">
      <c r="A27" s="8"/>
      <c r="B27" s="8"/>
      <c r="C27" s="8"/>
      <c r="D27" s="8"/>
      <c r="E27" s="8"/>
      <c r="F27" s="8"/>
      <c r="G27" s="8"/>
      <c r="H27" s="9"/>
      <c r="I27" s="9">
        <f>+H17+H26</f>
        <v>8778600</v>
      </c>
      <c r="J27" s="31"/>
      <c r="K27" s="32">
        <v>43698</v>
      </c>
      <c r="L27" s="33">
        <v>700000</v>
      </c>
      <c r="M27" s="38"/>
      <c r="O27" s="50"/>
      <c r="P27" s="34"/>
      <c r="Q27" s="44"/>
      <c r="R27" s="46"/>
      <c r="S27" s="44"/>
    </row>
    <row r="28" spans="1:19" x14ac:dyDescent="0.2">
      <c r="A28" s="8"/>
      <c r="B28" s="8"/>
      <c r="C28" s="19" t="s">
        <v>24</v>
      </c>
      <c r="D28" s="8"/>
      <c r="E28" s="8"/>
      <c r="F28" s="8"/>
      <c r="G28" s="8"/>
      <c r="H28" s="9"/>
      <c r="I28" s="9"/>
      <c r="J28" s="31"/>
      <c r="K28" s="32">
        <v>43699</v>
      </c>
      <c r="L28" s="33">
        <v>500000</v>
      </c>
      <c r="M28" s="38"/>
      <c r="O28" s="50"/>
      <c r="P28" s="34"/>
      <c r="Q28" s="44"/>
      <c r="R28" s="46"/>
      <c r="S28" s="44"/>
    </row>
    <row r="29" spans="1:19" x14ac:dyDescent="0.2">
      <c r="A29" s="8"/>
      <c r="B29" s="8"/>
      <c r="C29" s="8" t="s">
        <v>25</v>
      </c>
      <c r="D29" s="8"/>
      <c r="E29" s="8"/>
      <c r="F29" s="8"/>
      <c r="G29" s="8" t="s">
        <v>7</v>
      </c>
      <c r="H29" s="9"/>
      <c r="I29" s="9">
        <f>+'[1]27 Nov'!I37</f>
        <v>526894603</v>
      </c>
      <c r="J29" s="31"/>
      <c r="K29" s="32">
        <v>43700</v>
      </c>
      <c r="L29" s="33">
        <v>562500</v>
      </c>
      <c r="M29" s="38"/>
      <c r="O29" s="50"/>
      <c r="P29" s="34"/>
      <c r="Q29" s="44"/>
      <c r="R29" s="51"/>
      <c r="S29" s="44"/>
    </row>
    <row r="30" spans="1:19" x14ac:dyDescent="0.25">
      <c r="A30" s="8"/>
      <c r="B30" s="8"/>
      <c r="C30" s="8" t="s">
        <v>26</v>
      </c>
      <c r="D30" s="8"/>
      <c r="E30" s="8"/>
      <c r="F30" s="8"/>
      <c r="G30" s="8"/>
      <c r="H30" s="9" t="s">
        <v>27</v>
      </c>
      <c r="I30" s="52">
        <f>+'2 Des'!I52</f>
        <v>24134100</v>
      </c>
      <c r="J30" s="31"/>
      <c r="K30" s="32">
        <v>43701</v>
      </c>
      <c r="L30" s="33">
        <v>1700000</v>
      </c>
      <c r="M30" s="53"/>
      <c r="N30" s="34"/>
      <c r="O30" s="50"/>
      <c r="P30" s="34"/>
      <c r="Q30" s="44"/>
      <c r="R30" s="46"/>
      <c r="S30" s="44"/>
    </row>
    <row r="31" spans="1:19" x14ac:dyDescent="0.25">
      <c r="A31" s="8"/>
      <c r="B31" s="8"/>
      <c r="C31" s="8"/>
      <c r="D31" s="8"/>
      <c r="E31" s="8"/>
      <c r="F31" s="8"/>
      <c r="G31" s="8"/>
      <c r="H31" s="9"/>
      <c r="I31" s="9"/>
      <c r="J31" s="31"/>
      <c r="K31" s="32">
        <v>43702</v>
      </c>
      <c r="L31" s="33">
        <v>1000000</v>
      </c>
      <c r="M31" s="53"/>
      <c r="N31" s="54"/>
      <c r="O31" s="50"/>
      <c r="P31" s="2"/>
      <c r="Q31" s="44"/>
      <c r="R31" s="2"/>
      <c r="S31" s="44"/>
    </row>
    <row r="32" spans="1:19" x14ac:dyDescent="0.25">
      <c r="A32" s="8"/>
      <c r="B32" s="8"/>
      <c r="C32" s="19" t="s">
        <v>28</v>
      </c>
      <c r="D32" s="8"/>
      <c r="E32" s="8"/>
      <c r="F32" s="8"/>
      <c r="G32" s="8"/>
      <c r="H32" s="9"/>
      <c r="I32" s="34"/>
      <c r="J32" s="31"/>
      <c r="K32" s="32">
        <v>43703</v>
      </c>
      <c r="L32" s="33">
        <v>500000</v>
      </c>
      <c r="M32" s="53"/>
      <c r="N32" s="54"/>
      <c r="O32" s="50"/>
      <c r="P32" s="2"/>
      <c r="Q32" s="44"/>
      <c r="R32" s="2"/>
      <c r="S32" s="44"/>
    </row>
    <row r="33" spans="1:19" x14ac:dyDescent="0.25">
      <c r="A33" s="8"/>
      <c r="B33" s="19">
        <v>1</v>
      </c>
      <c r="C33" s="19" t="s">
        <v>29</v>
      </c>
      <c r="D33" s="8"/>
      <c r="E33" s="8"/>
      <c r="F33" s="8"/>
      <c r="G33" s="8"/>
      <c r="H33" s="9"/>
      <c r="I33" s="9"/>
      <c r="J33" s="31"/>
      <c r="K33" s="32">
        <v>43704</v>
      </c>
      <c r="L33" s="33">
        <v>1000000</v>
      </c>
      <c r="M33" s="53"/>
      <c r="N33" s="54"/>
      <c r="O33" s="50"/>
      <c r="P33" s="2"/>
      <c r="Q33" s="44"/>
      <c r="R33" s="2"/>
      <c r="S33" s="44"/>
    </row>
    <row r="34" spans="1:19" x14ac:dyDescent="0.25">
      <c r="A34" s="8"/>
      <c r="B34" s="19"/>
      <c r="C34" s="19" t="s">
        <v>12</v>
      </c>
      <c r="D34" s="8"/>
      <c r="E34" s="8"/>
      <c r="F34" s="8"/>
      <c r="G34" s="8"/>
      <c r="H34" s="9"/>
      <c r="I34" s="9"/>
      <c r="J34" s="31"/>
      <c r="K34" s="32">
        <v>43705</v>
      </c>
      <c r="L34" s="33">
        <v>800000</v>
      </c>
      <c r="M34" s="53"/>
      <c r="N34" s="54"/>
      <c r="O34" s="50"/>
      <c r="P34" s="2"/>
      <c r="Q34" s="44"/>
      <c r="R34" s="55"/>
      <c r="S34" s="44"/>
    </row>
    <row r="35" spans="1:19" x14ac:dyDescent="0.25">
      <c r="A35" s="8"/>
      <c r="B35" s="8"/>
      <c r="C35" s="8" t="s">
        <v>30</v>
      </c>
      <c r="D35" s="8"/>
      <c r="E35" s="8"/>
      <c r="F35" s="8"/>
      <c r="G35" s="24"/>
      <c r="H35" s="48">
        <f>O14</f>
        <v>40000000</v>
      </c>
      <c r="I35" s="9"/>
      <c r="J35" s="31"/>
      <c r="K35" s="32">
        <v>43706</v>
      </c>
      <c r="L35" s="33">
        <v>800000</v>
      </c>
      <c r="M35" s="53"/>
      <c r="N35" s="54"/>
      <c r="O35" s="50"/>
      <c r="P35" s="44"/>
      <c r="Q35" s="44"/>
      <c r="R35" s="2"/>
      <c r="S35" s="44"/>
    </row>
    <row r="36" spans="1:19" x14ac:dyDescent="0.2">
      <c r="A36" s="8"/>
      <c r="B36" s="8"/>
      <c r="C36" s="8" t="s">
        <v>31</v>
      </c>
      <c r="D36" s="8"/>
      <c r="E36" s="8"/>
      <c r="F36" s="8"/>
      <c r="G36" s="8"/>
      <c r="H36" s="56"/>
      <c r="I36" s="8" t="s">
        <v>7</v>
      </c>
      <c r="J36" s="31"/>
      <c r="K36" s="32">
        <v>43707</v>
      </c>
      <c r="L36" s="33">
        <v>1900000</v>
      </c>
      <c r="N36" s="54"/>
      <c r="O36" s="50"/>
      <c r="P36" s="10"/>
      <c r="Q36" s="44"/>
      <c r="R36" s="2"/>
      <c r="S36" s="2"/>
    </row>
    <row r="37" spans="1:19" x14ac:dyDescent="0.2">
      <c r="A37" s="8"/>
      <c r="B37" s="8"/>
      <c r="C37" s="8" t="s">
        <v>32</v>
      </c>
      <c r="D37" s="8"/>
      <c r="E37" s="8"/>
      <c r="F37" s="8"/>
      <c r="G37" s="8"/>
      <c r="H37" s="9"/>
      <c r="I37" s="9">
        <f>+I29+H35-H36</f>
        <v>566894603</v>
      </c>
      <c r="J37" s="31"/>
      <c r="K37" s="32">
        <v>43708</v>
      </c>
      <c r="L37" s="33">
        <v>950000</v>
      </c>
      <c r="N37" s="54"/>
      <c r="O37" s="50"/>
      <c r="Q37" s="44"/>
      <c r="R37" s="2"/>
      <c r="S37" s="2"/>
    </row>
    <row r="38" spans="1:19" x14ac:dyDescent="0.2">
      <c r="A38" s="8"/>
      <c r="B38" s="8"/>
      <c r="C38" s="8"/>
      <c r="D38" s="8"/>
      <c r="E38" s="8"/>
      <c r="F38" s="8"/>
      <c r="G38" s="8"/>
      <c r="H38" s="9"/>
      <c r="I38" s="9"/>
      <c r="J38" s="31"/>
      <c r="K38" s="32">
        <v>43709</v>
      </c>
      <c r="L38" s="33">
        <v>700000</v>
      </c>
      <c r="N38" s="54"/>
      <c r="O38" s="50"/>
      <c r="Q38" s="44"/>
      <c r="R38" s="2"/>
      <c r="S38" s="2"/>
    </row>
    <row r="39" spans="1:19" x14ac:dyDescent="0.2">
      <c r="A39" s="8"/>
      <c r="B39" s="8"/>
      <c r="C39" s="19" t="s">
        <v>33</v>
      </c>
      <c r="D39" s="8"/>
      <c r="E39" s="8"/>
      <c r="F39" s="8"/>
      <c r="G39" s="8"/>
      <c r="H39" s="48">
        <f>108572292-95000000</f>
        <v>13572292</v>
      </c>
      <c r="J39" s="31"/>
      <c r="K39" s="32">
        <v>43710</v>
      </c>
      <c r="L39" s="33">
        <v>800000</v>
      </c>
      <c r="N39" s="54"/>
      <c r="O39" s="50"/>
      <c r="Q39" s="44"/>
      <c r="R39" s="2"/>
      <c r="S39" s="2"/>
    </row>
    <row r="40" spans="1:19" x14ac:dyDescent="0.2">
      <c r="A40" s="8"/>
      <c r="B40" s="8"/>
      <c r="C40" s="19" t="s">
        <v>34</v>
      </c>
      <c r="D40" s="8"/>
      <c r="E40" s="8"/>
      <c r="F40" s="8"/>
      <c r="G40" s="8"/>
      <c r="H40" s="9">
        <v>119436398</v>
      </c>
      <c r="I40" s="9"/>
      <c r="J40" s="31"/>
      <c r="K40" s="32">
        <v>43711</v>
      </c>
      <c r="L40" s="33">
        <v>1000000</v>
      </c>
      <c r="N40" s="54"/>
      <c r="O40" s="50"/>
      <c r="Q40" s="44"/>
      <c r="R40" s="2"/>
      <c r="S40" s="2"/>
    </row>
    <row r="41" spans="1:19" ht="16.5" x14ac:dyDescent="0.35">
      <c r="A41" s="8"/>
      <c r="B41" s="8"/>
      <c r="C41" s="19" t="s">
        <v>35</v>
      </c>
      <c r="D41" s="8"/>
      <c r="E41" s="8"/>
      <c r="F41" s="8"/>
      <c r="G41" s="8"/>
      <c r="H41" s="58">
        <f>111086826-38417038-45000000</f>
        <v>27669788</v>
      </c>
      <c r="I41" s="9"/>
      <c r="J41" s="31"/>
      <c r="K41" s="32">
        <v>43712</v>
      </c>
      <c r="L41" s="33">
        <v>1000000</v>
      </c>
      <c r="N41" s="54"/>
      <c r="O41" s="50"/>
      <c r="Q41" s="44"/>
      <c r="R41" s="2"/>
      <c r="S41" s="2"/>
    </row>
    <row r="42" spans="1:19" ht="16.5" x14ac:dyDescent="0.35">
      <c r="A42" s="8"/>
      <c r="B42" s="8"/>
      <c r="C42" s="8"/>
      <c r="D42" s="8"/>
      <c r="E42" s="8"/>
      <c r="F42" s="8"/>
      <c r="G42" s="8"/>
      <c r="H42" s="9"/>
      <c r="I42" s="59">
        <f>SUM(H39:H41)</f>
        <v>160678478</v>
      </c>
      <c r="J42" s="31"/>
      <c r="K42" s="32">
        <v>43713</v>
      </c>
      <c r="L42" s="33">
        <v>1000000</v>
      </c>
      <c r="N42" s="54"/>
      <c r="O42" s="50"/>
      <c r="Q42" s="44"/>
      <c r="R42" s="2"/>
      <c r="S42" s="2"/>
    </row>
    <row r="43" spans="1:19" x14ac:dyDescent="0.2">
      <c r="A43" s="8"/>
      <c r="B43" s="8"/>
      <c r="C43" s="8"/>
      <c r="D43" s="8"/>
      <c r="E43" s="8"/>
      <c r="F43" s="8"/>
      <c r="G43" s="8"/>
      <c r="H43" s="9"/>
      <c r="I43" s="60">
        <f>SUM(I37:I42)</f>
        <v>727573081</v>
      </c>
      <c r="J43" s="31"/>
      <c r="K43" s="32">
        <v>43714</v>
      </c>
      <c r="L43" s="33">
        <v>500000</v>
      </c>
      <c r="N43" s="54"/>
      <c r="O43" s="50"/>
      <c r="Q43" s="44"/>
      <c r="R43" s="2"/>
      <c r="S43" s="2"/>
    </row>
    <row r="44" spans="1:19" x14ac:dyDescent="0.2">
      <c r="A44" s="8"/>
      <c r="B44" s="19">
        <v>2</v>
      </c>
      <c r="C44" s="19" t="s">
        <v>36</v>
      </c>
      <c r="D44" s="8"/>
      <c r="E44" s="8"/>
      <c r="F44" s="8"/>
      <c r="G44" s="8"/>
      <c r="H44" s="9"/>
      <c r="I44" s="9"/>
      <c r="J44" s="31"/>
      <c r="K44" s="32">
        <v>43715</v>
      </c>
      <c r="L44" s="33">
        <v>1000000</v>
      </c>
      <c r="N44" s="54"/>
      <c r="O44" s="50"/>
      <c r="P44" s="61"/>
      <c r="Q44" s="34"/>
      <c r="R44" s="62"/>
      <c r="S44" s="62"/>
    </row>
    <row r="45" spans="1:19" x14ac:dyDescent="0.2">
      <c r="A45" s="8"/>
      <c r="B45" s="8"/>
      <c r="C45" s="8" t="s">
        <v>31</v>
      </c>
      <c r="D45" s="8"/>
      <c r="E45" s="8"/>
      <c r="F45" s="8"/>
      <c r="G45" s="17"/>
      <c r="H45" s="9">
        <f>M114</f>
        <v>53103000</v>
      </c>
      <c r="I45" s="9"/>
      <c r="J45" s="31"/>
      <c r="K45" s="32">
        <v>43716</v>
      </c>
      <c r="L45" s="33">
        <v>2000000</v>
      </c>
      <c r="N45" s="54"/>
      <c r="O45" s="50"/>
      <c r="P45" s="61"/>
      <c r="Q45" s="34"/>
      <c r="R45" s="63"/>
      <c r="S45" s="62"/>
    </row>
    <row r="46" spans="1:19" x14ac:dyDescent="0.2">
      <c r="A46" s="8"/>
      <c r="B46" s="8"/>
      <c r="C46" s="8" t="s">
        <v>37</v>
      </c>
      <c r="D46" s="8"/>
      <c r="E46" s="8"/>
      <c r="F46" s="8"/>
      <c r="G46" s="23"/>
      <c r="H46" s="64">
        <f>+E87</f>
        <v>20000</v>
      </c>
      <c r="I46" s="9" t="s">
        <v>7</v>
      </c>
      <c r="J46" s="31"/>
      <c r="K46" s="32">
        <v>43717</v>
      </c>
      <c r="L46" s="33">
        <v>0</v>
      </c>
      <c r="N46" s="54"/>
      <c r="O46" s="50"/>
      <c r="P46" s="61"/>
      <c r="Q46" s="34"/>
      <c r="R46" s="61"/>
      <c r="S46" s="62"/>
    </row>
    <row r="47" spans="1:19" x14ac:dyDescent="0.2">
      <c r="A47" s="8"/>
      <c r="B47" s="8"/>
      <c r="C47" s="8"/>
      <c r="D47" s="8"/>
      <c r="E47" s="8"/>
      <c r="F47" s="8"/>
      <c r="G47" s="23" t="s">
        <v>7</v>
      </c>
      <c r="H47" s="65"/>
      <c r="I47" s="9">
        <f>H45+H46</f>
        <v>53123000</v>
      </c>
      <c r="J47" s="31"/>
      <c r="L47" s="33"/>
      <c r="N47" s="54"/>
      <c r="O47" s="50"/>
      <c r="P47" s="61"/>
      <c r="Q47" s="62"/>
      <c r="R47" s="61"/>
      <c r="S47" s="62"/>
    </row>
    <row r="48" spans="1:19" x14ac:dyDescent="0.2">
      <c r="A48" s="8"/>
      <c r="B48" s="8"/>
      <c r="C48" s="8"/>
      <c r="D48" s="8"/>
      <c r="E48" s="8"/>
      <c r="F48" s="8"/>
      <c r="G48" s="23"/>
      <c r="H48" s="66"/>
      <c r="I48" s="9" t="s">
        <v>7</v>
      </c>
      <c r="J48" s="31"/>
      <c r="L48" s="33"/>
      <c r="N48" s="54"/>
      <c r="O48" s="50"/>
      <c r="P48" s="67"/>
      <c r="Q48" s="67">
        <f>SUM(Q13:Q46)</f>
        <v>0</v>
      </c>
      <c r="R48" s="61"/>
      <c r="S48" s="62"/>
    </row>
    <row r="49" spans="1:19" x14ac:dyDescent="0.2">
      <c r="A49" s="8"/>
      <c r="B49" s="8"/>
      <c r="C49" s="8" t="s">
        <v>38</v>
      </c>
      <c r="D49" s="8"/>
      <c r="E49" s="8"/>
      <c r="F49" s="8"/>
      <c r="G49" s="17"/>
      <c r="H49" s="48">
        <f>+L114</f>
        <v>37197500</v>
      </c>
      <c r="I49" s="9">
        <v>0</v>
      </c>
      <c r="J49" s="68"/>
      <c r="L49" s="33"/>
      <c r="M49" s="69"/>
      <c r="N49" s="54"/>
      <c r="O49" s="50"/>
      <c r="Q49" s="2"/>
      <c r="S49" s="2"/>
    </row>
    <row r="50" spans="1:19" x14ac:dyDescent="0.2">
      <c r="A50" s="8"/>
      <c r="B50" s="8"/>
      <c r="C50" s="8" t="s">
        <v>39</v>
      </c>
      <c r="D50" s="8"/>
      <c r="E50" s="8"/>
      <c r="F50" s="8"/>
      <c r="G50" s="8"/>
      <c r="H50" s="56">
        <f>A87</f>
        <v>570000</v>
      </c>
      <c r="I50" s="9"/>
      <c r="J50" s="31"/>
      <c r="L50" s="33"/>
      <c r="M50" s="69"/>
      <c r="N50" s="54"/>
      <c r="O50" s="50"/>
      <c r="P50" s="70"/>
      <c r="Q50" s="2" t="s">
        <v>40</v>
      </c>
      <c r="S50" s="2"/>
    </row>
    <row r="51" spans="1:19" x14ac:dyDescent="0.2">
      <c r="A51" s="8"/>
      <c r="B51" s="8"/>
      <c r="C51" s="8"/>
      <c r="D51" s="8"/>
      <c r="E51" s="8"/>
      <c r="F51" s="8"/>
      <c r="G51" s="8"/>
      <c r="H51" s="17"/>
      <c r="I51" s="56">
        <f>SUM(H49:H50)</f>
        <v>37767500</v>
      </c>
      <c r="J51" s="31"/>
      <c r="L51" s="33"/>
      <c r="M51" s="69"/>
      <c r="N51" s="54"/>
      <c r="O51" s="50"/>
      <c r="P51" s="71"/>
      <c r="Q51" s="55"/>
      <c r="R51" s="71"/>
      <c r="S51" s="55"/>
    </row>
    <row r="52" spans="1:19" x14ac:dyDescent="0.25">
      <c r="A52" s="8"/>
      <c r="B52" s="8"/>
      <c r="C52" s="19" t="s">
        <v>41</v>
      </c>
      <c r="D52" s="8"/>
      <c r="E52" s="8"/>
      <c r="F52" s="8"/>
      <c r="G52" s="8"/>
      <c r="H52" s="9"/>
      <c r="I52" s="9">
        <f>+I30-I47+I51</f>
        <v>8778600</v>
      </c>
      <c r="J52" s="72"/>
      <c r="L52" s="33"/>
      <c r="M52" s="73"/>
      <c r="N52" s="54"/>
      <c r="O52" s="50"/>
      <c r="P52" s="71"/>
      <c r="Q52" s="55"/>
      <c r="R52" s="71"/>
      <c r="S52" s="55"/>
    </row>
    <row r="53" spans="1:19" x14ac:dyDescent="0.25">
      <c r="A53" s="74" t="s">
        <v>42</v>
      </c>
      <c r="B53" s="8"/>
      <c r="C53" s="8" t="s">
        <v>43</v>
      </c>
      <c r="D53" s="8"/>
      <c r="E53" s="8"/>
      <c r="F53" s="8"/>
      <c r="G53" s="8"/>
      <c r="H53" s="9"/>
      <c r="I53" s="9">
        <f>+I27</f>
        <v>8778600</v>
      </c>
      <c r="J53" s="72"/>
      <c r="L53" s="33"/>
      <c r="M53" s="73"/>
      <c r="N53" s="54"/>
      <c r="O53" s="50"/>
      <c r="P53" s="71"/>
      <c r="Q53" s="55"/>
      <c r="R53" s="71"/>
      <c r="S53" s="55"/>
    </row>
    <row r="54" spans="1:19" x14ac:dyDescent="0.25">
      <c r="A54" s="8"/>
      <c r="B54" s="8"/>
      <c r="C54" s="8"/>
      <c r="D54" s="8"/>
      <c r="E54" s="8"/>
      <c r="F54" s="8"/>
      <c r="G54" s="8"/>
      <c r="H54" s="9" t="s">
        <v>7</v>
      </c>
      <c r="I54" s="56">
        <v>0</v>
      </c>
      <c r="J54" s="72"/>
      <c r="L54" s="33"/>
      <c r="M54" s="75"/>
      <c r="N54" s="54"/>
      <c r="O54" s="50"/>
      <c r="P54" s="71"/>
      <c r="Q54" s="55"/>
      <c r="R54" s="71"/>
      <c r="S54" s="76"/>
    </row>
    <row r="55" spans="1:19" x14ac:dyDescent="0.25">
      <c r="A55" s="8"/>
      <c r="B55" s="8"/>
      <c r="C55" s="8"/>
      <c r="D55" s="8"/>
      <c r="E55" s="8" t="s">
        <v>44</v>
      </c>
      <c r="F55" s="8"/>
      <c r="G55" s="8"/>
      <c r="H55" s="9"/>
      <c r="I55" s="9">
        <f>+I53-I52</f>
        <v>0</v>
      </c>
      <c r="J55" s="72"/>
      <c r="L55" s="33"/>
      <c r="M55" s="69"/>
      <c r="N55" s="54"/>
      <c r="O55" s="50"/>
      <c r="P55" s="71"/>
      <c r="Q55" s="55"/>
      <c r="R55" s="71"/>
      <c r="S55" s="71"/>
    </row>
    <row r="56" spans="1:19" x14ac:dyDescent="0.25">
      <c r="A56" s="8"/>
      <c r="B56" s="8"/>
      <c r="C56" s="8"/>
      <c r="D56" s="8"/>
      <c r="E56" s="8"/>
      <c r="F56" s="8"/>
      <c r="G56" s="8"/>
      <c r="H56" s="9"/>
      <c r="I56" s="9"/>
      <c r="J56" s="72"/>
      <c r="L56" s="33"/>
      <c r="M56" s="75"/>
      <c r="N56" s="54"/>
      <c r="O56" s="50"/>
      <c r="P56" s="71"/>
      <c r="Q56" s="55"/>
      <c r="R56" s="71"/>
      <c r="S56" s="71"/>
    </row>
    <row r="57" spans="1:19" x14ac:dyDescent="0.25">
      <c r="A57" s="8" t="s">
        <v>45</v>
      </c>
      <c r="B57" s="8"/>
      <c r="C57" s="8"/>
      <c r="D57" s="8"/>
      <c r="E57" s="8"/>
      <c r="F57" s="8"/>
      <c r="G57" s="8"/>
      <c r="H57" s="9"/>
      <c r="I57" s="52"/>
      <c r="J57" s="72"/>
      <c r="L57" s="33"/>
      <c r="M57" s="75"/>
      <c r="N57" s="54"/>
      <c r="O57" s="50"/>
      <c r="P57" s="71"/>
      <c r="Q57" s="55"/>
      <c r="R57" s="71"/>
      <c r="S57" s="71"/>
    </row>
    <row r="58" spans="1:19" x14ac:dyDescent="0.25">
      <c r="A58" s="8" t="s">
        <v>46</v>
      </c>
      <c r="B58" s="8"/>
      <c r="C58" s="8"/>
      <c r="D58" s="8"/>
      <c r="E58" s="8" t="s">
        <v>7</v>
      </c>
      <c r="F58" s="8"/>
      <c r="G58" s="8" t="s">
        <v>47</v>
      </c>
      <c r="H58" s="9"/>
      <c r="I58" s="24"/>
      <c r="J58" s="72"/>
      <c r="L58" s="33"/>
      <c r="M58" s="75"/>
      <c r="N58" s="54"/>
      <c r="O58" s="50"/>
      <c r="P58" s="71"/>
      <c r="Q58" s="55"/>
      <c r="R58" s="71"/>
      <c r="S58" s="71"/>
    </row>
    <row r="59" spans="1:19" x14ac:dyDescent="0.25">
      <c r="A59" s="8"/>
      <c r="B59" s="8"/>
      <c r="C59" s="8"/>
      <c r="D59" s="8"/>
      <c r="E59" s="8"/>
      <c r="F59" s="8"/>
      <c r="G59" s="8"/>
      <c r="H59" s="9" t="s">
        <v>7</v>
      </c>
      <c r="I59" s="24"/>
      <c r="J59" s="72"/>
      <c r="L59" s="33"/>
      <c r="M59" s="75"/>
      <c r="N59" s="54"/>
      <c r="O59" s="50"/>
      <c r="Q59" s="44"/>
    </row>
    <row r="60" spans="1:19" x14ac:dyDescent="0.25">
      <c r="A60" s="77"/>
      <c r="B60" s="78"/>
      <c r="C60" s="78"/>
      <c r="D60" s="79"/>
      <c r="E60" s="79"/>
      <c r="F60" s="79"/>
      <c r="G60" s="79"/>
      <c r="H60" s="79"/>
      <c r="J60" s="72"/>
      <c r="L60" s="33"/>
      <c r="N60" s="54"/>
      <c r="O60" s="50"/>
    </row>
    <row r="61" spans="1:19" x14ac:dyDescent="0.25">
      <c r="A61" s="2"/>
      <c r="B61" s="2"/>
      <c r="C61" s="2"/>
      <c r="D61" s="2"/>
      <c r="E61" s="2"/>
      <c r="F61" s="2"/>
      <c r="G61" s="10"/>
      <c r="I61" s="2"/>
      <c r="J61" s="72"/>
      <c r="L61" s="33"/>
      <c r="N61" s="54"/>
      <c r="O61" s="50"/>
      <c r="Q61" s="70"/>
    </row>
    <row r="62" spans="1:19" x14ac:dyDescent="0.25">
      <c r="A62" s="80" t="s">
        <v>48</v>
      </c>
      <c r="B62" s="78"/>
      <c r="C62" s="78"/>
      <c r="D62" s="79"/>
      <c r="E62" s="79"/>
      <c r="F62" s="79"/>
      <c r="G62" s="10" t="s">
        <v>49</v>
      </c>
      <c r="J62" s="81"/>
      <c r="L62" s="33"/>
      <c r="N62" s="54"/>
      <c r="O62" s="50"/>
      <c r="Q62" s="70"/>
    </row>
    <row r="63" spans="1:19" x14ac:dyDescent="0.25">
      <c r="A63" s="77"/>
      <c r="B63" s="78"/>
      <c r="C63" s="78"/>
      <c r="D63" s="79"/>
      <c r="E63" s="79"/>
      <c r="F63" s="79"/>
      <c r="G63" s="79"/>
      <c r="H63" s="79"/>
      <c r="J63" s="81"/>
      <c r="L63" s="33"/>
      <c r="N63" s="54"/>
      <c r="O63" s="50"/>
    </row>
    <row r="64" spans="1:19" x14ac:dyDescent="0.25">
      <c r="A64" s="2" t="s">
        <v>50</v>
      </c>
      <c r="B64" s="2"/>
      <c r="C64" s="2"/>
      <c r="D64" s="2"/>
      <c r="E64" s="2"/>
      <c r="F64" s="2"/>
      <c r="H64" s="10" t="s">
        <v>51</v>
      </c>
      <c r="I64" s="2"/>
      <c r="J64" s="81"/>
      <c r="L64" s="33"/>
      <c r="N64" s="54"/>
      <c r="O64" s="50"/>
    </row>
    <row r="65" spans="1:15" x14ac:dyDescent="0.25">
      <c r="A65" s="2"/>
      <c r="B65" s="2"/>
      <c r="C65" s="2"/>
      <c r="D65" s="2"/>
      <c r="E65" s="2"/>
      <c r="F65" s="2"/>
      <c r="G65" s="79" t="s">
        <v>52</v>
      </c>
      <c r="H65" s="2"/>
      <c r="I65" s="2"/>
      <c r="J65" s="81"/>
      <c r="L65" s="33"/>
      <c r="M65" s="75"/>
      <c r="N65" s="54"/>
      <c r="O65" s="50"/>
    </row>
    <row r="66" spans="1:15" x14ac:dyDescent="0.25">
      <c r="A66" s="2"/>
      <c r="B66" s="2"/>
      <c r="C66" s="2"/>
      <c r="D66" s="2"/>
      <c r="E66" s="2"/>
      <c r="F66" s="2"/>
      <c r="G66" s="79"/>
      <c r="H66" s="2"/>
      <c r="I66" s="2"/>
      <c r="J66" s="81"/>
      <c r="L66" s="33"/>
      <c r="N66" s="54"/>
      <c r="O66" s="50"/>
    </row>
    <row r="67" spans="1:15" x14ac:dyDescent="0.25">
      <c r="A67" s="2"/>
      <c r="B67" s="2"/>
      <c r="C67" s="2"/>
      <c r="D67" s="2"/>
      <c r="E67" s="2" t="s">
        <v>53</v>
      </c>
      <c r="F67" s="2"/>
      <c r="G67" s="2"/>
      <c r="H67" s="2"/>
      <c r="I67" s="2"/>
      <c r="J67" s="81"/>
      <c r="L67" s="33"/>
      <c r="N67" s="54"/>
      <c r="O67" s="50"/>
    </row>
    <row r="68" spans="1:15" x14ac:dyDescent="0.25">
      <c r="A68" s="2"/>
      <c r="B68" s="2"/>
      <c r="C68" s="2"/>
      <c r="D68" s="2"/>
      <c r="E68" s="2" t="s">
        <v>53</v>
      </c>
      <c r="F68" s="2"/>
      <c r="G68" s="2"/>
      <c r="H68" s="2"/>
      <c r="I68" s="82"/>
      <c r="J68" s="81"/>
      <c r="L68" s="33"/>
      <c r="N68" s="54"/>
      <c r="O68" s="50"/>
    </row>
    <row r="69" spans="1:15" x14ac:dyDescent="0.25">
      <c r="A69" s="79"/>
      <c r="B69" s="79"/>
      <c r="C69" s="79"/>
      <c r="D69" s="79"/>
      <c r="E69" s="79"/>
      <c r="F69" s="79"/>
      <c r="G69" s="83"/>
      <c r="H69" s="84"/>
      <c r="I69" s="79"/>
      <c r="J69" s="81"/>
      <c r="L69" s="33"/>
      <c r="N69" s="54"/>
      <c r="O69" s="85"/>
    </row>
    <row r="70" spans="1:15" x14ac:dyDescent="0.25">
      <c r="A70" s="79"/>
      <c r="B70" s="79"/>
      <c r="C70" s="79"/>
      <c r="D70" s="79"/>
      <c r="E70" s="79"/>
      <c r="F70" s="79"/>
      <c r="G70" s="83" t="s">
        <v>54</v>
      </c>
      <c r="H70" s="86"/>
      <c r="I70" s="79"/>
      <c r="J70" s="81"/>
      <c r="L70" s="33"/>
      <c r="N70" s="54"/>
      <c r="O70" s="85"/>
    </row>
    <row r="71" spans="1:15" x14ac:dyDescent="0.25">
      <c r="A71" s="87" t="s">
        <v>39</v>
      </c>
      <c r="B71" s="88"/>
      <c r="C71" s="88"/>
      <c r="D71" s="88"/>
      <c r="E71" s="89" t="s">
        <v>55</v>
      </c>
      <c r="F71" s="2"/>
      <c r="G71" s="2"/>
      <c r="H71" s="55"/>
      <c r="I71" s="2"/>
      <c r="J71" s="81"/>
      <c r="L71" s="33"/>
      <c r="N71" s="54"/>
      <c r="O71" s="85"/>
    </row>
    <row r="72" spans="1:15" x14ac:dyDescent="0.25">
      <c r="A72" s="90">
        <v>570000</v>
      </c>
      <c r="B72" s="91"/>
      <c r="C72" s="92"/>
      <c r="D72" s="88"/>
      <c r="E72" s="93">
        <v>20000</v>
      </c>
      <c r="F72" s="2"/>
      <c r="G72" s="2"/>
      <c r="H72" s="55"/>
      <c r="I72" s="2"/>
      <c r="J72" s="81"/>
      <c r="L72" s="33"/>
      <c r="N72" s="54"/>
      <c r="O72" s="85"/>
    </row>
    <row r="73" spans="1:15" x14ac:dyDescent="0.25">
      <c r="A73" s="89"/>
      <c r="B73" s="88"/>
      <c r="C73" s="92"/>
      <c r="D73" s="92"/>
      <c r="E73" s="94"/>
      <c r="F73" s="70"/>
      <c r="H73" s="71"/>
      <c r="J73" s="81"/>
      <c r="L73" s="33"/>
      <c r="N73" s="54"/>
      <c r="O73" s="85"/>
    </row>
    <row r="74" spans="1:15" x14ac:dyDescent="0.25">
      <c r="A74" s="95"/>
      <c r="B74" s="88"/>
      <c r="C74" s="96"/>
      <c r="D74" s="96"/>
      <c r="E74" s="94"/>
      <c r="H74" s="71"/>
      <c r="J74" s="81"/>
      <c r="L74" s="33"/>
      <c r="N74" s="54"/>
      <c r="O74" s="85"/>
    </row>
    <row r="75" spans="1:15" x14ac:dyDescent="0.25">
      <c r="A75" s="97"/>
      <c r="B75" s="88"/>
      <c r="C75" s="96"/>
      <c r="D75" s="96"/>
      <c r="E75" s="94"/>
      <c r="H75" s="71"/>
      <c r="J75" s="81"/>
      <c r="L75" s="33"/>
      <c r="N75" s="54"/>
      <c r="O75" s="98"/>
    </row>
    <row r="76" spans="1:15" x14ac:dyDescent="0.25">
      <c r="A76" s="97"/>
      <c r="B76" s="88"/>
      <c r="C76" s="96"/>
      <c r="D76" s="96"/>
      <c r="E76" s="94"/>
      <c r="H76" s="71"/>
      <c r="J76" s="81"/>
      <c r="L76" s="33"/>
      <c r="N76" s="54"/>
      <c r="O76" s="98"/>
    </row>
    <row r="77" spans="1:15" x14ac:dyDescent="0.25">
      <c r="A77" s="87"/>
      <c r="B77" s="88"/>
      <c r="C77" s="88"/>
      <c r="D77" s="88"/>
      <c r="E77" s="89"/>
      <c r="F77" s="2"/>
      <c r="G77" s="2"/>
      <c r="H77" s="55"/>
      <c r="I77" s="2"/>
      <c r="J77" s="81"/>
      <c r="L77" s="33"/>
      <c r="N77" s="54"/>
      <c r="O77" s="98"/>
    </row>
    <row r="78" spans="1:15" x14ac:dyDescent="0.25">
      <c r="A78" s="90"/>
      <c r="B78" s="88"/>
      <c r="C78" s="88"/>
      <c r="D78" s="88"/>
      <c r="E78" s="89"/>
      <c r="F78" s="2"/>
      <c r="G78" s="2"/>
      <c r="H78" s="55"/>
      <c r="I78" s="2"/>
      <c r="J78" s="81"/>
      <c r="L78" s="33"/>
      <c r="N78" s="54"/>
      <c r="O78" s="98"/>
    </row>
    <row r="79" spans="1:15" x14ac:dyDescent="0.25">
      <c r="A79" s="90"/>
      <c r="B79" s="88"/>
      <c r="C79" s="92"/>
      <c r="D79" s="88"/>
      <c r="E79" s="93"/>
      <c r="F79" s="2"/>
      <c r="G79" s="2"/>
      <c r="H79" s="55"/>
      <c r="I79" s="2"/>
      <c r="J79" s="81"/>
      <c r="L79" s="33"/>
      <c r="N79" s="54"/>
      <c r="O79" s="98"/>
    </row>
    <row r="80" spans="1:15" x14ac:dyDescent="0.25">
      <c r="A80" s="89"/>
      <c r="B80" s="88"/>
      <c r="C80" s="92"/>
      <c r="D80" s="92"/>
      <c r="E80" s="94"/>
      <c r="F80" s="70"/>
      <c r="H80" s="71"/>
      <c r="J80" s="81"/>
      <c r="L80" s="33"/>
      <c r="N80" s="54"/>
      <c r="O80" s="98"/>
    </row>
    <row r="81" spans="1:15" x14ac:dyDescent="0.25">
      <c r="A81" s="95"/>
      <c r="B81" s="88"/>
      <c r="C81" s="96"/>
      <c r="D81" s="96"/>
      <c r="E81" s="94"/>
      <c r="H81" s="71"/>
      <c r="J81" s="81"/>
      <c r="L81" s="33"/>
      <c r="N81" s="54"/>
      <c r="O81" s="85"/>
    </row>
    <row r="82" spans="1:15" x14ac:dyDescent="0.25">
      <c r="A82" s="97"/>
      <c r="B82" s="88"/>
      <c r="C82" s="96"/>
      <c r="D82" s="96"/>
      <c r="E82" s="94"/>
      <c r="H82" s="71"/>
      <c r="J82" s="81"/>
      <c r="L82" s="33"/>
      <c r="N82" s="54"/>
      <c r="O82" s="85"/>
    </row>
    <row r="83" spans="1:15" x14ac:dyDescent="0.25">
      <c r="A83" s="97"/>
      <c r="B83" s="88"/>
      <c r="C83" s="96"/>
      <c r="D83" s="96"/>
      <c r="E83" s="94"/>
      <c r="H83" s="71"/>
      <c r="J83" s="81"/>
      <c r="L83" s="33"/>
      <c r="N83" s="54"/>
      <c r="O83" s="85"/>
    </row>
    <row r="84" spans="1:15" x14ac:dyDescent="0.25">
      <c r="A84" s="87"/>
      <c r="B84" s="88"/>
      <c r="C84" s="88"/>
      <c r="D84" s="88"/>
      <c r="E84" s="89"/>
      <c r="F84" s="2"/>
      <c r="G84" s="2"/>
      <c r="H84" s="55"/>
      <c r="I84" s="2"/>
      <c r="J84" s="81"/>
      <c r="L84" s="33"/>
      <c r="N84" s="54"/>
      <c r="O84" s="85"/>
    </row>
    <row r="85" spans="1:15" x14ac:dyDescent="0.25">
      <c r="A85" s="90"/>
      <c r="B85" s="88"/>
      <c r="C85" s="88"/>
      <c r="D85" s="88"/>
      <c r="E85" s="89"/>
      <c r="F85" s="2"/>
      <c r="G85" s="2"/>
      <c r="H85" s="55"/>
      <c r="I85" s="2"/>
      <c r="J85" s="81"/>
      <c r="L85" s="33"/>
      <c r="N85" s="54"/>
      <c r="O85" s="85"/>
    </row>
    <row r="86" spans="1:15" x14ac:dyDescent="0.25">
      <c r="A86" s="90"/>
      <c r="B86" s="88"/>
      <c r="C86" s="92"/>
      <c r="D86" s="88"/>
      <c r="E86" s="93"/>
      <c r="F86" s="2"/>
      <c r="G86" s="2"/>
      <c r="H86" s="55"/>
      <c r="I86" s="2"/>
      <c r="J86" s="81"/>
      <c r="L86" s="33"/>
      <c r="N86" s="54"/>
      <c r="O86" s="85"/>
    </row>
    <row r="87" spans="1:15" x14ac:dyDescent="0.25">
      <c r="A87" s="99">
        <f>SUM(A69:A86)</f>
        <v>570000</v>
      </c>
      <c r="E87" s="71">
        <f>SUM(E69:E86)</f>
        <v>20000</v>
      </c>
      <c r="H87" s="71">
        <f>SUM(H69:H86)</f>
        <v>0</v>
      </c>
      <c r="J87" s="81"/>
      <c r="L87" s="33"/>
      <c r="N87" s="54"/>
      <c r="O87" s="85"/>
    </row>
    <row r="88" spans="1:15" x14ac:dyDescent="0.25">
      <c r="J88" s="81"/>
      <c r="L88" s="33"/>
      <c r="N88" s="54"/>
      <c r="O88" s="85"/>
    </row>
    <row r="89" spans="1:15" x14ac:dyDescent="0.25">
      <c r="J89" s="81"/>
      <c r="L89" s="33"/>
      <c r="N89" s="54"/>
      <c r="O89" s="85"/>
    </row>
    <row r="90" spans="1:15" x14ac:dyDescent="0.25">
      <c r="H90" s="7">
        <v>2</v>
      </c>
      <c r="J90" s="81"/>
      <c r="L90" s="33"/>
      <c r="N90" s="54"/>
      <c r="O90" s="85"/>
    </row>
    <row r="91" spans="1:15" x14ac:dyDescent="0.25">
      <c r="J91" s="81"/>
      <c r="L91" s="33"/>
      <c r="N91" s="54"/>
      <c r="O91" s="85"/>
    </row>
    <row r="92" spans="1:15" x14ac:dyDescent="0.25">
      <c r="J92" s="81"/>
      <c r="K92" s="32"/>
      <c r="L92" s="33"/>
      <c r="N92" s="54"/>
      <c r="O92" s="85"/>
    </row>
    <row r="93" spans="1:15" x14ac:dyDescent="0.25">
      <c r="J93" s="81"/>
      <c r="L93" s="100"/>
      <c r="N93" s="54"/>
      <c r="O93" s="85"/>
    </row>
    <row r="94" spans="1:15" x14ac:dyDescent="0.25">
      <c r="L94" s="100"/>
      <c r="N94" s="54"/>
      <c r="O94" s="85"/>
    </row>
    <row r="95" spans="1:15" x14ac:dyDescent="0.25">
      <c r="K95" s="32"/>
      <c r="L95" s="101"/>
      <c r="N95" s="54"/>
      <c r="O95" s="85"/>
    </row>
    <row r="96" spans="1:15" x14ac:dyDescent="0.25">
      <c r="K96" s="32"/>
      <c r="L96" s="101"/>
      <c r="N96" s="54"/>
      <c r="O96" s="85"/>
    </row>
    <row r="97" spans="1:19" x14ac:dyDescent="0.25">
      <c r="K97" s="32"/>
      <c r="L97" s="101"/>
      <c r="N97" s="54"/>
      <c r="O97" s="85"/>
    </row>
    <row r="98" spans="1:19" x14ac:dyDescent="0.25">
      <c r="K98" s="32"/>
      <c r="L98" s="101"/>
      <c r="N98" s="54"/>
      <c r="O98" s="85"/>
    </row>
    <row r="99" spans="1:19" x14ac:dyDescent="0.25">
      <c r="K99" s="32"/>
      <c r="L99" s="101"/>
      <c r="N99" s="54"/>
      <c r="O99" s="85"/>
    </row>
    <row r="100" spans="1:19" x14ac:dyDescent="0.25">
      <c r="K100" s="32"/>
      <c r="L100" s="101"/>
      <c r="N100" s="54"/>
      <c r="O100" s="85"/>
    </row>
    <row r="101" spans="1:19" x14ac:dyDescent="0.25">
      <c r="K101" s="32"/>
      <c r="L101" s="101"/>
      <c r="O101" s="85"/>
    </row>
    <row r="102" spans="1:19" x14ac:dyDescent="0.25">
      <c r="K102" s="32"/>
      <c r="L102" s="101"/>
      <c r="O102" s="85"/>
    </row>
    <row r="103" spans="1:19" x14ac:dyDescent="0.25">
      <c r="K103" s="32"/>
      <c r="L103" s="101"/>
    </row>
    <row r="104" spans="1:19" x14ac:dyDescent="0.25">
      <c r="K104" s="32"/>
      <c r="L104" s="101"/>
    </row>
    <row r="105" spans="1:19" x14ac:dyDescent="0.25">
      <c r="K105" s="32"/>
      <c r="L105" s="101"/>
    </row>
    <row r="106" spans="1:19" x14ac:dyDescent="0.25">
      <c r="K106" s="32"/>
      <c r="L106" s="101"/>
      <c r="O106" s="75">
        <f>SUM(O13:O105)</f>
        <v>40000000</v>
      </c>
    </row>
    <row r="107" spans="1:19" x14ac:dyDescent="0.25">
      <c r="K107" s="32"/>
      <c r="L107" s="101"/>
    </row>
    <row r="108" spans="1:19" x14ac:dyDescent="0.25">
      <c r="K108" s="32"/>
      <c r="L108" s="101"/>
    </row>
    <row r="109" spans="1:19" s="57" customFormat="1" x14ac:dyDescent="0.25">
      <c r="A109" s="7"/>
      <c r="B109" s="7"/>
      <c r="C109" s="7"/>
      <c r="D109" s="7"/>
      <c r="E109" s="7"/>
      <c r="F109" s="7"/>
      <c r="G109" s="7"/>
      <c r="I109" s="7"/>
      <c r="J109" s="7"/>
      <c r="K109" s="32"/>
      <c r="L109" s="101"/>
      <c r="N109" s="35"/>
      <c r="O109" s="102"/>
      <c r="P109" s="7"/>
      <c r="Q109" s="7"/>
      <c r="R109" s="7"/>
      <c r="S109" s="7"/>
    </row>
    <row r="110" spans="1:19" s="57" customFormat="1" x14ac:dyDescent="0.25">
      <c r="A110" s="7"/>
      <c r="B110" s="7"/>
      <c r="C110" s="7"/>
      <c r="D110" s="7"/>
      <c r="E110" s="7"/>
      <c r="F110" s="7"/>
      <c r="G110" s="7"/>
      <c r="I110" s="7"/>
      <c r="J110" s="7"/>
      <c r="K110" s="32"/>
      <c r="L110" s="101"/>
      <c r="N110" s="35"/>
      <c r="O110" s="102"/>
      <c r="P110" s="7"/>
      <c r="Q110" s="7"/>
      <c r="R110" s="7"/>
      <c r="S110" s="7"/>
    </row>
    <row r="111" spans="1:19" s="57" customFormat="1" x14ac:dyDescent="0.25">
      <c r="A111" s="7"/>
      <c r="B111" s="7"/>
      <c r="C111" s="7"/>
      <c r="D111" s="7"/>
      <c r="E111" s="7"/>
      <c r="F111" s="7"/>
      <c r="G111" s="7"/>
      <c r="I111" s="7"/>
      <c r="J111" s="7"/>
      <c r="K111" s="32"/>
      <c r="L111" s="101"/>
      <c r="N111" s="35"/>
      <c r="O111" s="102"/>
      <c r="P111" s="7"/>
      <c r="Q111" s="7"/>
      <c r="R111" s="7"/>
      <c r="S111" s="7"/>
    </row>
    <row r="112" spans="1:19" s="57" customFormat="1" x14ac:dyDescent="0.25">
      <c r="A112" s="7"/>
      <c r="B112" s="7"/>
      <c r="C112" s="7"/>
      <c r="D112" s="7"/>
      <c r="E112" s="7"/>
      <c r="F112" s="7"/>
      <c r="G112" s="7"/>
      <c r="I112" s="7"/>
      <c r="J112" s="7"/>
      <c r="K112" s="32"/>
      <c r="L112" s="101"/>
      <c r="N112" s="35"/>
      <c r="O112" s="102"/>
      <c r="P112" s="7"/>
      <c r="Q112" s="7"/>
      <c r="R112" s="7"/>
      <c r="S112" s="7"/>
    </row>
    <row r="113" spans="1:19" s="57" customFormat="1" x14ac:dyDescent="0.25">
      <c r="A113" s="7"/>
      <c r="B113" s="7"/>
      <c r="C113" s="7"/>
      <c r="D113" s="7"/>
      <c r="E113" s="7"/>
      <c r="F113" s="7"/>
      <c r="G113" s="7"/>
      <c r="I113" s="7"/>
      <c r="J113" s="7"/>
      <c r="K113" s="32"/>
      <c r="L113" s="101"/>
      <c r="N113" s="35"/>
      <c r="O113" s="102"/>
      <c r="P113" s="7"/>
      <c r="Q113" s="7"/>
      <c r="R113" s="7"/>
      <c r="S113" s="7"/>
    </row>
    <row r="114" spans="1:19" s="57" customFormat="1" x14ac:dyDescent="0.25">
      <c r="A114" s="7"/>
      <c r="B114" s="7"/>
      <c r="C114" s="7"/>
      <c r="D114" s="7"/>
      <c r="E114" s="7"/>
      <c r="F114" s="7"/>
      <c r="I114" s="7"/>
      <c r="J114" s="7"/>
      <c r="K114" s="32"/>
      <c r="L114" s="103">
        <f>SUM(L13:L113)</f>
        <v>37197500</v>
      </c>
      <c r="M114" s="104">
        <f>SUM(M13:M113)</f>
        <v>53103000</v>
      </c>
      <c r="N114" s="35"/>
      <c r="O114" s="102"/>
      <c r="P114" s="7"/>
      <c r="Q114" s="7"/>
      <c r="R114" s="7"/>
      <c r="S114" s="7"/>
    </row>
    <row r="115" spans="1:19" s="57" customFormat="1" x14ac:dyDescent="0.2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103">
        <f>SUM(L13:L114)</f>
        <v>74395000</v>
      </c>
      <c r="N115" s="35"/>
      <c r="O115" s="102"/>
      <c r="P115" s="7"/>
      <c r="Q115" s="7"/>
      <c r="R115" s="7"/>
      <c r="S115" s="7"/>
    </row>
    <row r="116" spans="1:19" s="57" customFormat="1" x14ac:dyDescent="0.2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105"/>
      <c r="N116" s="35"/>
      <c r="O116" s="102"/>
      <c r="P116" s="7"/>
      <c r="Q116" s="7"/>
      <c r="R116" s="7"/>
      <c r="S116" s="7"/>
    </row>
    <row r="117" spans="1:19" s="57" customFormat="1" x14ac:dyDescent="0.2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105"/>
      <c r="N117" s="35"/>
      <c r="O117" s="102"/>
      <c r="P117" s="7"/>
      <c r="Q117" s="7"/>
      <c r="R117" s="7"/>
      <c r="S117" s="7"/>
    </row>
    <row r="118" spans="1:19" s="57" customFormat="1" x14ac:dyDescent="0.2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105"/>
      <c r="N118" s="35"/>
      <c r="O118" s="102"/>
      <c r="P118" s="7"/>
      <c r="Q118" s="7"/>
      <c r="R118" s="7"/>
      <c r="S118" s="7"/>
    </row>
    <row r="119" spans="1:19" s="57" customFormat="1" x14ac:dyDescent="0.2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105"/>
      <c r="N119" s="35"/>
      <c r="O119" s="102"/>
      <c r="P119" s="7"/>
      <c r="Q119" s="7"/>
      <c r="R119" s="7"/>
      <c r="S119" s="7"/>
    </row>
    <row r="120" spans="1:19" s="57" customFormat="1" x14ac:dyDescent="0.2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105"/>
      <c r="N120" s="35"/>
      <c r="O120" s="102"/>
      <c r="P120" s="7"/>
      <c r="Q120" s="7"/>
      <c r="R120" s="7"/>
      <c r="S120" s="7"/>
    </row>
    <row r="121" spans="1:19" s="57" customFormat="1" x14ac:dyDescent="0.2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105"/>
      <c r="N121" s="35"/>
      <c r="O121" s="102"/>
      <c r="P121" s="7"/>
      <c r="Q121" s="7"/>
      <c r="R121" s="7"/>
      <c r="S121" s="7"/>
    </row>
    <row r="122" spans="1:19" s="57" customFormat="1" x14ac:dyDescent="0.25">
      <c r="A122" s="7"/>
      <c r="B122" s="7"/>
      <c r="C122" s="7"/>
      <c r="D122" s="7"/>
      <c r="E122" s="7"/>
      <c r="F122" s="7"/>
      <c r="H122" s="7"/>
      <c r="I122" s="7"/>
      <c r="J122" s="7"/>
      <c r="K122" s="7"/>
      <c r="L122" s="105"/>
      <c r="N122" s="35"/>
      <c r="O122" s="102"/>
      <c r="P122" s="7"/>
      <c r="Q122" s="7"/>
      <c r="R122" s="7"/>
      <c r="S122" s="7"/>
    </row>
    <row r="123" spans="1:19" s="57" customFormat="1" x14ac:dyDescent="0.2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105"/>
      <c r="N123" s="35"/>
      <c r="O123" s="102"/>
      <c r="P123" s="7"/>
      <c r="Q123" s="7"/>
      <c r="R123" s="7"/>
      <c r="S123" s="7"/>
    </row>
    <row r="124" spans="1:19" s="57" customFormat="1" x14ac:dyDescent="0.2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105"/>
      <c r="N124" s="35"/>
      <c r="O124" s="102"/>
      <c r="P124" s="7"/>
      <c r="Q124" s="7"/>
      <c r="R124" s="7"/>
      <c r="S124" s="7"/>
    </row>
    <row r="125" spans="1:19" s="57" customFormat="1" x14ac:dyDescent="0.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105"/>
      <c r="N125" s="35"/>
      <c r="O125" s="102"/>
      <c r="P125" s="7"/>
      <c r="Q125" s="7"/>
      <c r="R125" s="7"/>
      <c r="S125" s="7"/>
    </row>
    <row r="126" spans="1:19" s="57" customFormat="1" x14ac:dyDescent="0.2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105"/>
      <c r="N126" s="35"/>
      <c r="O126" s="102"/>
      <c r="P126" s="7"/>
      <c r="Q126" s="7"/>
      <c r="R126" s="7"/>
      <c r="S126" s="7"/>
    </row>
    <row r="127" spans="1:19" s="57" customFormat="1" x14ac:dyDescent="0.2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105"/>
      <c r="N127" s="35"/>
      <c r="O127" s="102"/>
      <c r="P127" s="7"/>
      <c r="Q127" s="7"/>
      <c r="R127" s="7"/>
      <c r="S127" s="7"/>
    </row>
    <row r="128" spans="1:19" s="57" customFormat="1" x14ac:dyDescent="0.2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105"/>
      <c r="N128" s="35"/>
      <c r="O128" s="102"/>
      <c r="P128" s="7"/>
      <c r="Q128" s="7"/>
      <c r="R128" s="7"/>
      <c r="S128" s="7"/>
    </row>
    <row r="129" spans="1:19" s="57" customFormat="1" x14ac:dyDescent="0.2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105"/>
      <c r="N129" s="35"/>
      <c r="O129" s="102"/>
      <c r="P129" s="7"/>
      <c r="Q129" s="7"/>
      <c r="R129" s="7"/>
      <c r="S129" s="7"/>
    </row>
    <row r="130" spans="1:19" s="57" customFormat="1" x14ac:dyDescent="0.2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105"/>
      <c r="N130" s="35"/>
      <c r="O130" s="102"/>
      <c r="P130" s="7"/>
      <c r="Q130" s="7"/>
      <c r="R130" s="7"/>
      <c r="S130" s="7"/>
    </row>
    <row r="131" spans="1:19" s="57" customFormat="1" x14ac:dyDescent="0.2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105"/>
      <c r="N131" s="35"/>
      <c r="O131" s="102"/>
      <c r="P131" s="7"/>
      <c r="Q131" s="7"/>
      <c r="R131" s="7"/>
      <c r="S131" s="7"/>
    </row>
    <row r="132" spans="1:19" s="57" customFormat="1" x14ac:dyDescent="0.2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105"/>
      <c r="N132" s="35"/>
      <c r="O132" s="102"/>
      <c r="P132" s="7"/>
      <c r="Q132" s="7"/>
      <c r="R132" s="7"/>
      <c r="S132" s="7"/>
    </row>
  </sheetData>
  <mergeCells count="1">
    <mergeCell ref="A1:I1"/>
  </mergeCells>
  <pageMargins left="0.7" right="0.7" top="0.75" bottom="0.75" header="0.3" footer="0.3"/>
  <pageSetup paperSize="9" scale="71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2"/>
  <sheetViews>
    <sheetView view="pageBreakPreview" topLeftCell="A16" zoomScale="90" zoomScaleNormal="100" zoomScaleSheetLayoutView="90" workbookViewId="0">
      <selection activeCell="M18" sqref="M18"/>
    </sheetView>
  </sheetViews>
  <sheetFormatPr defaultRowHeight="15" x14ac:dyDescent="0.25"/>
  <cols>
    <col min="1" max="1" width="17.4257812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13.85546875" style="7" customWidth="1"/>
    <col min="8" max="8" width="22" style="7" customWidth="1"/>
    <col min="9" max="9" width="20.7109375" style="7" customWidth="1"/>
    <col min="10" max="10" width="27.5703125" style="7" bestFit="1" customWidth="1"/>
    <col min="11" max="11" width="18.5703125" style="7" bestFit="1" customWidth="1"/>
    <col min="12" max="12" width="17.42578125" style="105" bestFit="1" customWidth="1"/>
    <col min="13" max="13" width="16.140625" style="57" bestFit="1" customWidth="1"/>
    <col min="14" max="14" width="15.5703125" style="35" customWidth="1"/>
    <col min="15" max="15" width="20" style="102" bestFit="1" customWidth="1"/>
    <col min="16" max="16" width="21.5703125" style="7" bestFit="1" customWidth="1"/>
    <col min="17" max="17" width="12.42578125" style="7" bestFit="1" customWidth="1"/>
    <col min="18" max="18" width="22.42578125" style="7" customWidth="1"/>
    <col min="19" max="19" width="20.140625" style="7" customWidth="1"/>
    <col min="20" max="16384" width="9.140625" style="7"/>
  </cols>
  <sheetData>
    <row r="1" spans="1:19" ht="15.75" x14ac:dyDescent="0.25">
      <c r="A1" s="122" t="s">
        <v>0</v>
      </c>
      <c r="B1" s="122"/>
      <c r="C1" s="122"/>
      <c r="D1" s="122"/>
      <c r="E1" s="122"/>
      <c r="F1" s="122"/>
      <c r="G1" s="122"/>
      <c r="H1" s="122"/>
      <c r="I1" s="122"/>
      <c r="J1" s="106"/>
      <c r="K1" s="2"/>
      <c r="L1" s="3"/>
      <c r="M1" s="4"/>
      <c r="N1" s="5"/>
      <c r="O1" s="6"/>
      <c r="P1" s="2"/>
      <c r="Q1" s="2"/>
      <c r="R1" s="2"/>
      <c r="S1" s="2"/>
    </row>
    <row r="2" spans="1:19" x14ac:dyDescent="0.25">
      <c r="A2" s="8"/>
      <c r="B2" s="8"/>
      <c r="C2" s="8"/>
      <c r="D2" s="8"/>
      <c r="E2" s="8"/>
      <c r="F2" s="8"/>
      <c r="G2" s="8"/>
      <c r="H2" s="9"/>
      <c r="I2" s="8"/>
      <c r="J2" s="8"/>
      <c r="K2" s="2"/>
      <c r="L2" s="3"/>
      <c r="M2" s="4"/>
      <c r="N2" s="5"/>
      <c r="O2" s="10"/>
      <c r="P2" s="2"/>
      <c r="Q2" s="2"/>
      <c r="R2" s="2"/>
      <c r="S2" s="2"/>
    </row>
    <row r="3" spans="1:19" ht="14.25" x14ac:dyDescent="0.2">
      <c r="A3" s="8" t="s">
        <v>1</v>
      </c>
      <c r="B3" s="11" t="s">
        <v>58</v>
      </c>
      <c r="C3" s="10"/>
      <c r="D3" s="8"/>
      <c r="E3" s="8"/>
      <c r="F3" s="8"/>
      <c r="G3" s="8"/>
      <c r="H3" s="8" t="s">
        <v>3</v>
      </c>
      <c r="I3" s="12">
        <v>43074</v>
      </c>
      <c r="J3" s="13"/>
      <c r="K3" s="2"/>
      <c r="L3" s="14"/>
      <c r="M3" s="4"/>
      <c r="N3" s="5"/>
      <c r="O3" s="10"/>
      <c r="P3" s="2"/>
      <c r="Q3" s="2"/>
      <c r="R3" s="2"/>
      <c r="S3" s="2"/>
    </row>
    <row r="4" spans="1:19" ht="14.25" x14ac:dyDescent="0.2">
      <c r="A4" s="8" t="s">
        <v>4</v>
      </c>
      <c r="B4" s="8" t="s">
        <v>56</v>
      </c>
      <c r="C4" s="8"/>
      <c r="D4" s="8"/>
      <c r="E4" s="8"/>
      <c r="F4" s="8"/>
      <c r="G4" s="8"/>
      <c r="H4" s="8" t="s">
        <v>6</v>
      </c>
      <c r="I4" s="15">
        <v>0.66666666666666663</v>
      </c>
      <c r="J4" s="15"/>
      <c r="K4" s="2"/>
      <c r="L4" s="14"/>
      <c r="M4" s="4"/>
      <c r="N4" s="5"/>
      <c r="O4" s="10"/>
      <c r="P4" s="2"/>
      <c r="Q4" s="2"/>
      <c r="R4" s="2"/>
      <c r="S4" s="2"/>
    </row>
    <row r="5" spans="1:19" ht="14.25" x14ac:dyDescent="0.2">
      <c r="A5" s="8"/>
      <c r="B5" s="8" t="s">
        <v>7</v>
      </c>
      <c r="C5" s="8"/>
      <c r="D5" s="8"/>
      <c r="E5" s="8"/>
      <c r="F5" s="8"/>
      <c r="G5" s="8"/>
      <c r="H5" s="9"/>
      <c r="I5" s="15"/>
      <c r="J5" s="16"/>
      <c r="K5" s="2"/>
      <c r="L5" s="14"/>
      <c r="M5" s="17"/>
      <c r="N5" s="18"/>
      <c r="O5" s="6"/>
      <c r="P5" s="2"/>
      <c r="Q5" s="2"/>
      <c r="R5" s="2"/>
      <c r="S5" s="2"/>
    </row>
    <row r="6" spans="1:19" ht="14.25" x14ac:dyDescent="0.2">
      <c r="A6" s="19" t="s">
        <v>8</v>
      </c>
      <c r="B6" s="20"/>
      <c r="C6" s="8"/>
      <c r="D6" s="8"/>
      <c r="E6" s="8"/>
      <c r="F6" s="8"/>
      <c r="G6" s="8" t="s">
        <v>7</v>
      </c>
      <c r="H6" s="9"/>
      <c r="I6" s="8"/>
      <c r="J6" s="8"/>
      <c r="K6" s="21">
        <v>1220004260181</v>
      </c>
      <c r="L6" s="14"/>
      <c r="M6" s="4"/>
      <c r="N6" s="18"/>
      <c r="O6" s="8"/>
      <c r="P6" s="2"/>
      <c r="Q6" s="2"/>
      <c r="R6" s="2"/>
      <c r="S6" s="2"/>
    </row>
    <row r="7" spans="1:19" ht="14.25" x14ac:dyDescent="0.2">
      <c r="A7" s="8"/>
      <c r="B7" s="8"/>
      <c r="C7" s="22" t="s">
        <v>9</v>
      </c>
      <c r="D7" s="22"/>
      <c r="E7" s="22" t="s">
        <v>10</v>
      </c>
      <c r="F7" s="22"/>
      <c r="G7" s="22" t="s">
        <v>11</v>
      </c>
      <c r="H7" s="9"/>
      <c r="I7" s="8"/>
      <c r="J7" s="8"/>
      <c r="K7" s="2"/>
      <c r="L7" s="14"/>
      <c r="M7" s="4"/>
      <c r="N7" s="5"/>
      <c r="O7" s="8"/>
      <c r="P7" s="2"/>
      <c r="Q7" s="2"/>
      <c r="R7" s="2"/>
      <c r="S7" s="2"/>
    </row>
    <row r="8" spans="1:19" ht="14.25" x14ac:dyDescent="0.2">
      <c r="A8" s="8"/>
      <c r="B8" s="23"/>
      <c r="C8" s="24">
        <v>100000</v>
      </c>
      <c r="D8" s="8"/>
      <c r="E8" s="23">
        <v>34</v>
      </c>
      <c r="F8" s="23"/>
      <c r="G8" s="17">
        <f>C8*E8</f>
        <v>3400000</v>
      </c>
      <c r="H8" s="9"/>
      <c r="I8" s="17"/>
      <c r="J8" s="17"/>
      <c r="K8" s="2"/>
      <c r="L8" s="14"/>
      <c r="M8" s="4"/>
      <c r="N8" s="5"/>
      <c r="O8" s="8"/>
      <c r="P8" s="2"/>
      <c r="Q8" s="2"/>
      <c r="R8" s="2"/>
      <c r="S8" s="2"/>
    </row>
    <row r="9" spans="1:19" x14ac:dyDescent="0.25">
      <c r="A9" s="8"/>
      <c r="B9" s="23"/>
      <c r="C9" s="24">
        <v>50000</v>
      </c>
      <c r="D9" s="8"/>
      <c r="E9" s="23">
        <v>3</v>
      </c>
      <c r="F9" s="23"/>
      <c r="G9" s="17">
        <f t="shared" ref="G9:G16" si="0">C9*E9</f>
        <v>150000</v>
      </c>
      <c r="H9" s="9"/>
      <c r="I9" s="17"/>
      <c r="J9" s="17"/>
      <c r="K9" s="2"/>
      <c r="L9" s="3"/>
      <c r="M9" s="4"/>
      <c r="N9" s="5"/>
      <c r="O9" s="6"/>
      <c r="P9" s="2"/>
      <c r="Q9" s="2"/>
      <c r="R9" s="2"/>
      <c r="S9" s="2"/>
    </row>
    <row r="10" spans="1:19" x14ac:dyDescent="0.25">
      <c r="A10" s="8"/>
      <c r="B10" s="23"/>
      <c r="C10" s="24">
        <v>20000</v>
      </c>
      <c r="D10" s="8"/>
      <c r="E10" s="23">
        <v>53</v>
      </c>
      <c r="F10" s="23"/>
      <c r="G10" s="17">
        <f t="shared" si="0"/>
        <v>1060000</v>
      </c>
      <c r="H10" s="9"/>
      <c r="I10" s="9"/>
      <c r="J10" s="17">
        <v>23372500</v>
      </c>
      <c r="K10" s="25"/>
      <c r="L10" s="3"/>
      <c r="M10" s="4"/>
      <c r="N10" s="5"/>
      <c r="O10" s="8"/>
      <c r="P10" s="2"/>
      <c r="Q10" s="2"/>
      <c r="R10" s="2"/>
      <c r="S10" s="2"/>
    </row>
    <row r="11" spans="1:19" x14ac:dyDescent="0.25">
      <c r="A11" s="8"/>
      <c r="B11" s="23"/>
      <c r="C11" s="24">
        <v>10000</v>
      </c>
      <c r="D11" s="8"/>
      <c r="E11" s="23">
        <v>77</v>
      </c>
      <c r="F11" s="23"/>
      <c r="G11" s="17">
        <f t="shared" si="0"/>
        <v>770000</v>
      </c>
      <c r="H11" s="9"/>
      <c r="I11" s="17"/>
      <c r="J11" s="17"/>
      <c r="K11" s="2"/>
      <c r="L11" s="3"/>
      <c r="M11" s="4"/>
      <c r="N11" s="26"/>
      <c r="O11" s="9"/>
      <c r="P11" s="2"/>
      <c r="Q11" s="2"/>
      <c r="R11" s="2" t="s">
        <v>12</v>
      </c>
      <c r="S11" s="2"/>
    </row>
    <row r="12" spans="1:19" x14ac:dyDescent="0.25">
      <c r="A12" s="8"/>
      <c r="B12" s="23"/>
      <c r="C12" s="24">
        <v>5000</v>
      </c>
      <c r="D12" s="8"/>
      <c r="E12" s="23">
        <v>8</v>
      </c>
      <c r="F12" s="23"/>
      <c r="G12" s="17">
        <f>C12*E12</f>
        <v>40000</v>
      </c>
      <c r="H12" s="9"/>
      <c r="I12" s="17"/>
      <c r="J12" s="17" t="s">
        <v>13</v>
      </c>
      <c r="L12" s="27" t="s">
        <v>14</v>
      </c>
      <c r="M12" s="28" t="s">
        <v>15</v>
      </c>
      <c r="N12" s="29" t="s">
        <v>16</v>
      </c>
      <c r="O12" s="30" t="s">
        <v>12</v>
      </c>
      <c r="P12" s="2" t="s">
        <v>17</v>
      </c>
      <c r="Q12" s="2" t="s">
        <v>18</v>
      </c>
      <c r="R12" s="2" t="s">
        <v>19</v>
      </c>
      <c r="S12" s="2"/>
    </row>
    <row r="13" spans="1:19" x14ac:dyDescent="0.2">
      <c r="A13" s="8"/>
      <c r="B13" s="23"/>
      <c r="C13" s="24">
        <v>2000</v>
      </c>
      <c r="D13" s="8"/>
      <c r="E13" s="23">
        <v>60</v>
      </c>
      <c r="F13" s="23"/>
      <c r="G13" s="17">
        <f t="shared" si="0"/>
        <v>120000</v>
      </c>
      <c r="H13" s="9"/>
      <c r="I13" s="17"/>
      <c r="J13" s="31"/>
      <c r="K13" s="32">
        <v>43717</v>
      </c>
      <c r="L13" s="33">
        <v>950000</v>
      </c>
      <c r="M13" s="34">
        <v>450000</v>
      </c>
      <c r="O13" s="2" t="s">
        <v>20</v>
      </c>
      <c r="P13" s="2"/>
    </row>
    <row r="14" spans="1:19" x14ac:dyDescent="0.2">
      <c r="A14" s="8"/>
      <c r="B14" s="23"/>
      <c r="C14" s="24">
        <v>1000</v>
      </c>
      <c r="D14" s="8"/>
      <c r="E14" s="23">
        <v>0</v>
      </c>
      <c r="F14" s="23"/>
      <c r="G14" s="17">
        <f t="shared" si="0"/>
        <v>0</v>
      </c>
      <c r="H14" s="9"/>
      <c r="I14" s="17"/>
      <c r="J14" s="31"/>
      <c r="K14" s="32">
        <v>43718</v>
      </c>
      <c r="L14" s="33">
        <v>2150000</v>
      </c>
      <c r="M14" s="34">
        <v>9200000</v>
      </c>
      <c r="O14" s="36">
        <v>15000000</v>
      </c>
      <c r="P14" s="37"/>
    </row>
    <row r="15" spans="1:19" x14ac:dyDescent="0.2">
      <c r="A15" s="8"/>
      <c r="B15" s="23"/>
      <c r="C15" s="24">
        <v>500</v>
      </c>
      <c r="D15" s="8"/>
      <c r="E15" s="23">
        <v>0</v>
      </c>
      <c r="F15" s="23"/>
      <c r="G15" s="17">
        <f t="shared" si="0"/>
        <v>0</v>
      </c>
      <c r="H15" s="9"/>
      <c r="I15" s="10"/>
      <c r="J15" s="31"/>
      <c r="K15" s="32">
        <v>43719</v>
      </c>
      <c r="L15" s="33">
        <v>2400000</v>
      </c>
      <c r="M15" s="34">
        <v>850000</v>
      </c>
      <c r="O15" s="33"/>
      <c r="P15" s="37"/>
    </row>
    <row r="16" spans="1:19" x14ac:dyDescent="0.2">
      <c r="A16" s="8"/>
      <c r="B16" s="23"/>
      <c r="C16" s="24">
        <v>100</v>
      </c>
      <c r="D16" s="8"/>
      <c r="E16" s="23">
        <v>0</v>
      </c>
      <c r="F16" s="23"/>
      <c r="G16" s="17">
        <f t="shared" si="0"/>
        <v>0</v>
      </c>
      <c r="H16" s="9"/>
      <c r="I16" s="10"/>
      <c r="J16" s="31"/>
      <c r="K16" s="32">
        <v>43720</v>
      </c>
      <c r="L16" s="33">
        <v>900000</v>
      </c>
      <c r="M16" s="38">
        <v>50000</v>
      </c>
      <c r="O16" s="33"/>
      <c r="P16" s="37"/>
    </row>
    <row r="17" spans="1:19" x14ac:dyDescent="0.25">
      <c r="A17" s="8"/>
      <c r="B17" s="8"/>
      <c r="C17" s="19" t="s">
        <v>21</v>
      </c>
      <c r="D17" s="8"/>
      <c r="E17" s="23"/>
      <c r="F17" s="8"/>
      <c r="G17" s="8"/>
      <c r="H17" s="9">
        <f>SUM(G8:G16)</f>
        <v>5540000</v>
      </c>
      <c r="I17" s="10"/>
      <c r="J17" s="31"/>
      <c r="K17" s="32">
        <v>43721</v>
      </c>
      <c r="L17" s="108">
        <v>800000</v>
      </c>
      <c r="M17" s="38">
        <v>2500000</v>
      </c>
      <c r="O17" s="33"/>
      <c r="P17" s="37"/>
    </row>
    <row r="18" spans="1:19" x14ac:dyDescent="0.25">
      <c r="A18" s="8"/>
      <c r="B18" s="8"/>
      <c r="C18" s="8"/>
      <c r="D18" s="8"/>
      <c r="E18" s="8"/>
      <c r="F18" s="8"/>
      <c r="G18" s="8"/>
      <c r="H18" s="9"/>
      <c r="I18" s="10"/>
      <c r="J18" s="31"/>
      <c r="K18" s="32">
        <v>43722</v>
      </c>
      <c r="L18" s="108">
        <v>500000</v>
      </c>
      <c r="M18" s="39">
        <v>3060000</v>
      </c>
      <c r="O18" s="33"/>
      <c r="P18" s="40"/>
    </row>
    <row r="19" spans="1:19" x14ac:dyDescent="0.25">
      <c r="A19" s="8"/>
      <c r="B19" s="8"/>
      <c r="C19" s="8" t="s">
        <v>9</v>
      </c>
      <c r="D19" s="8"/>
      <c r="E19" s="8" t="s">
        <v>22</v>
      </c>
      <c r="F19" s="8"/>
      <c r="G19" s="8" t="s">
        <v>11</v>
      </c>
      <c r="H19" s="9"/>
      <c r="I19" s="24"/>
      <c r="J19" s="31"/>
      <c r="K19" s="32">
        <v>43723</v>
      </c>
      <c r="L19" s="108">
        <v>750000</v>
      </c>
      <c r="M19" s="41">
        <v>28000</v>
      </c>
      <c r="O19" s="33"/>
      <c r="P19" s="40"/>
    </row>
    <row r="20" spans="1:19" x14ac:dyDescent="0.25">
      <c r="A20" s="8"/>
      <c r="B20" s="8"/>
      <c r="C20" s="24">
        <v>1000</v>
      </c>
      <c r="D20" s="8"/>
      <c r="E20" s="8">
        <v>0</v>
      </c>
      <c r="F20" s="8"/>
      <c r="G20" s="24">
        <f>C20*E20</f>
        <v>0</v>
      </c>
      <c r="H20" s="9"/>
      <c r="I20" s="24"/>
      <c r="J20" s="31"/>
      <c r="K20" s="32">
        <v>43724</v>
      </c>
      <c r="L20" s="108">
        <v>1020000</v>
      </c>
      <c r="M20" s="41">
        <v>100000</v>
      </c>
      <c r="O20" s="33"/>
      <c r="P20" s="40"/>
    </row>
    <row r="21" spans="1:19" x14ac:dyDescent="0.25">
      <c r="A21" s="8"/>
      <c r="B21" s="8"/>
      <c r="C21" s="24">
        <v>500</v>
      </c>
      <c r="D21" s="8"/>
      <c r="E21" s="8">
        <v>4</v>
      </c>
      <c r="F21" s="8"/>
      <c r="G21" s="24">
        <f>C21*E21</f>
        <v>2000</v>
      </c>
      <c r="H21" s="9"/>
      <c r="I21" s="24"/>
      <c r="J21" s="31"/>
      <c r="K21" s="32">
        <v>43725</v>
      </c>
      <c r="L21" s="108">
        <v>1000000</v>
      </c>
      <c r="M21" s="42">
        <v>116000</v>
      </c>
      <c r="O21" s="33"/>
      <c r="P21" s="43"/>
    </row>
    <row r="22" spans="1:19" x14ac:dyDescent="0.25">
      <c r="A22" s="8"/>
      <c r="B22" s="8"/>
      <c r="C22" s="24">
        <v>200</v>
      </c>
      <c r="D22" s="8"/>
      <c r="E22" s="8">
        <v>2</v>
      </c>
      <c r="F22" s="8"/>
      <c r="G22" s="24">
        <f>C22*E22</f>
        <v>400</v>
      </c>
      <c r="H22" s="9"/>
      <c r="I22" s="10"/>
      <c r="J22" s="31"/>
      <c r="K22" s="32">
        <v>43726</v>
      </c>
      <c r="L22" s="108">
        <v>900000</v>
      </c>
      <c r="M22" s="42">
        <v>398000</v>
      </c>
      <c r="O22" s="33"/>
      <c r="P22" s="34"/>
      <c r="Q22" s="44"/>
      <c r="R22" s="43"/>
      <c r="S22" s="43"/>
    </row>
    <row r="23" spans="1:19" x14ac:dyDescent="0.25">
      <c r="A23" s="8"/>
      <c r="B23" s="8"/>
      <c r="C23" s="24">
        <v>100</v>
      </c>
      <c r="D23" s="8"/>
      <c r="E23" s="8">
        <v>2</v>
      </c>
      <c r="F23" s="8"/>
      <c r="G23" s="24">
        <f>C23*E23</f>
        <v>200</v>
      </c>
      <c r="H23" s="9"/>
      <c r="I23" s="10"/>
      <c r="J23" s="31"/>
      <c r="K23" s="32">
        <v>43727</v>
      </c>
      <c r="L23" s="108">
        <v>900000</v>
      </c>
      <c r="M23" s="41">
        <v>15000000</v>
      </c>
      <c r="O23" s="33"/>
      <c r="P23" s="34"/>
      <c r="Q23" s="44"/>
      <c r="R23" s="43">
        <f>SUM(R14:R22)</f>
        <v>0</v>
      </c>
      <c r="S23" s="43">
        <f>SUM(S14:S22)</f>
        <v>0</v>
      </c>
    </row>
    <row r="24" spans="1:19" x14ac:dyDescent="0.25">
      <c r="A24" s="8"/>
      <c r="B24" s="8"/>
      <c r="C24" s="24">
        <v>50</v>
      </c>
      <c r="D24" s="8"/>
      <c r="E24" s="8">
        <v>0</v>
      </c>
      <c r="F24" s="8"/>
      <c r="G24" s="24">
        <f>C24*E24</f>
        <v>0</v>
      </c>
      <c r="H24" s="9"/>
      <c r="I24" s="8"/>
      <c r="J24" s="31"/>
      <c r="K24" s="32">
        <v>43728</v>
      </c>
      <c r="L24" s="108">
        <v>500000</v>
      </c>
      <c r="M24" s="41"/>
      <c r="O24" s="45"/>
      <c r="P24" s="34"/>
      <c r="Q24" s="44"/>
      <c r="R24" s="46" t="s">
        <v>23</v>
      </c>
      <c r="S24" s="44"/>
    </row>
    <row r="25" spans="1:19" x14ac:dyDescent="0.25">
      <c r="A25" s="8"/>
      <c r="B25" s="8"/>
      <c r="C25" s="24">
        <v>25</v>
      </c>
      <c r="D25" s="8"/>
      <c r="E25" s="8">
        <v>0</v>
      </c>
      <c r="F25" s="8"/>
      <c r="G25" s="47">
        <v>0</v>
      </c>
      <c r="H25" s="9"/>
      <c r="I25" s="8" t="s">
        <v>7</v>
      </c>
      <c r="J25" s="31"/>
      <c r="K25" s="32">
        <v>43729</v>
      </c>
      <c r="L25" s="108">
        <v>2600000</v>
      </c>
      <c r="M25" s="41"/>
      <c r="O25" s="45"/>
      <c r="P25" s="34"/>
      <c r="Q25" s="44"/>
      <c r="R25" s="46"/>
      <c r="S25" s="44"/>
    </row>
    <row r="26" spans="1:19" x14ac:dyDescent="0.25">
      <c r="A26" s="8"/>
      <c r="B26" s="8"/>
      <c r="C26" s="19" t="s">
        <v>21</v>
      </c>
      <c r="D26" s="8"/>
      <c r="E26" s="8"/>
      <c r="F26" s="8"/>
      <c r="G26" s="8"/>
      <c r="H26" s="48">
        <f>SUM(G20:G25)</f>
        <v>2600</v>
      </c>
      <c r="I26" s="9"/>
      <c r="J26" s="31"/>
      <c r="K26" s="32">
        <v>43730</v>
      </c>
      <c r="L26" s="108">
        <v>950000</v>
      </c>
      <c r="M26" s="49"/>
      <c r="O26" s="50"/>
      <c r="P26" s="34"/>
      <c r="Q26" s="44"/>
      <c r="R26" s="46"/>
      <c r="S26" s="44"/>
    </row>
    <row r="27" spans="1:19" x14ac:dyDescent="0.25">
      <c r="A27" s="8"/>
      <c r="B27" s="8"/>
      <c r="C27" s="8"/>
      <c r="D27" s="8"/>
      <c r="E27" s="8"/>
      <c r="F27" s="8"/>
      <c r="G27" s="8"/>
      <c r="H27" s="9"/>
      <c r="I27" s="9">
        <f>+H17+H26</f>
        <v>5542600</v>
      </c>
      <c r="J27" s="31"/>
      <c r="K27" s="32">
        <v>43731</v>
      </c>
      <c r="L27" s="108">
        <v>700000</v>
      </c>
      <c r="M27" s="38"/>
      <c r="O27" s="50"/>
      <c r="P27" s="34"/>
      <c r="Q27" s="44"/>
      <c r="R27" s="46"/>
      <c r="S27" s="44"/>
    </row>
    <row r="28" spans="1:19" x14ac:dyDescent="0.25">
      <c r="A28" s="8"/>
      <c r="B28" s="8"/>
      <c r="C28" s="19" t="s">
        <v>24</v>
      </c>
      <c r="D28" s="8"/>
      <c r="E28" s="8"/>
      <c r="F28" s="8"/>
      <c r="G28" s="8"/>
      <c r="H28" s="9"/>
      <c r="I28" s="9"/>
      <c r="J28" s="31"/>
      <c r="K28" s="32">
        <v>43732</v>
      </c>
      <c r="L28" s="108">
        <v>3000000</v>
      </c>
      <c r="M28" s="38"/>
      <c r="O28" s="50"/>
      <c r="P28" s="34"/>
      <c r="Q28" s="44"/>
      <c r="R28" s="46"/>
      <c r="S28" s="44"/>
    </row>
    <row r="29" spans="1:19" x14ac:dyDescent="0.25">
      <c r="A29" s="8"/>
      <c r="B29" s="8"/>
      <c r="C29" s="8" t="s">
        <v>25</v>
      </c>
      <c r="D29" s="8"/>
      <c r="E29" s="8"/>
      <c r="F29" s="8"/>
      <c r="G29" s="8" t="s">
        <v>7</v>
      </c>
      <c r="H29" s="9"/>
      <c r="I29" s="9">
        <f>+'3 Des '!I37</f>
        <v>566894603</v>
      </c>
      <c r="J29" s="31"/>
      <c r="K29" s="32">
        <v>43733</v>
      </c>
      <c r="L29" s="108">
        <v>950000</v>
      </c>
      <c r="M29" s="38"/>
      <c r="O29" s="50"/>
      <c r="P29" s="34"/>
      <c r="Q29" s="44"/>
      <c r="R29" s="51"/>
      <c r="S29" s="44"/>
    </row>
    <row r="30" spans="1:19" x14ac:dyDescent="0.25">
      <c r="A30" s="8"/>
      <c r="B30" s="8"/>
      <c r="C30" s="8" t="s">
        <v>26</v>
      </c>
      <c r="D30" s="8"/>
      <c r="E30" s="8"/>
      <c r="F30" s="8"/>
      <c r="G30" s="8"/>
      <c r="H30" s="9" t="s">
        <v>27</v>
      </c>
      <c r="I30" s="52">
        <f>+'3 Des '!I52</f>
        <v>8778600</v>
      </c>
      <c r="J30" s="31"/>
      <c r="K30" s="32">
        <v>43734</v>
      </c>
      <c r="L30" s="108">
        <v>900000</v>
      </c>
      <c r="M30" s="53"/>
      <c r="N30" s="34"/>
      <c r="O30" s="50"/>
      <c r="P30" s="34"/>
      <c r="Q30" s="44"/>
      <c r="R30" s="46"/>
      <c r="S30" s="44"/>
    </row>
    <row r="31" spans="1:19" x14ac:dyDescent="0.25">
      <c r="A31" s="8"/>
      <c r="B31" s="8"/>
      <c r="C31" s="8"/>
      <c r="D31" s="8"/>
      <c r="E31" s="8"/>
      <c r="F31" s="8"/>
      <c r="G31" s="8"/>
      <c r="H31" s="9"/>
      <c r="I31" s="9"/>
      <c r="J31" s="31"/>
      <c r="K31" s="32">
        <v>43735</v>
      </c>
      <c r="L31" s="108">
        <v>1000000</v>
      </c>
      <c r="M31" s="53"/>
      <c r="N31" s="54"/>
      <c r="O31" s="50"/>
      <c r="P31" s="2"/>
      <c r="Q31" s="44"/>
      <c r="R31" s="2"/>
      <c r="S31" s="44"/>
    </row>
    <row r="32" spans="1:19" x14ac:dyDescent="0.25">
      <c r="A32" s="8"/>
      <c r="B32" s="8"/>
      <c r="C32" s="19" t="s">
        <v>28</v>
      </c>
      <c r="D32" s="8"/>
      <c r="E32" s="8"/>
      <c r="F32" s="8"/>
      <c r="G32" s="8"/>
      <c r="H32" s="9"/>
      <c r="I32" s="34"/>
      <c r="J32" s="31"/>
      <c r="K32" s="32">
        <v>43736</v>
      </c>
      <c r="L32" s="108">
        <v>700000</v>
      </c>
      <c r="M32" s="53"/>
      <c r="N32" s="54"/>
      <c r="O32" s="50"/>
      <c r="P32" s="2"/>
      <c r="Q32" s="44"/>
      <c r="R32" s="2"/>
      <c r="S32" s="44"/>
    </row>
    <row r="33" spans="1:19" x14ac:dyDescent="0.25">
      <c r="A33" s="8"/>
      <c r="B33" s="19">
        <v>1</v>
      </c>
      <c r="C33" s="19" t="s">
        <v>29</v>
      </c>
      <c r="D33" s="8"/>
      <c r="E33" s="8"/>
      <c r="F33" s="8"/>
      <c r="G33" s="8"/>
      <c r="H33" s="9"/>
      <c r="I33" s="9"/>
      <c r="J33" s="31"/>
      <c r="K33" s="32">
        <v>43737</v>
      </c>
      <c r="L33" s="108">
        <v>800000</v>
      </c>
      <c r="M33" s="53"/>
      <c r="N33" s="54"/>
      <c r="O33" s="50"/>
      <c r="P33" s="2"/>
      <c r="Q33" s="44"/>
      <c r="R33" s="2"/>
      <c r="S33" s="44"/>
    </row>
    <row r="34" spans="1:19" x14ac:dyDescent="0.25">
      <c r="A34" s="8"/>
      <c r="B34" s="19"/>
      <c r="C34" s="19" t="s">
        <v>12</v>
      </c>
      <c r="D34" s="8"/>
      <c r="E34" s="8"/>
      <c r="F34" s="8"/>
      <c r="G34" s="8"/>
      <c r="H34" s="9"/>
      <c r="I34" s="9"/>
      <c r="J34" s="31"/>
      <c r="K34" s="32">
        <v>43738</v>
      </c>
      <c r="L34" s="108">
        <v>600000</v>
      </c>
      <c r="M34" s="53"/>
      <c r="N34" s="54"/>
      <c r="O34" s="50"/>
      <c r="P34" s="2"/>
      <c r="Q34" s="44"/>
      <c r="R34" s="55"/>
      <c r="S34" s="44"/>
    </row>
    <row r="35" spans="1:19" x14ac:dyDescent="0.25">
      <c r="A35" s="8"/>
      <c r="B35" s="8"/>
      <c r="C35" s="8" t="s">
        <v>30</v>
      </c>
      <c r="D35" s="8"/>
      <c r="E35" s="8"/>
      <c r="F35" s="8"/>
      <c r="G35" s="24"/>
      <c r="H35" s="48">
        <f>O14</f>
        <v>15000000</v>
      </c>
      <c r="I35" s="9"/>
      <c r="J35" s="31"/>
      <c r="K35" s="32">
        <v>43739</v>
      </c>
      <c r="L35" s="108">
        <v>800000</v>
      </c>
      <c r="M35" s="53"/>
      <c r="N35" s="54"/>
      <c r="O35" s="50"/>
      <c r="P35" s="44"/>
      <c r="Q35" s="44"/>
      <c r="R35" s="2"/>
      <c r="S35" s="44"/>
    </row>
    <row r="36" spans="1:19" x14ac:dyDescent="0.25">
      <c r="A36" s="8"/>
      <c r="B36" s="8"/>
      <c r="C36" s="8" t="s">
        <v>31</v>
      </c>
      <c r="D36" s="8"/>
      <c r="E36" s="8"/>
      <c r="F36" s="8"/>
      <c r="G36" s="8"/>
      <c r="H36" s="56"/>
      <c r="I36" s="8" t="s">
        <v>7</v>
      </c>
      <c r="J36" s="31"/>
      <c r="K36" s="32">
        <v>43740</v>
      </c>
      <c r="L36" s="108">
        <v>2550000</v>
      </c>
      <c r="N36" s="54"/>
      <c r="O36" s="50"/>
      <c r="P36" s="10"/>
      <c r="Q36" s="44"/>
      <c r="R36" s="2"/>
      <c r="S36" s="2"/>
    </row>
    <row r="37" spans="1:19" x14ac:dyDescent="0.2">
      <c r="A37" s="8"/>
      <c r="B37" s="8"/>
      <c r="C37" s="8" t="s">
        <v>32</v>
      </c>
      <c r="D37" s="8"/>
      <c r="E37" s="8"/>
      <c r="F37" s="8"/>
      <c r="G37" s="8"/>
      <c r="H37" s="9"/>
      <c r="I37" s="9">
        <f>+I29+H35-H36</f>
        <v>581894603</v>
      </c>
      <c r="J37" s="31"/>
      <c r="K37" s="32">
        <v>43741</v>
      </c>
      <c r="L37" s="33">
        <v>0</v>
      </c>
      <c r="N37" s="54"/>
      <c r="O37" s="50"/>
      <c r="Q37" s="44"/>
      <c r="R37" s="2"/>
      <c r="S37" s="2"/>
    </row>
    <row r="38" spans="1:19" x14ac:dyDescent="0.2">
      <c r="A38" s="8"/>
      <c r="B38" s="8"/>
      <c r="C38" s="8"/>
      <c r="D38" s="8"/>
      <c r="E38" s="8"/>
      <c r="F38" s="8"/>
      <c r="G38" s="8"/>
      <c r="H38" s="9"/>
      <c r="I38" s="9"/>
      <c r="J38" s="31"/>
      <c r="K38" s="32">
        <v>43742</v>
      </c>
      <c r="L38" s="33"/>
      <c r="N38" s="54"/>
      <c r="O38" s="50"/>
      <c r="Q38" s="44"/>
      <c r="R38" s="2"/>
      <c r="S38" s="2"/>
    </row>
    <row r="39" spans="1:19" x14ac:dyDescent="0.2">
      <c r="A39" s="8"/>
      <c r="B39" s="8"/>
      <c r="C39" s="19" t="s">
        <v>33</v>
      </c>
      <c r="D39" s="8"/>
      <c r="E39" s="8"/>
      <c r="F39" s="8"/>
      <c r="G39" s="8"/>
      <c r="H39" s="48">
        <f>108572292-95000000</f>
        <v>13572292</v>
      </c>
      <c r="J39" s="31"/>
      <c r="K39" s="32">
        <v>43743</v>
      </c>
      <c r="L39" s="33"/>
      <c r="N39" s="54"/>
      <c r="O39" s="50"/>
      <c r="Q39" s="44"/>
      <c r="R39" s="2"/>
      <c r="S39" s="2"/>
    </row>
    <row r="40" spans="1:19" x14ac:dyDescent="0.2">
      <c r="A40" s="8"/>
      <c r="B40" s="8"/>
      <c r="C40" s="19" t="s">
        <v>34</v>
      </c>
      <c r="D40" s="8"/>
      <c r="E40" s="8"/>
      <c r="F40" s="8"/>
      <c r="G40" s="8"/>
      <c r="H40" s="9">
        <v>119436398</v>
      </c>
      <c r="I40" s="9"/>
      <c r="J40" s="31"/>
      <c r="K40" s="32">
        <v>43744</v>
      </c>
      <c r="L40" s="33"/>
      <c r="N40" s="54"/>
      <c r="O40" s="50"/>
      <c r="Q40" s="44"/>
      <c r="R40" s="2"/>
      <c r="S40" s="2"/>
    </row>
    <row r="41" spans="1:19" ht="16.5" x14ac:dyDescent="0.35">
      <c r="A41" s="8"/>
      <c r="B41" s="8"/>
      <c r="C41" s="19" t="s">
        <v>35</v>
      </c>
      <c r="D41" s="8"/>
      <c r="E41" s="8"/>
      <c r="F41" s="8"/>
      <c r="G41" s="8"/>
      <c r="H41" s="58">
        <f>111086826-38417038-45000000</f>
        <v>27669788</v>
      </c>
      <c r="I41" s="9"/>
      <c r="J41" s="31"/>
      <c r="K41" s="32">
        <v>43745</v>
      </c>
      <c r="L41" s="33"/>
      <c r="N41" s="54"/>
      <c r="O41" s="50"/>
      <c r="Q41" s="44"/>
      <c r="R41" s="2"/>
      <c r="S41" s="2"/>
    </row>
    <row r="42" spans="1:19" ht="16.5" x14ac:dyDescent="0.35">
      <c r="A42" s="8"/>
      <c r="B42" s="8"/>
      <c r="C42" s="8"/>
      <c r="D42" s="8"/>
      <c r="E42" s="8"/>
      <c r="F42" s="8"/>
      <c r="G42" s="8"/>
      <c r="H42" s="9"/>
      <c r="I42" s="59">
        <f>SUM(H39:H41)</f>
        <v>160678478</v>
      </c>
      <c r="J42" s="31"/>
      <c r="K42" s="32">
        <v>43746</v>
      </c>
      <c r="L42" s="33"/>
      <c r="N42" s="54"/>
      <c r="O42" s="50"/>
      <c r="Q42" s="44"/>
      <c r="R42" s="2"/>
      <c r="S42" s="2"/>
    </row>
    <row r="43" spans="1:19" x14ac:dyDescent="0.2">
      <c r="A43" s="8"/>
      <c r="B43" s="8"/>
      <c r="C43" s="8"/>
      <c r="D43" s="8"/>
      <c r="E43" s="8"/>
      <c r="F43" s="8"/>
      <c r="G43" s="8"/>
      <c r="H43" s="9"/>
      <c r="I43" s="60">
        <f>SUM(I37:I42)</f>
        <v>742573081</v>
      </c>
      <c r="J43" s="31"/>
      <c r="K43" s="32">
        <v>43747</v>
      </c>
      <c r="L43" s="33"/>
      <c r="N43" s="54"/>
      <c r="O43" s="50"/>
      <c r="Q43" s="44"/>
      <c r="R43" s="2"/>
      <c r="S43" s="2"/>
    </row>
    <row r="44" spans="1:19" x14ac:dyDescent="0.2">
      <c r="A44" s="8"/>
      <c r="B44" s="19">
        <v>2</v>
      </c>
      <c r="C44" s="19" t="s">
        <v>36</v>
      </c>
      <c r="D44" s="8"/>
      <c r="E44" s="8"/>
      <c r="F44" s="8"/>
      <c r="G44" s="8"/>
      <c r="H44" s="9"/>
      <c r="I44" s="9"/>
      <c r="J44" s="31"/>
      <c r="K44" s="32">
        <v>43748</v>
      </c>
      <c r="L44" s="33"/>
      <c r="N44" s="54"/>
      <c r="O44" s="50"/>
      <c r="P44" s="61"/>
      <c r="Q44" s="34"/>
      <c r="R44" s="62"/>
      <c r="S44" s="62"/>
    </row>
    <row r="45" spans="1:19" x14ac:dyDescent="0.2">
      <c r="A45" s="8"/>
      <c r="B45" s="8"/>
      <c r="C45" s="8" t="s">
        <v>31</v>
      </c>
      <c r="D45" s="8"/>
      <c r="E45" s="8"/>
      <c r="F45" s="8"/>
      <c r="G45" s="17"/>
      <c r="H45" s="9">
        <f>M114</f>
        <v>31752000</v>
      </c>
      <c r="I45" s="9"/>
      <c r="J45" s="31"/>
      <c r="K45" s="32">
        <v>43749</v>
      </c>
      <c r="L45" s="33"/>
      <c r="N45" s="54"/>
      <c r="O45" s="50"/>
      <c r="P45" s="61"/>
      <c r="Q45" s="34"/>
      <c r="R45" s="63"/>
      <c r="S45" s="62"/>
    </row>
    <row r="46" spans="1:19" x14ac:dyDescent="0.2">
      <c r="A46" s="8"/>
      <c r="B46" s="8"/>
      <c r="C46" s="8" t="s">
        <v>37</v>
      </c>
      <c r="D46" s="8"/>
      <c r="E46" s="8"/>
      <c r="F46" s="8"/>
      <c r="G46" s="23"/>
      <c r="H46" s="64">
        <f>+E87</f>
        <v>4000</v>
      </c>
      <c r="I46" s="9" t="s">
        <v>7</v>
      </c>
      <c r="J46" s="31"/>
      <c r="K46" s="32">
        <v>43750</v>
      </c>
      <c r="L46" s="33"/>
      <c r="N46" s="54"/>
      <c r="O46" s="50"/>
      <c r="P46" s="61"/>
      <c r="Q46" s="34"/>
      <c r="R46" s="61"/>
      <c r="S46" s="62"/>
    </row>
    <row r="47" spans="1:19" x14ac:dyDescent="0.2">
      <c r="A47" s="8"/>
      <c r="B47" s="8"/>
      <c r="C47" s="8"/>
      <c r="D47" s="8"/>
      <c r="E47" s="8"/>
      <c r="F47" s="8"/>
      <c r="G47" s="23" t="s">
        <v>7</v>
      </c>
      <c r="H47" s="65"/>
      <c r="I47" s="9">
        <f>H45+H46</f>
        <v>31756000</v>
      </c>
      <c r="J47" s="31"/>
      <c r="K47" s="32">
        <v>43751</v>
      </c>
      <c r="L47" s="33"/>
      <c r="N47" s="54"/>
      <c r="O47" s="50"/>
      <c r="P47" s="61"/>
      <c r="Q47" s="62"/>
      <c r="R47" s="61"/>
      <c r="S47" s="62"/>
    </row>
    <row r="48" spans="1:19" x14ac:dyDescent="0.2">
      <c r="A48" s="8"/>
      <c r="B48" s="8"/>
      <c r="C48" s="8"/>
      <c r="D48" s="8"/>
      <c r="E48" s="8"/>
      <c r="F48" s="8"/>
      <c r="G48" s="23"/>
      <c r="H48" s="66"/>
      <c r="I48" s="9" t="s">
        <v>7</v>
      </c>
      <c r="J48" s="31"/>
      <c r="K48" s="32">
        <v>43752</v>
      </c>
      <c r="L48" s="33"/>
      <c r="N48" s="54"/>
      <c r="O48" s="50"/>
      <c r="P48" s="67"/>
      <c r="Q48" s="67">
        <f>SUM(Q13:Q46)</f>
        <v>0</v>
      </c>
      <c r="R48" s="61"/>
      <c r="S48" s="62"/>
    </row>
    <row r="49" spans="1:19" x14ac:dyDescent="0.2">
      <c r="A49" s="8"/>
      <c r="B49" s="8"/>
      <c r="C49" s="8" t="s">
        <v>38</v>
      </c>
      <c r="D49" s="8"/>
      <c r="E49" s="8"/>
      <c r="F49" s="8"/>
      <c r="G49" s="17"/>
      <c r="H49" s="48">
        <f>+L114</f>
        <v>28320000</v>
      </c>
      <c r="I49" s="9">
        <v>0</v>
      </c>
      <c r="J49" s="68"/>
      <c r="L49" s="33"/>
      <c r="M49" s="69"/>
      <c r="N49" s="54"/>
      <c r="O49" s="50"/>
      <c r="Q49" s="2"/>
      <c r="S49" s="2"/>
    </row>
    <row r="50" spans="1:19" x14ac:dyDescent="0.2">
      <c r="A50" s="8"/>
      <c r="B50" s="8"/>
      <c r="C50" s="8" t="s">
        <v>39</v>
      </c>
      <c r="D50" s="8"/>
      <c r="E50" s="8"/>
      <c r="F50" s="8"/>
      <c r="G50" s="8"/>
      <c r="H50" s="56">
        <f>A87</f>
        <v>200000</v>
      </c>
      <c r="I50" s="9"/>
      <c r="J50" s="31"/>
      <c r="L50" s="33"/>
      <c r="M50" s="69"/>
      <c r="N50" s="54"/>
      <c r="O50" s="50"/>
      <c r="P50" s="70"/>
      <c r="Q50" s="2" t="s">
        <v>40</v>
      </c>
      <c r="S50" s="2"/>
    </row>
    <row r="51" spans="1:19" x14ac:dyDescent="0.2">
      <c r="A51" s="8"/>
      <c r="B51" s="8"/>
      <c r="C51" s="8"/>
      <c r="D51" s="8"/>
      <c r="E51" s="8"/>
      <c r="F51" s="8"/>
      <c r="G51" s="8"/>
      <c r="H51" s="17"/>
      <c r="I51" s="56">
        <f>SUM(H49:H50)</f>
        <v>28520000</v>
      </c>
      <c r="J51" s="31"/>
      <c r="L51" s="33"/>
      <c r="M51" s="69"/>
      <c r="N51" s="54"/>
      <c r="O51" s="50"/>
      <c r="P51" s="71"/>
      <c r="Q51" s="55"/>
      <c r="R51" s="71"/>
      <c r="S51" s="55"/>
    </row>
    <row r="52" spans="1:19" x14ac:dyDescent="0.25">
      <c r="A52" s="8"/>
      <c r="B52" s="8"/>
      <c r="C52" s="19" t="s">
        <v>41</v>
      </c>
      <c r="D52" s="8"/>
      <c r="E52" s="8"/>
      <c r="F52" s="8"/>
      <c r="G52" s="8"/>
      <c r="H52" s="9"/>
      <c r="I52" s="9">
        <f>+I30-I47+I51</f>
        <v>5542600</v>
      </c>
      <c r="J52" s="72"/>
      <c r="L52" s="33"/>
      <c r="M52" s="73"/>
      <c r="N52" s="54"/>
      <c r="O52" s="50"/>
      <c r="P52" s="71"/>
      <c r="Q52" s="55"/>
      <c r="R52" s="71"/>
      <c r="S52" s="55"/>
    </row>
    <row r="53" spans="1:19" x14ac:dyDescent="0.25">
      <c r="A53" s="74" t="s">
        <v>42</v>
      </c>
      <c r="B53" s="8"/>
      <c r="C53" s="8" t="s">
        <v>43</v>
      </c>
      <c r="D53" s="8"/>
      <c r="E53" s="8"/>
      <c r="F53" s="8"/>
      <c r="G53" s="8"/>
      <c r="H53" s="9"/>
      <c r="I53" s="9">
        <f>+I27</f>
        <v>5542600</v>
      </c>
      <c r="J53" s="72"/>
      <c r="L53" s="33"/>
      <c r="M53" s="73"/>
      <c r="N53" s="54"/>
      <c r="O53" s="50"/>
      <c r="P53" s="71"/>
      <c r="Q53" s="55"/>
      <c r="R53" s="71"/>
      <c r="S53" s="55"/>
    </row>
    <row r="54" spans="1:19" x14ac:dyDescent="0.25">
      <c r="A54" s="8"/>
      <c r="B54" s="8"/>
      <c r="C54" s="8"/>
      <c r="D54" s="8"/>
      <c r="E54" s="8"/>
      <c r="F54" s="8"/>
      <c r="G54" s="8"/>
      <c r="H54" s="9" t="s">
        <v>7</v>
      </c>
      <c r="I54" s="56">
        <v>0</v>
      </c>
      <c r="J54" s="72"/>
      <c r="L54" s="33"/>
      <c r="M54" s="75"/>
      <c r="N54" s="54"/>
      <c r="O54" s="50"/>
      <c r="P54" s="71"/>
      <c r="Q54" s="55"/>
      <c r="R54" s="71"/>
      <c r="S54" s="76"/>
    </row>
    <row r="55" spans="1:19" x14ac:dyDescent="0.25">
      <c r="A55" s="8"/>
      <c r="B55" s="8"/>
      <c r="C55" s="8"/>
      <c r="D55" s="8"/>
      <c r="E55" s="8" t="s">
        <v>44</v>
      </c>
      <c r="F55" s="8"/>
      <c r="G55" s="8"/>
      <c r="H55" s="9"/>
      <c r="I55" s="9">
        <f>+I53-I52</f>
        <v>0</v>
      </c>
      <c r="J55" s="72"/>
      <c r="L55" s="33"/>
      <c r="M55" s="69"/>
      <c r="N55" s="54"/>
      <c r="O55" s="50"/>
      <c r="P55" s="71"/>
      <c r="Q55" s="55"/>
      <c r="R55" s="71"/>
      <c r="S55" s="71"/>
    </row>
    <row r="56" spans="1:19" x14ac:dyDescent="0.25">
      <c r="A56" s="8"/>
      <c r="B56" s="8"/>
      <c r="C56" s="8"/>
      <c r="D56" s="8"/>
      <c r="E56" s="8"/>
      <c r="F56" s="8"/>
      <c r="G56" s="8"/>
      <c r="H56" s="9"/>
      <c r="I56" s="9"/>
      <c r="J56" s="72"/>
      <c r="L56" s="33"/>
      <c r="M56" s="75"/>
      <c r="N56" s="54"/>
      <c r="O56" s="50"/>
      <c r="P56" s="71"/>
      <c r="Q56" s="55"/>
      <c r="R56" s="71"/>
      <c r="S56" s="71"/>
    </row>
    <row r="57" spans="1:19" x14ac:dyDescent="0.25">
      <c r="A57" s="8" t="s">
        <v>45</v>
      </c>
      <c r="B57" s="8"/>
      <c r="C57" s="8"/>
      <c r="D57" s="8"/>
      <c r="E57" s="8"/>
      <c r="F57" s="8"/>
      <c r="G57" s="8"/>
      <c r="H57" s="9"/>
      <c r="I57" s="52"/>
      <c r="J57" s="72"/>
      <c r="L57" s="33"/>
      <c r="M57" s="75"/>
      <c r="N57" s="54"/>
      <c r="O57" s="50"/>
      <c r="P57" s="71"/>
      <c r="Q57" s="55"/>
      <c r="R57" s="71"/>
      <c r="S57" s="71"/>
    </row>
    <row r="58" spans="1:19" x14ac:dyDescent="0.25">
      <c r="A58" s="8" t="s">
        <v>46</v>
      </c>
      <c r="B58" s="8"/>
      <c r="C58" s="8"/>
      <c r="D58" s="8"/>
      <c r="E58" s="8" t="s">
        <v>7</v>
      </c>
      <c r="F58" s="8"/>
      <c r="G58" s="8" t="s">
        <v>47</v>
      </c>
      <c r="H58" s="9"/>
      <c r="I58" s="24"/>
      <c r="J58" s="72"/>
      <c r="L58" s="33"/>
      <c r="M58" s="75"/>
      <c r="N58" s="54"/>
      <c r="O58" s="50"/>
      <c r="P58" s="71"/>
      <c r="Q58" s="55"/>
      <c r="R58" s="71"/>
      <c r="S58" s="71"/>
    </row>
    <row r="59" spans="1:19" x14ac:dyDescent="0.25">
      <c r="A59" s="8"/>
      <c r="B59" s="8"/>
      <c r="C59" s="8"/>
      <c r="D59" s="8"/>
      <c r="E59" s="8"/>
      <c r="F59" s="8"/>
      <c r="G59" s="8"/>
      <c r="H59" s="9" t="s">
        <v>7</v>
      </c>
      <c r="I59" s="24"/>
      <c r="J59" s="72"/>
      <c r="L59" s="33"/>
      <c r="M59" s="75"/>
      <c r="N59" s="54"/>
      <c r="O59" s="50"/>
      <c r="Q59" s="44"/>
    </row>
    <row r="60" spans="1:19" x14ac:dyDescent="0.25">
      <c r="A60" s="77"/>
      <c r="B60" s="78"/>
      <c r="C60" s="78"/>
      <c r="D60" s="79"/>
      <c r="E60" s="79"/>
      <c r="F60" s="79"/>
      <c r="G60" s="79"/>
      <c r="H60" s="79"/>
      <c r="J60" s="72"/>
      <c r="L60" s="33"/>
      <c r="N60" s="54"/>
      <c r="O60" s="50"/>
    </row>
    <row r="61" spans="1:19" x14ac:dyDescent="0.25">
      <c r="A61" s="2"/>
      <c r="B61" s="2"/>
      <c r="C61" s="2"/>
      <c r="D61" s="2"/>
      <c r="E61" s="2"/>
      <c r="F61" s="2"/>
      <c r="G61" s="10"/>
      <c r="I61" s="2"/>
      <c r="J61" s="72"/>
      <c r="L61" s="33"/>
      <c r="N61" s="54"/>
      <c r="O61" s="50"/>
      <c r="Q61" s="70"/>
    </row>
    <row r="62" spans="1:19" x14ac:dyDescent="0.25">
      <c r="A62" s="80" t="s">
        <v>48</v>
      </c>
      <c r="B62" s="78"/>
      <c r="C62" s="78"/>
      <c r="D62" s="79"/>
      <c r="E62" s="79"/>
      <c r="F62" s="79"/>
      <c r="G62" s="10" t="s">
        <v>49</v>
      </c>
      <c r="J62" s="81"/>
      <c r="L62" s="33"/>
      <c r="N62" s="54"/>
      <c r="O62" s="50"/>
      <c r="Q62" s="70"/>
    </row>
    <row r="63" spans="1:19" x14ac:dyDescent="0.25">
      <c r="A63" s="77"/>
      <c r="B63" s="78"/>
      <c r="C63" s="78"/>
      <c r="D63" s="79"/>
      <c r="E63" s="79"/>
      <c r="F63" s="79"/>
      <c r="G63" s="79"/>
      <c r="H63" s="79"/>
      <c r="J63" s="81"/>
      <c r="L63" s="33"/>
      <c r="N63" s="54"/>
      <c r="O63" s="50"/>
    </row>
    <row r="64" spans="1:19" x14ac:dyDescent="0.25">
      <c r="A64" s="2" t="s">
        <v>50</v>
      </c>
      <c r="B64" s="2"/>
      <c r="C64" s="2"/>
      <c r="D64" s="2"/>
      <c r="E64" s="2"/>
      <c r="F64" s="2"/>
      <c r="H64" s="10" t="s">
        <v>51</v>
      </c>
      <c r="I64" s="2"/>
      <c r="J64" s="81"/>
      <c r="L64" s="33"/>
      <c r="N64" s="54"/>
      <c r="O64" s="50"/>
    </row>
    <row r="65" spans="1:15" x14ac:dyDescent="0.25">
      <c r="A65" s="2"/>
      <c r="B65" s="2"/>
      <c r="C65" s="2"/>
      <c r="D65" s="2"/>
      <c r="E65" s="2"/>
      <c r="F65" s="2"/>
      <c r="G65" s="79" t="s">
        <v>52</v>
      </c>
      <c r="H65" s="2"/>
      <c r="I65" s="2"/>
      <c r="J65" s="81"/>
      <c r="L65" s="33"/>
      <c r="M65" s="75"/>
      <c r="N65" s="54"/>
      <c r="O65" s="50"/>
    </row>
    <row r="66" spans="1:15" x14ac:dyDescent="0.25">
      <c r="A66" s="2"/>
      <c r="B66" s="2"/>
      <c r="C66" s="2"/>
      <c r="D66" s="2"/>
      <c r="E66" s="2"/>
      <c r="F66" s="2"/>
      <c r="G66" s="79"/>
      <c r="H66" s="2"/>
      <c r="I66" s="2"/>
      <c r="J66" s="81"/>
      <c r="L66" s="33"/>
      <c r="N66" s="54"/>
      <c r="O66" s="50"/>
    </row>
    <row r="67" spans="1:15" x14ac:dyDescent="0.25">
      <c r="A67" s="2"/>
      <c r="B67" s="2"/>
      <c r="C67" s="2"/>
      <c r="D67" s="2"/>
      <c r="E67" s="2" t="s">
        <v>53</v>
      </c>
      <c r="F67" s="2"/>
      <c r="G67" s="2"/>
      <c r="H67" s="2"/>
      <c r="I67" s="2"/>
      <c r="J67" s="81"/>
      <c r="L67" s="33"/>
      <c r="N67" s="54"/>
      <c r="O67" s="50"/>
    </row>
    <row r="68" spans="1:15" x14ac:dyDescent="0.25">
      <c r="A68" s="2"/>
      <c r="B68" s="2"/>
      <c r="C68" s="2"/>
      <c r="D68" s="2"/>
      <c r="E68" s="2" t="s">
        <v>53</v>
      </c>
      <c r="F68" s="2"/>
      <c r="G68" s="2"/>
      <c r="H68" s="2"/>
      <c r="I68" s="82"/>
      <c r="J68" s="81"/>
      <c r="L68" s="33"/>
      <c r="N68" s="54"/>
      <c r="O68" s="50"/>
    </row>
    <row r="69" spans="1:15" x14ac:dyDescent="0.25">
      <c r="A69" s="79"/>
      <c r="B69" s="79"/>
      <c r="C69" s="79"/>
      <c r="D69" s="79"/>
      <c r="E69" s="79"/>
      <c r="F69" s="79"/>
      <c r="G69" s="83"/>
      <c r="H69" s="84"/>
      <c r="I69" s="79"/>
      <c r="J69" s="81"/>
      <c r="L69" s="33"/>
      <c r="N69" s="54"/>
      <c r="O69" s="85"/>
    </row>
    <row r="70" spans="1:15" x14ac:dyDescent="0.25">
      <c r="A70" s="79"/>
      <c r="B70" s="79"/>
      <c r="C70" s="79"/>
      <c r="D70" s="79"/>
      <c r="E70" s="79"/>
      <c r="F70" s="79"/>
      <c r="G70" s="83" t="s">
        <v>54</v>
      </c>
      <c r="H70" s="86"/>
      <c r="I70" s="79"/>
      <c r="J70" s="81"/>
      <c r="L70" s="33"/>
      <c r="N70" s="54"/>
      <c r="O70" s="85"/>
    </row>
    <row r="71" spans="1:15" x14ac:dyDescent="0.25">
      <c r="A71" s="87" t="s">
        <v>39</v>
      </c>
      <c r="B71" s="88"/>
      <c r="C71" s="88"/>
      <c r="D71" s="88"/>
      <c r="E71" s="89" t="s">
        <v>55</v>
      </c>
      <c r="F71" s="2"/>
      <c r="G71" s="2"/>
      <c r="H71" s="55"/>
      <c r="I71" s="2"/>
      <c r="J71" s="81"/>
      <c r="L71" s="33"/>
      <c r="N71" s="54"/>
      <c r="O71" s="85"/>
    </row>
    <row r="72" spans="1:15" x14ac:dyDescent="0.25">
      <c r="A72" s="90">
        <v>200000</v>
      </c>
      <c r="B72" s="91"/>
      <c r="C72" s="92"/>
      <c r="D72" s="88"/>
      <c r="E72" s="93">
        <v>4000</v>
      </c>
      <c r="F72" s="2"/>
      <c r="G72" s="2"/>
      <c r="H72" s="55"/>
      <c r="I72" s="2"/>
      <c r="J72" s="81"/>
      <c r="L72" s="33"/>
      <c r="N72" s="54"/>
      <c r="O72" s="85"/>
    </row>
    <row r="73" spans="1:15" x14ac:dyDescent="0.25">
      <c r="A73" s="89"/>
      <c r="B73" s="88"/>
      <c r="C73" s="92"/>
      <c r="D73" s="92"/>
      <c r="E73" s="94"/>
      <c r="F73" s="70"/>
      <c r="H73" s="71"/>
      <c r="J73" s="81"/>
      <c r="L73" s="33"/>
      <c r="N73" s="54"/>
      <c r="O73" s="85"/>
    </row>
    <row r="74" spans="1:15" x14ac:dyDescent="0.25">
      <c r="A74" s="95"/>
      <c r="B74" s="88"/>
      <c r="C74" s="96"/>
      <c r="D74" s="96"/>
      <c r="E74" s="94"/>
      <c r="H74" s="71"/>
      <c r="J74" s="81"/>
      <c r="L74" s="33"/>
      <c r="N74" s="54"/>
      <c r="O74" s="85"/>
    </row>
    <row r="75" spans="1:15" x14ac:dyDescent="0.25">
      <c r="A75" s="97"/>
      <c r="B75" s="88"/>
      <c r="C75" s="96"/>
      <c r="D75" s="96"/>
      <c r="E75" s="94"/>
      <c r="H75" s="71"/>
      <c r="J75" s="81"/>
      <c r="L75" s="33"/>
      <c r="N75" s="54"/>
      <c r="O75" s="98"/>
    </row>
    <row r="76" spans="1:15" x14ac:dyDescent="0.25">
      <c r="A76" s="97"/>
      <c r="B76" s="88"/>
      <c r="C76" s="96"/>
      <c r="D76" s="96"/>
      <c r="E76" s="94"/>
      <c r="H76" s="71"/>
      <c r="J76" s="81"/>
      <c r="L76" s="33"/>
      <c r="N76" s="54"/>
      <c r="O76" s="98"/>
    </row>
    <row r="77" spans="1:15" x14ac:dyDescent="0.25">
      <c r="A77" s="87"/>
      <c r="B77" s="88"/>
      <c r="C77" s="88"/>
      <c r="D77" s="88"/>
      <c r="E77" s="89"/>
      <c r="F77" s="2"/>
      <c r="G77" s="2"/>
      <c r="H77" s="55"/>
      <c r="I77" s="2"/>
      <c r="J77" s="81"/>
      <c r="L77" s="33"/>
      <c r="N77" s="54"/>
      <c r="O77" s="98"/>
    </row>
    <row r="78" spans="1:15" x14ac:dyDescent="0.25">
      <c r="A78" s="90"/>
      <c r="B78" s="88"/>
      <c r="C78" s="88"/>
      <c r="D78" s="88"/>
      <c r="E78" s="89"/>
      <c r="F78" s="2"/>
      <c r="G78" s="2"/>
      <c r="H78" s="55"/>
      <c r="I78" s="2"/>
      <c r="J78" s="81"/>
      <c r="L78" s="33"/>
      <c r="N78" s="54"/>
      <c r="O78" s="98"/>
    </row>
    <row r="79" spans="1:15" x14ac:dyDescent="0.25">
      <c r="A79" s="90"/>
      <c r="B79" s="88"/>
      <c r="C79" s="92"/>
      <c r="D79" s="88"/>
      <c r="E79" s="93"/>
      <c r="F79" s="2"/>
      <c r="G79" s="2"/>
      <c r="H79" s="55"/>
      <c r="I79" s="2"/>
      <c r="J79" s="81"/>
      <c r="L79" s="33"/>
      <c r="N79" s="54"/>
      <c r="O79" s="98"/>
    </row>
    <row r="80" spans="1:15" x14ac:dyDescent="0.25">
      <c r="A80" s="89"/>
      <c r="B80" s="88"/>
      <c r="C80" s="92"/>
      <c r="D80" s="92"/>
      <c r="E80" s="94"/>
      <c r="F80" s="70"/>
      <c r="H80" s="71"/>
      <c r="J80" s="81"/>
      <c r="L80" s="33"/>
      <c r="N80" s="54"/>
      <c r="O80" s="98"/>
    </row>
    <row r="81" spans="1:15" x14ac:dyDescent="0.25">
      <c r="A81" s="95"/>
      <c r="B81" s="88"/>
      <c r="C81" s="96"/>
      <c r="D81" s="96"/>
      <c r="E81" s="94"/>
      <c r="H81" s="71"/>
      <c r="J81" s="81"/>
      <c r="L81" s="33"/>
      <c r="N81" s="54"/>
      <c r="O81" s="85"/>
    </row>
    <row r="82" spans="1:15" x14ac:dyDescent="0.25">
      <c r="A82" s="97"/>
      <c r="B82" s="88"/>
      <c r="C82" s="96"/>
      <c r="D82" s="96"/>
      <c r="E82" s="94"/>
      <c r="H82" s="71"/>
      <c r="J82" s="81"/>
      <c r="L82" s="33"/>
      <c r="N82" s="54"/>
      <c r="O82" s="85"/>
    </row>
    <row r="83" spans="1:15" x14ac:dyDescent="0.25">
      <c r="A83" s="97"/>
      <c r="B83" s="88"/>
      <c r="C83" s="96"/>
      <c r="D83" s="96"/>
      <c r="E83" s="94"/>
      <c r="H83" s="71"/>
      <c r="J83" s="81"/>
      <c r="L83" s="33"/>
      <c r="N83" s="54"/>
      <c r="O83" s="85"/>
    </row>
    <row r="84" spans="1:15" x14ac:dyDescent="0.25">
      <c r="A84" s="87"/>
      <c r="B84" s="88"/>
      <c r="C84" s="88"/>
      <c r="D84" s="88"/>
      <c r="E84" s="89"/>
      <c r="F84" s="2"/>
      <c r="G84" s="2"/>
      <c r="H84" s="55"/>
      <c r="I84" s="2"/>
      <c r="J84" s="81"/>
      <c r="L84" s="33"/>
      <c r="N84" s="54"/>
      <c r="O84" s="85"/>
    </row>
    <row r="85" spans="1:15" x14ac:dyDescent="0.25">
      <c r="A85" s="90"/>
      <c r="B85" s="88"/>
      <c r="C85" s="88"/>
      <c r="D85" s="88"/>
      <c r="E85" s="89"/>
      <c r="F85" s="2"/>
      <c r="G85" s="2"/>
      <c r="H85" s="55"/>
      <c r="I85" s="2"/>
      <c r="J85" s="81"/>
      <c r="L85" s="33"/>
      <c r="N85" s="54"/>
      <c r="O85" s="85"/>
    </row>
    <row r="86" spans="1:15" x14ac:dyDescent="0.25">
      <c r="A86" s="90"/>
      <c r="B86" s="88"/>
      <c r="C86" s="92"/>
      <c r="D86" s="88"/>
      <c r="E86" s="93"/>
      <c r="F86" s="2"/>
      <c r="G86" s="2"/>
      <c r="H86" s="55"/>
      <c r="I86" s="2"/>
      <c r="J86" s="81"/>
      <c r="L86" s="33"/>
      <c r="N86" s="54"/>
      <c r="O86" s="85"/>
    </row>
    <row r="87" spans="1:15" x14ac:dyDescent="0.25">
      <c r="A87" s="99">
        <f>SUM(A69:A86)</f>
        <v>200000</v>
      </c>
      <c r="E87" s="71">
        <f>SUM(E69:E86)</f>
        <v>4000</v>
      </c>
      <c r="H87" s="71">
        <f>SUM(H69:H86)</f>
        <v>0</v>
      </c>
      <c r="J87" s="81"/>
      <c r="L87" s="33"/>
      <c r="N87" s="54"/>
      <c r="O87" s="85"/>
    </row>
    <row r="88" spans="1:15" x14ac:dyDescent="0.25">
      <c r="J88" s="81"/>
      <c r="L88" s="33"/>
      <c r="N88" s="54"/>
      <c r="O88" s="85"/>
    </row>
    <row r="89" spans="1:15" x14ac:dyDescent="0.25">
      <c r="J89" s="81"/>
      <c r="L89" s="33"/>
      <c r="N89" s="54"/>
      <c r="O89" s="85"/>
    </row>
    <row r="90" spans="1:15" x14ac:dyDescent="0.25">
      <c r="H90" s="7">
        <v>2</v>
      </c>
      <c r="J90" s="81"/>
      <c r="L90" s="33"/>
      <c r="N90" s="54"/>
      <c r="O90" s="85"/>
    </row>
    <row r="91" spans="1:15" x14ac:dyDescent="0.25">
      <c r="J91" s="81"/>
      <c r="L91" s="33"/>
      <c r="N91" s="54"/>
      <c r="O91" s="85"/>
    </row>
    <row r="92" spans="1:15" x14ac:dyDescent="0.25">
      <c r="J92" s="81"/>
      <c r="K92" s="32"/>
      <c r="L92" s="33"/>
      <c r="N92" s="54"/>
      <c r="O92" s="85"/>
    </row>
    <row r="93" spans="1:15" x14ac:dyDescent="0.25">
      <c r="J93" s="81"/>
      <c r="L93" s="100"/>
      <c r="N93" s="54"/>
      <c r="O93" s="85"/>
    </row>
    <row r="94" spans="1:15" x14ac:dyDescent="0.25">
      <c r="L94" s="100"/>
      <c r="N94" s="54"/>
      <c r="O94" s="85"/>
    </row>
    <row r="95" spans="1:15" x14ac:dyDescent="0.25">
      <c r="K95" s="32"/>
      <c r="L95" s="101"/>
      <c r="N95" s="54"/>
      <c r="O95" s="85"/>
    </row>
    <row r="96" spans="1:15" x14ac:dyDescent="0.25">
      <c r="K96" s="32"/>
      <c r="L96" s="101"/>
      <c r="N96" s="54"/>
      <c r="O96" s="85"/>
    </row>
    <row r="97" spans="1:19" x14ac:dyDescent="0.25">
      <c r="K97" s="32"/>
      <c r="L97" s="101"/>
      <c r="N97" s="54"/>
      <c r="O97" s="85"/>
    </row>
    <row r="98" spans="1:19" x14ac:dyDescent="0.25">
      <c r="K98" s="32"/>
      <c r="L98" s="101"/>
      <c r="N98" s="54"/>
      <c r="O98" s="85"/>
    </row>
    <row r="99" spans="1:19" x14ac:dyDescent="0.25">
      <c r="K99" s="32"/>
      <c r="L99" s="101"/>
      <c r="N99" s="54"/>
      <c r="O99" s="85"/>
    </row>
    <row r="100" spans="1:19" x14ac:dyDescent="0.25">
      <c r="K100" s="32"/>
      <c r="L100" s="101"/>
      <c r="N100" s="54"/>
      <c r="O100" s="85"/>
    </row>
    <row r="101" spans="1:19" x14ac:dyDescent="0.25">
      <c r="K101" s="32"/>
      <c r="L101" s="101"/>
      <c r="O101" s="85"/>
    </row>
    <row r="102" spans="1:19" x14ac:dyDescent="0.25">
      <c r="K102" s="32"/>
      <c r="L102" s="101"/>
      <c r="O102" s="85"/>
    </row>
    <row r="103" spans="1:19" x14ac:dyDescent="0.25">
      <c r="K103" s="32"/>
      <c r="L103" s="101"/>
    </row>
    <row r="104" spans="1:19" x14ac:dyDescent="0.25">
      <c r="K104" s="32"/>
      <c r="L104" s="101"/>
    </row>
    <row r="105" spans="1:19" x14ac:dyDescent="0.25">
      <c r="K105" s="32"/>
      <c r="L105" s="101"/>
    </row>
    <row r="106" spans="1:19" x14ac:dyDescent="0.25">
      <c r="K106" s="32"/>
      <c r="L106" s="101"/>
      <c r="O106" s="75">
        <f>SUM(O13:O105)</f>
        <v>15000000</v>
      </c>
    </row>
    <row r="107" spans="1:19" x14ac:dyDescent="0.25">
      <c r="K107" s="32"/>
      <c r="L107" s="101"/>
    </row>
    <row r="108" spans="1:19" x14ac:dyDescent="0.25">
      <c r="K108" s="32"/>
      <c r="L108" s="101"/>
    </row>
    <row r="109" spans="1:19" s="57" customFormat="1" x14ac:dyDescent="0.25">
      <c r="A109" s="7"/>
      <c r="B109" s="7"/>
      <c r="C109" s="7"/>
      <c r="D109" s="7"/>
      <c r="E109" s="7"/>
      <c r="F109" s="7"/>
      <c r="G109" s="7"/>
      <c r="I109" s="7"/>
      <c r="J109" s="7"/>
      <c r="K109" s="32"/>
      <c r="L109" s="101"/>
      <c r="N109" s="35"/>
      <c r="O109" s="102"/>
      <c r="P109" s="7"/>
      <c r="Q109" s="7"/>
      <c r="R109" s="7"/>
      <c r="S109" s="7"/>
    </row>
    <row r="110" spans="1:19" s="57" customFormat="1" x14ac:dyDescent="0.25">
      <c r="A110" s="7"/>
      <c r="B110" s="7"/>
      <c r="C110" s="7"/>
      <c r="D110" s="7"/>
      <c r="E110" s="7"/>
      <c r="F110" s="7"/>
      <c r="G110" s="7"/>
      <c r="I110" s="7"/>
      <c r="J110" s="7"/>
      <c r="K110" s="32"/>
      <c r="L110" s="101"/>
      <c r="N110" s="35"/>
      <c r="O110" s="102"/>
      <c r="P110" s="7"/>
      <c r="Q110" s="7"/>
      <c r="R110" s="7"/>
      <c r="S110" s="7"/>
    </row>
    <row r="111" spans="1:19" s="57" customFormat="1" x14ac:dyDescent="0.25">
      <c r="A111" s="7"/>
      <c r="B111" s="7"/>
      <c r="C111" s="7"/>
      <c r="D111" s="7"/>
      <c r="E111" s="7"/>
      <c r="F111" s="7"/>
      <c r="G111" s="7"/>
      <c r="I111" s="7"/>
      <c r="J111" s="7"/>
      <c r="K111" s="32"/>
      <c r="L111" s="101"/>
      <c r="N111" s="35"/>
      <c r="O111" s="102"/>
      <c r="P111" s="7"/>
      <c r="Q111" s="7"/>
      <c r="R111" s="7"/>
      <c r="S111" s="7"/>
    </row>
    <row r="112" spans="1:19" s="57" customFormat="1" x14ac:dyDescent="0.25">
      <c r="A112" s="7"/>
      <c r="B112" s="7"/>
      <c r="C112" s="7"/>
      <c r="D112" s="7"/>
      <c r="E112" s="7"/>
      <c r="F112" s="7"/>
      <c r="G112" s="7"/>
      <c r="I112" s="7"/>
      <c r="J112" s="7"/>
      <c r="K112" s="32"/>
      <c r="L112" s="101"/>
      <c r="N112" s="35"/>
      <c r="O112" s="102"/>
      <c r="P112" s="7"/>
      <c r="Q112" s="7"/>
      <c r="R112" s="7"/>
      <c r="S112" s="7"/>
    </row>
    <row r="113" spans="1:19" s="57" customFormat="1" x14ac:dyDescent="0.25">
      <c r="A113" s="7"/>
      <c r="B113" s="7"/>
      <c r="C113" s="7"/>
      <c r="D113" s="7"/>
      <c r="E113" s="7"/>
      <c r="F113" s="7"/>
      <c r="G113" s="7"/>
      <c r="I113" s="7"/>
      <c r="J113" s="7"/>
      <c r="K113" s="32"/>
      <c r="L113" s="101"/>
      <c r="N113" s="35"/>
      <c r="O113" s="102"/>
      <c r="P113" s="7"/>
      <c r="Q113" s="7"/>
      <c r="R113" s="7"/>
      <c r="S113" s="7"/>
    </row>
    <row r="114" spans="1:19" s="57" customFormat="1" x14ac:dyDescent="0.25">
      <c r="A114" s="7"/>
      <c r="B114" s="7"/>
      <c r="C114" s="7"/>
      <c r="D114" s="7"/>
      <c r="E114" s="7"/>
      <c r="F114" s="7"/>
      <c r="I114" s="7"/>
      <c r="J114" s="7"/>
      <c r="K114" s="32"/>
      <c r="L114" s="103">
        <f>SUM(L13:L113)</f>
        <v>28320000</v>
      </c>
      <c r="M114" s="104">
        <f>SUM(M13:M113)</f>
        <v>31752000</v>
      </c>
      <c r="N114" s="35"/>
      <c r="O114" s="102"/>
      <c r="P114" s="7"/>
      <c r="Q114" s="7"/>
      <c r="R114" s="7"/>
      <c r="S114" s="7"/>
    </row>
    <row r="115" spans="1:19" s="57" customFormat="1" x14ac:dyDescent="0.2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103">
        <f>SUM(L13:L114)</f>
        <v>56640000</v>
      </c>
      <c r="N115" s="35"/>
      <c r="O115" s="102"/>
      <c r="P115" s="7"/>
      <c r="Q115" s="7"/>
      <c r="R115" s="7"/>
      <c r="S115" s="7"/>
    </row>
    <row r="116" spans="1:19" s="57" customFormat="1" x14ac:dyDescent="0.2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105"/>
      <c r="N116" s="35"/>
      <c r="O116" s="102"/>
      <c r="P116" s="7"/>
      <c r="Q116" s="7"/>
      <c r="R116" s="7"/>
      <c r="S116" s="7"/>
    </row>
    <row r="117" spans="1:19" s="57" customFormat="1" x14ac:dyDescent="0.2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105"/>
      <c r="N117" s="35"/>
      <c r="O117" s="102"/>
      <c r="P117" s="7"/>
      <c r="Q117" s="7"/>
      <c r="R117" s="7"/>
      <c r="S117" s="7"/>
    </row>
    <row r="118" spans="1:19" s="57" customFormat="1" x14ac:dyDescent="0.2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105"/>
      <c r="N118" s="35"/>
      <c r="O118" s="102"/>
      <c r="P118" s="7"/>
      <c r="Q118" s="7"/>
      <c r="R118" s="7"/>
      <c r="S118" s="7"/>
    </row>
    <row r="119" spans="1:19" s="57" customFormat="1" x14ac:dyDescent="0.2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105"/>
      <c r="N119" s="35"/>
      <c r="O119" s="102"/>
      <c r="P119" s="7"/>
      <c r="Q119" s="7"/>
      <c r="R119" s="7"/>
      <c r="S119" s="7"/>
    </row>
    <row r="120" spans="1:19" s="57" customFormat="1" x14ac:dyDescent="0.2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105"/>
      <c r="N120" s="35"/>
      <c r="O120" s="102"/>
      <c r="P120" s="7"/>
      <c r="Q120" s="7"/>
      <c r="R120" s="7"/>
      <c r="S120" s="7"/>
    </row>
    <row r="121" spans="1:19" s="57" customFormat="1" x14ac:dyDescent="0.2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105"/>
      <c r="N121" s="35"/>
      <c r="O121" s="102"/>
      <c r="P121" s="7"/>
      <c r="Q121" s="7"/>
      <c r="R121" s="7"/>
      <c r="S121" s="7"/>
    </row>
    <row r="122" spans="1:19" s="57" customFormat="1" x14ac:dyDescent="0.25">
      <c r="A122" s="7"/>
      <c r="B122" s="7"/>
      <c r="C122" s="7"/>
      <c r="D122" s="7"/>
      <c r="E122" s="7"/>
      <c r="F122" s="7"/>
      <c r="H122" s="7"/>
      <c r="I122" s="7"/>
      <c r="J122" s="7"/>
      <c r="K122" s="7"/>
      <c r="L122" s="105"/>
      <c r="N122" s="35"/>
      <c r="O122" s="102"/>
      <c r="P122" s="7"/>
      <c r="Q122" s="7"/>
      <c r="R122" s="7"/>
      <c r="S122" s="7"/>
    </row>
    <row r="123" spans="1:19" s="57" customFormat="1" x14ac:dyDescent="0.2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105"/>
      <c r="N123" s="35"/>
      <c r="O123" s="102"/>
      <c r="P123" s="7"/>
      <c r="Q123" s="7"/>
      <c r="R123" s="7"/>
      <c r="S123" s="7"/>
    </row>
    <row r="124" spans="1:19" s="57" customFormat="1" x14ac:dyDescent="0.2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105"/>
      <c r="N124" s="35"/>
      <c r="O124" s="102"/>
      <c r="P124" s="7"/>
      <c r="Q124" s="7"/>
      <c r="R124" s="7"/>
      <c r="S124" s="7"/>
    </row>
    <row r="125" spans="1:19" s="57" customFormat="1" x14ac:dyDescent="0.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105"/>
      <c r="N125" s="35"/>
      <c r="O125" s="102"/>
      <c r="P125" s="7"/>
      <c r="Q125" s="7"/>
      <c r="R125" s="7"/>
      <c r="S125" s="7"/>
    </row>
    <row r="126" spans="1:19" s="57" customFormat="1" x14ac:dyDescent="0.2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105"/>
      <c r="N126" s="35"/>
      <c r="O126" s="102"/>
      <c r="P126" s="7"/>
      <c r="Q126" s="7"/>
      <c r="R126" s="7"/>
      <c r="S126" s="7"/>
    </row>
    <row r="127" spans="1:19" s="57" customFormat="1" x14ac:dyDescent="0.2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105"/>
      <c r="N127" s="35"/>
      <c r="O127" s="102"/>
      <c r="P127" s="7"/>
      <c r="Q127" s="7"/>
      <c r="R127" s="7"/>
      <c r="S127" s="7"/>
    </row>
    <row r="128" spans="1:19" s="57" customFormat="1" x14ac:dyDescent="0.2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105"/>
      <c r="N128" s="35"/>
      <c r="O128" s="102"/>
      <c r="P128" s="7"/>
      <c r="Q128" s="7"/>
      <c r="R128" s="7"/>
      <c r="S128" s="7"/>
    </row>
    <row r="129" spans="1:19" s="57" customFormat="1" x14ac:dyDescent="0.2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105"/>
      <c r="N129" s="35"/>
      <c r="O129" s="102"/>
      <c r="P129" s="7"/>
      <c r="Q129" s="7"/>
      <c r="R129" s="7"/>
      <c r="S129" s="7"/>
    </row>
    <row r="130" spans="1:19" s="57" customFormat="1" x14ac:dyDescent="0.2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105"/>
      <c r="N130" s="35"/>
      <c r="O130" s="102"/>
      <c r="P130" s="7"/>
      <c r="Q130" s="7"/>
      <c r="R130" s="7"/>
      <c r="S130" s="7"/>
    </row>
    <row r="131" spans="1:19" s="57" customFormat="1" x14ac:dyDescent="0.2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105"/>
      <c r="N131" s="35"/>
      <c r="O131" s="102"/>
      <c r="P131" s="7"/>
      <c r="Q131" s="7"/>
      <c r="R131" s="7"/>
      <c r="S131" s="7"/>
    </row>
    <row r="132" spans="1:19" s="57" customFormat="1" x14ac:dyDescent="0.2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105"/>
      <c r="N132" s="35"/>
      <c r="O132" s="102"/>
      <c r="P132" s="7"/>
      <c r="Q132" s="7"/>
      <c r="R132" s="7"/>
      <c r="S132" s="7"/>
    </row>
  </sheetData>
  <mergeCells count="1">
    <mergeCell ref="A1:I1"/>
  </mergeCells>
  <pageMargins left="0.7" right="0.7" top="0.75" bottom="0.75" header="0.3" footer="0.3"/>
  <pageSetup paperSize="9" scale="71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2"/>
  <sheetViews>
    <sheetView view="pageBreakPreview" topLeftCell="A13" zoomScale="90" zoomScaleNormal="100" zoomScaleSheetLayoutView="90" workbookViewId="0">
      <selection activeCell="I30" sqref="I30"/>
    </sheetView>
  </sheetViews>
  <sheetFormatPr defaultRowHeight="15" x14ac:dyDescent="0.25"/>
  <cols>
    <col min="1" max="1" width="17.4257812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13.85546875" style="7" customWidth="1"/>
    <col min="8" max="8" width="22" style="7" customWidth="1"/>
    <col min="9" max="9" width="20.7109375" style="7" customWidth="1"/>
    <col min="10" max="10" width="27.5703125" style="7" bestFit="1" customWidth="1"/>
    <col min="11" max="11" width="18.5703125" style="7" bestFit="1" customWidth="1"/>
    <col min="12" max="12" width="17.42578125" style="105" bestFit="1" customWidth="1"/>
    <col min="13" max="13" width="16.140625" style="57" bestFit="1" customWidth="1"/>
    <col min="14" max="14" width="15.5703125" style="35" customWidth="1"/>
    <col min="15" max="15" width="20" style="102" bestFit="1" customWidth="1"/>
    <col min="16" max="16" width="21.5703125" style="7" bestFit="1" customWidth="1"/>
    <col min="17" max="17" width="12.42578125" style="7" bestFit="1" customWidth="1"/>
    <col min="18" max="18" width="22.42578125" style="7" customWidth="1"/>
    <col min="19" max="19" width="20.140625" style="7" customWidth="1"/>
    <col min="20" max="16384" width="9.140625" style="7"/>
  </cols>
  <sheetData>
    <row r="1" spans="1:19" ht="15.75" x14ac:dyDescent="0.25">
      <c r="A1" s="122" t="s">
        <v>0</v>
      </c>
      <c r="B1" s="122"/>
      <c r="C1" s="122"/>
      <c r="D1" s="122"/>
      <c r="E1" s="122"/>
      <c r="F1" s="122"/>
      <c r="G1" s="122"/>
      <c r="H1" s="122"/>
      <c r="I1" s="122"/>
      <c r="J1" s="107"/>
      <c r="K1" s="2"/>
      <c r="L1" s="3"/>
      <c r="M1" s="4"/>
      <c r="N1" s="5"/>
      <c r="O1" s="6"/>
      <c r="P1" s="2"/>
      <c r="Q1" s="2"/>
      <c r="R1" s="2"/>
      <c r="S1" s="2"/>
    </row>
    <row r="2" spans="1:19" x14ac:dyDescent="0.25">
      <c r="A2" s="8"/>
      <c r="B2" s="8"/>
      <c r="C2" s="8"/>
      <c r="D2" s="8"/>
      <c r="E2" s="8"/>
      <c r="F2" s="8"/>
      <c r="G2" s="8"/>
      <c r="H2" s="9"/>
      <c r="I2" s="8"/>
      <c r="J2" s="8"/>
      <c r="K2" s="2"/>
      <c r="L2" s="3"/>
      <c r="M2" s="4"/>
      <c r="N2" s="5"/>
      <c r="O2" s="10"/>
      <c r="P2" s="2"/>
      <c r="Q2" s="2"/>
      <c r="R2" s="2"/>
      <c r="S2" s="2"/>
    </row>
    <row r="3" spans="1:19" ht="14.25" x14ac:dyDescent="0.2">
      <c r="A3" s="8" t="s">
        <v>1</v>
      </c>
      <c r="B3" s="11" t="s">
        <v>2</v>
      </c>
      <c r="C3" s="10"/>
      <c r="D3" s="8"/>
      <c r="E3" s="8"/>
      <c r="F3" s="8"/>
      <c r="G3" s="8"/>
      <c r="H3" s="8" t="s">
        <v>3</v>
      </c>
      <c r="I3" s="12">
        <v>43075</v>
      </c>
      <c r="J3" s="13"/>
      <c r="K3" s="2"/>
      <c r="L3" s="14"/>
      <c r="M3" s="4"/>
      <c r="N3" s="5"/>
      <c r="O3" s="10"/>
      <c r="P3" s="2"/>
      <c r="Q3" s="2"/>
      <c r="R3" s="2"/>
      <c r="S3" s="2"/>
    </row>
    <row r="4" spans="1:19" ht="14.25" x14ac:dyDescent="0.2">
      <c r="A4" s="8" t="s">
        <v>4</v>
      </c>
      <c r="B4" s="8" t="s">
        <v>56</v>
      </c>
      <c r="C4" s="8"/>
      <c r="D4" s="8"/>
      <c r="E4" s="8"/>
      <c r="F4" s="8"/>
      <c r="G4" s="8"/>
      <c r="H4" s="8" t="s">
        <v>6</v>
      </c>
      <c r="I4" s="15">
        <v>0.66666666666666663</v>
      </c>
      <c r="J4" s="15"/>
      <c r="K4" s="2"/>
      <c r="L4" s="14"/>
      <c r="M4" s="4"/>
      <c r="N4" s="5"/>
      <c r="O4" s="10"/>
      <c r="P4" s="2"/>
      <c r="Q4" s="2"/>
      <c r="R4" s="2"/>
      <c r="S4" s="2"/>
    </row>
    <row r="5" spans="1:19" ht="14.25" x14ac:dyDescent="0.2">
      <c r="A5" s="8"/>
      <c r="B5" s="8" t="s">
        <v>7</v>
      </c>
      <c r="C5" s="8"/>
      <c r="D5" s="8"/>
      <c r="E5" s="8"/>
      <c r="F5" s="8"/>
      <c r="G5" s="8"/>
      <c r="H5" s="9"/>
      <c r="I5" s="15"/>
      <c r="J5" s="16"/>
      <c r="K5" s="2"/>
      <c r="L5" s="14"/>
      <c r="M5" s="17"/>
      <c r="N5" s="18"/>
      <c r="O5" s="6"/>
      <c r="P5" s="2"/>
      <c r="Q5" s="2"/>
      <c r="R5" s="2"/>
      <c r="S5" s="2"/>
    </row>
    <row r="6" spans="1:19" ht="14.25" x14ac:dyDescent="0.2">
      <c r="A6" s="19" t="s">
        <v>8</v>
      </c>
      <c r="B6" s="20"/>
      <c r="C6" s="8"/>
      <c r="D6" s="8"/>
      <c r="E6" s="8"/>
      <c r="F6" s="8"/>
      <c r="G6" s="8" t="s">
        <v>7</v>
      </c>
      <c r="H6" s="9"/>
      <c r="I6" s="8"/>
      <c r="J6" s="8"/>
      <c r="K6" s="21">
        <v>1220004260181</v>
      </c>
      <c r="L6" s="14"/>
      <c r="M6" s="4"/>
      <c r="N6" s="18"/>
      <c r="O6" s="8"/>
      <c r="P6" s="2"/>
      <c r="Q6" s="2"/>
      <c r="R6" s="2"/>
      <c r="S6" s="2"/>
    </row>
    <row r="7" spans="1:19" ht="14.25" x14ac:dyDescent="0.2">
      <c r="A7" s="8"/>
      <c r="B7" s="8"/>
      <c r="C7" s="22" t="s">
        <v>9</v>
      </c>
      <c r="D7" s="22"/>
      <c r="E7" s="22" t="s">
        <v>10</v>
      </c>
      <c r="F7" s="22"/>
      <c r="G7" s="22" t="s">
        <v>11</v>
      </c>
      <c r="H7" s="9"/>
      <c r="I7" s="8"/>
      <c r="J7" s="8"/>
      <c r="K7" s="2"/>
      <c r="L7" s="14"/>
      <c r="M7" s="4"/>
      <c r="N7" s="5"/>
      <c r="O7" s="8"/>
      <c r="P7" s="2"/>
      <c r="Q7" s="2"/>
      <c r="R7" s="2"/>
      <c r="S7" s="2"/>
    </row>
    <row r="8" spans="1:19" ht="14.25" x14ac:dyDescent="0.2">
      <c r="A8" s="8"/>
      <c r="B8" s="23"/>
      <c r="C8" s="24">
        <v>100000</v>
      </c>
      <c r="D8" s="8"/>
      <c r="E8" s="23">
        <v>0</v>
      </c>
      <c r="F8" s="23"/>
      <c r="G8" s="17">
        <f>C8*E8</f>
        <v>0</v>
      </c>
      <c r="H8" s="9"/>
      <c r="I8" s="17"/>
      <c r="J8" s="17"/>
      <c r="K8" s="2"/>
      <c r="L8" s="14"/>
      <c r="M8" s="4"/>
      <c r="N8" s="5"/>
      <c r="O8" s="8"/>
      <c r="P8" s="2"/>
      <c r="Q8" s="2"/>
      <c r="R8" s="2"/>
      <c r="S8" s="2"/>
    </row>
    <row r="9" spans="1:19" x14ac:dyDescent="0.25">
      <c r="A9" s="8"/>
      <c r="B9" s="23"/>
      <c r="C9" s="24">
        <v>50000</v>
      </c>
      <c r="D9" s="8"/>
      <c r="E9" s="23">
        <v>7</v>
      </c>
      <c r="F9" s="23"/>
      <c r="G9" s="17">
        <f t="shared" ref="G9:G16" si="0">C9*E9</f>
        <v>350000</v>
      </c>
      <c r="H9" s="9"/>
      <c r="I9" s="17"/>
      <c r="J9" s="17"/>
      <c r="K9" s="2"/>
      <c r="L9" s="3"/>
      <c r="M9" s="4"/>
      <c r="N9" s="5"/>
      <c r="O9" s="6"/>
      <c r="P9" s="2"/>
      <c r="Q9" s="2"/>
      <c r="R9" s="2"/>
      <c r="S9" s="2"/>
    </row>
    <row r="10" spans="1:19" x14ac:dyDescent="0.25">
      <c r="A10" s="8"/>
      <c r="B10" s="23"/>
      <c r="C10" s="24">
        <v>20000</v>
      </c>
      <c r="D10" s="8"/>
      <c r="E10" s="23">
        <v>45</v>
      </c>
      <c r="F10" s="23"/>
      <c r="G10" s="17">
        <f t="shared" si="0"/>
        <v>900000</v>
      </c>
      <c r="H10" s="9"/>
      <c r="I10" s="9"/>
      <c r="J10" s="17">
        <v>23372500</v>
      </c>
      <c r="K10" s="25"/>
      <c r="L10" s="3"/>
      <c r="M10" s="4"/>
      <c r="N10" s="5"/>
      <c r="O10" s="8"/>
      <c r="P10" s="2"/>
      <c r="Q10" s="2"/>
      <c r="R10" s="2"/>
      <c r="S10" s="2"/>
    </row>
    <row r="11" spans="1:19" x14ac:dyDescent="0.25">
      <c r="A11" s="8"/>
      <c r="B11" s="23"/>
      <c r="C11" s="24">
        <v>10000</v>
      </c>
      <c r="D11" s="8"/>
      <c r="E11" s="23">
        <v>82</v>
      </c>
      <c r="F11" s="23"/>
      <c r="G11" s="17">
        <f t="shared" si="0"/>
        <v>820000</v>
      </c>
      <c r="H11" s="9"/>
      <c r="I11" s="17"/>
      <c r="J11" s="17"/>
      <c r="K11" s="2"/>
      <c r="L11" s="3"/>
      <c r="M11" s="4"/>
      <c r="N11" s="26"/>
      <c r="O11" s="9"/>
      <c r="P11" s="2"/>
      <c r="Q11" s="2"/>
      <c r="R11" s="2" t="s">
        <v>12</v>
      </c>
      <c r="S11" s="2"/>
    </row>
    <row r="12" spans="1:19" x14ac:dyDescent="0.25">
      <c r="A12" s="8"/>
      <c r="B12" s="23"/>
      <c r="C12" s="24">
        <v>5000</v>
      </c>
      <c r="D12" s="8"/>
      <c r="E12" s="23">
        <v>7</v>
      </c>
      <c r="F12" s="23"/>
      <c r="G12" s="17">
        <f>C12*E12</f>
        <v>35000</v>
      </c>
      <c r="H12" s="9"/>
      <c r="I12" s="17"/>
      <c r="J12" s="17" t="s">
        <v>13</v>
      </c>
      <c r="L12" s="27" t="s">
        <v>14</v>
      </c>
      <c r="M12" s="28" t="s">
        <v>15</v>
      </c>
      <c r="N12" s="29" t="s">
        <v>16</v>
      </c>
      <c r="O12" s="30" t="s">
        <v>12</v>
      </c>
      <c r="P12" s="2" t="s">
        <v>17</v>
      </c>
      <c r="Q12" s="2" t="s">
        <v>18</v>
      </c>
      <c r="R12" s="2" t="s">
        <v>19</v>
      </c>
      <c r="S12" s="2"/>
    </row>
    <row r="13" spans="1:19" x14ac:dyDescent="0.2">
      <c r="A13" s="8"/>
      <c r="B13" s="23"/>
      <c r="C13" s="24">
        <v>2000</v>
      </c>
      <c r="D13" s="8"/>
      <c r="E13" s="23">
        <v>55</v>
      </c>
      <c r="F13" s="23"/>
      <c r="G13" s="17">
        <f t="shared" si="0"/>
        <v>110000</v>
      </c>
      <c r="H13" s="9"/>
      <c r="I13" s="17"/>
      <c r="J13" s="31"/>
      <c r="K13" s="32">
        <v>43741</v>
      </c>
      <c r="L13" s="110">
        <v>1000000</v>
      </c>
      <c r="M13" s="34">
        <v>1400000</v>
      </c>
      <c r="O13" s="2" t="s">
        <v>20</v>
      </c>
      <c r="P13" s="2"/>
    </row>
    <row r="14" spans="1:19" x14ac:dyDescent="0.2">
      <c r="A14" s="8"/>
      <c r="B14" s="23"/>
      <c r="C14" s="24">
        <v>1000</v>
      </c>
      <c r="D14" s="8"/>
      <c r="E14" s="23">
        <v>1</v>
      </c>
      <c r="F14" s="23"/>
      <c r="G14" s="17">
        <f t="shared" si="0"/>
        <v>1000</v>
      </c>
      <c r="H14" s="9"/>
      <c r="I14" s="17"/>
      <c r="J14" s="31"/>
      <c r="K14" s="32">
        <v>43742</v>
      </c>
      <c r="L14" s="110">
        <v>800000</v>
      </c>
      <c r="M14" s="34">
        <v>120000</v>
      </c>
      <c r="O14" s="36">
        <v>20000000</v>
      </c>
      <c r="P14" s="37"/>
    </row>
    <row r="15" spans="1:19" x14ac:dyDescent="0.2">
      <c r="A15" s="8"/>
      <c r="B15" s="23"/>
      <c r="C15" s="24">
        <v>500</v>
      </c>
      <c r="D15" s="8"/>
      <c r="E15" s="23">
        <v>0</v>
      </c>
      <c r="F15" s="23"/>
      <c r="G15" s="17">
        <f t="shared" si="0"/>
        <v>0</v>
      </c>
      <c r="H15" s="9"/>
      <c r="I15" s="10"/>
      <c r="J15" s="31"/>
      <c r="K15" s="32">
        <v>43743</v>
      </c>
      <c r="L15" s="110">
        <v>1600000</v>
      </c>
      <c r="M15" s="34">
        <v>19000</v>
      </c>
      <c r="O15" s="33"/>
      <c r="P15" s="37"/>
    </row>
    <row r="16" spans="1:19" x14ac:dyDescent="0.2">
      <c r="A16" s="8"/>
      <c r="B16" s="23"/>
      <c r="C16" s="24">
        <v>100</v>
      </c>
      <c r="D16" s="8"/>
      <c r="E16" s="23">
        <v>0</v>
      </c>
      <c r="F16" s="23"/>
      <c r="G16" s="17">
        <f t="shared" si="0"/>
        <v>0</v>
      </c>
      <c r="H16" s="9"/>
      <c r="I16" s="10"/>
      <c r="J16" s="31"/>
      <c r="K16" s="32">
        <v>43744</v>
      </c>
      <c r="L16" s="110">
        <v>2460000</v>
      </c>
      <c r="M16" s="38">
        <v>15000</v>
      </c>
      <c r="O16" s="33"/>
      <c r="P16" s="37"/>
    </row>
    <row r="17" spans="1:19" x14ac:dyDescent="0.2">
      <c r="A17" s="8"/>
      <c r="B17" s="8"/>
      <c r="C17" s="19" t="s">
        <v>21</v>
      </c>
      <c r="D17" s="8"/>
      <c r="E17" s="23"/>
      <c r="F17" s="8"/>
      <c r="G17" s="8"/>
      <c r="H17" s="9">
        <f>SUM(G8:G16)</f>
        <v>2216000</v>
      </c>
      <c r="I17" s="10"/>
      <c r="J17" s="31"/>
      <c r="K17" s="32">
        <v>43745</v>
      </c>
      <c r="L17" s="110">
        <v>1000000</v>
      </c>
      <c r="M17" s="38">
        <v>17000</v>
      </c>
      <c r="O17" s="33"/>
      <c r="P17" s="37"/>
    </row>
    <row r="18" spans="1:19" x14ac:dyDescent="0.2">
      <c r="A18" s="8"/>
      <c r="B18" s="8"/>
      <c r="C18" s="8"/>
      <c r="D18" s="8"/>
      <c r="E18" s="8"/>
      <c r="F18" s="8"/>
      <c r="G18" s="8"/>
      <c r="H18" s="9"/>
      <c r="I18" s="10"/>
      <c r="J18" s="31"/>
      <c r="K18" s="32">
        <v>43746</v>
      </c>
      <c r="L18" s="110">
        <v>541000</v>
      </c>
      <c r="M18" s="39">
        <v>1750000</v>
      </c>
      <c r="O18" s="33"/>
      <c r="P18" s="40"/>
    </row>
    <row r="19" spans="1:19" x14ac:dyDescent="0.2">
      <c r="A19" s="8"/>
      <c r="B19" s="8"/>
      <c r="C19" s="8" t="s">
        <v>9</v>
      </c>
      <c r="D19" s="8"/>
      <c r="E19" s="8" t="s">
        <v>22</v>
      </c>
      <c r="F19" s="8"/>
      <c r="G19" s="8" t="s">
        <v>11</v>
      </c>
      <c r="H19" s="9"/>
      <c r="I19" s="24"/>
      <c r="J19" s="31"/>
      <c r="K19" s="32">
        <v>43747</v>
      </c>
      <c r="L19" s="110">
        <v>800000</v>
      </c>
      <c r="M19" s="41">
        <v>20000000</v>
      </c>
      <c r="O19" s="33"/>
      <c r="P19" s="40"/>
    </row>
    <row r="20" spans="1:19" x14ac:dyDescent="0.2">
      <c r="A20" s="8"/>
      <c r="B20" s="8"/>
      <c r="C20" s="24">
        <v>1000</v>
      </c>
      <c r="D20" s="8"/>
      <c r="E20" s="8">
        <v>0</v>
      </c>
      <c r="F20" s="8"/>
      <c r="G20" s="24">
        <f>C20*E20</f>
        <v>0</v>
      </c>
      <c r="H20" s="9"/>
      <c r="I20" s="24"/>
      <c r="J20" s="31"/>
      <c r="K20" s="32">
        <v>43748</v>
      </c>
      <c r="L20" s="110">
        <v>800000</v>
      </c>
      <c r="M20" s="41">
        <v>500000</v>
      </c>
      <c r="O20" s="33"/>
      <c r="P20" s="40"/>
    </row>
    <row r="21" spans="1:19" x14ac:dyDescent="0.2">
      <c r="A21" s="8"/>
      <c r="B21" s="8"/>
      <c r="C21" s="24">
        <v>500</v>
      </c>
      <c r="D21" s="8"/>
      <c r="E21" s="8">
        <v>6</v>
      </c>
      <c r="F21" s="8"/>
      <c r="G21" s="24">
        <f>C21*E21</f>
        <v>3000</v>
      </c>
      <c r="H21" s="9"/>
      <c r="I21" s="24"/>
      <c r="J21" s="31"/>
      <c r="K21" s="32">
        <v>43749</v>
      </c>
      <c r="L21" s="110">
        <v>750000</v>
      </c>
      <c r="M21" s="42"/>
      <c r="O21" s="33"/>
      <c r="P21" s="43"/>
    </row>
    <row r="22" spans="1:19" x14ac:dyDescent="0.2">
      <c r="A22" s="8"/>
      <c r="B22" s="8"/>
      <c r="C22" s="24">
        <v>200</v>
      </c>
      <c r="D22" s="8"/>
      <c r="E22" s="8">
        <v>2</v>
      </c>
      <c r="F22" s="8"/>
      <c r="G22" s="24">
        <f>C22*E22</f>
        <v>400</v>
      </c>
      <c r="H22" s="9"/>
      <c r="I22" s="10"/>
      <c r="J22" s="31"/>
      <c r="K22" s="32">
        <v>43750</v>
      </c>
      <c r="L22" s="110">
        <v>300000</v>
      </c>
      <c r="M22" s="42"/>
      <c r="O22" s="33"/>
      <c r="P22" s="34"/>
      <c r="Q22" s="44"/>
      <c r="R22" s="43"/>
      <c r="S22" s="43"/>
    </row>
    <row r="23" spans="1:19" x14ac:dyDescent="0.2">
      <c r="A23" s="8"/>
      <c r="B23" s="8"/>
      <c r="C23" s="24">
        <v>100</v>
      </c>
      <c r="D23" s="8"/>
      <c r="E23" s="8">
        <v>2</v>
      </c>
      <c r="F23" s="8"/>
      <c r="G23" s="24">
        <f>C23*E23</f>
        <v>200</v>
      </c>
      <c r="H23" s="9"/>
      <c r="I23" s="10"/>
      <c r="J23" s="31"/>
      <c r="K23" s="32">
        <v>43751</v>
      </c>
      <c r="L23" s="110">
        <v>710000</v>
      </c>
      <c r="M23" s="41"/>
      <c r="O23" s="33"/>
      <c r="P23" s="34"/>
      <c r="Q23" s="44"/>
      <c r="R23" s="43">
        <f>SUM(R14:R22)</f>
        <v>0</v>
      </c>
      <c r="S23" s="43">
        <f>SUM(S14:S22)</f>
        <v>0</v>
      </c>
    </row>
    <row r="24" spans="1:19" x14ac:dyDescent="0.2">
      <c r="A24" s="8"/>
      <c r="B24" s="8"/>
      <c r="C24" s="24">
        <v>50</v>
      </c>
      <c r="D24" s="8"/>
      <c r="E24" s="8">
        <v>0</v>
      </c>
      <c r="F24" s="8"/>
      <c r="G24" s="24">
        <f>C24*E24</f>
        <v>0</v>
      </c>
      <c r="H24" s="9"/>
      <c r="I24" s="8"/>
      <c r="J24" s="31"/>
      <c r="K24" s="32">
        <v>43752</v>
      </c>
      <c r="L24" s="110">
        <v>850000</v>
      </c>
      <c r="M24" s="41"/>
      <c r="O24" s="45"/>
      <c r="P24" s="34"/>
      <c r="Q24" s="44"/>
      <c r="R24" s="46" t="s">
        <v>23</v>
      </c>
      <c r="S24" s="44"/>
    </row>
    <row r="25" spans="1:19" x14ac:dyDescent="0.2">
      <c r="A25" s="8"/>
      <c r="B25" s="8"/>
      <c r="C25" s="24">
        <v>25</v>
      </c>
      <c r="D25" s="8"/>
      <c r="E25" s="8">
        <v>0</v>
      </c>
      <c r="F25" s="8"/>
      <c r="G25" s="47">
        <v>0</v>
      </c>
      <c r="H25" s="9"/>
      <c r="I25" s="8" t="s">
        <v>7</v>
      </c>
      <c r="J25" s="31"/>
      <c r="K25" s="32">
        <v>43753</v>
      </c>
      <c r="L25" s="110">
        <v>2000000</v>
      </c>
      <c r="M25" s="41"/>
      <c r="O25" s="45"/>
      <c r="P25" s="34"/>
      <c r="Q25" s="44"/>
      <c r="R25" s="46"/>
      <c r="S25" s="44"/>
    </row>
    <row r="26" spans="1:19" x14ac:dyDescent="0.2">
      <c r="A26" s="8"/>
      <c r="B26" s="8"/>
      <c r="C26" s="19" t="s">
        <v>21</v>
      </c>
      <c r="D26" s="8"/>
      <c r="E26" s="8"/>
      <c r="F26" s="8"/>
      <c r="G26" s="8"/>
      <c r="H26" s="48">
        <f>SUM(G20:G25)</f>
        <v>3600</v>
      </c>
      <c r="I26" s="9"/>
      <c r="J26" s="31"/>
      <c r="K26" s="32">
        <v>43754</v>
      </c>
      <c r="L26" s="110">
        <v>800000</v>
      </c>
      <c r="M26" s="49"/>
      <c r="O26" s="50"/>
      <c r="P26" s="34"/>
      <c r="Q26" s="44"/>
      <c r="R26" s="46"/>
      <c r="S26" s="44"/>
    </row>
    <row r="27" spans="1:19" x14ac:dyDescent="0.2">
      <c r="A27" s="8"/>
      <c r="B27" s="8"/>
      <c r="C27" s="8"/>
      <c r="D27" s="8"/>
      <c r="E27" s="8"/>
      <c r="F27" s="8"/>
      <c r="G27" s="8"/>
      <c r="H27" s="9"/>
      <c r="I27" s="9">
        <f>+H17+H26</f>
        <v>2219600</v>
      </c>
      <c r="J27" s="31"/>
      <c r="K27" s="32">
        <v>43755</v>
      </c>
      <c r="L27" s="110">
        <v>1000000</v>
      </c>
      <c r="M27" s="38"/>
      <c r="O27" s="50"/>
      <c r="P27" s="34"/>
      <c r="Q27" s="44"/>
      <c r="R27" s="46"/>
      <c r="S27" s="44"/>
    </row>
    <row r="28" spans="1:19" x14ac:dyDescent="0.2">
      <c r="A28" s="8"/>
      <c r="B28" s="8"/>
      <c r="C28" s="19" t="s">
        <v>24</v>
      </c>
      <c r="D28" s="8"/>
      <c r="E28" s="8"/>
      <c r="F28" s="8"/>
      <c r="G28" s="8"/>
      <c r="H28" s="9"/>
      <c r="I28" s="9"/>
      <c r="J28" s="31"/>
      <c r="K28" s="32">
        <v>43756</v>
      </c>
      <c r="L28" s="110">
        <v>1150000</v>
      </c>
      <c r="M28" s="38"/>
      <c r="O28" s="50"/>
      <c r="P28" s="34"/>
      <c r="Q28" s="44"/>
      <c r="R28" s="46"/>
      <c r="S28" s="44"/>
    </row>
    <row r="29" spans="1:19" x14ac:dyDescent="0.2">
      <c r="A29" s="8"/>
      <c r="B29" s="8"/>
      <c r="C29" s="8" t="s">
        <v>25</v>
      </c>
      <c r="D29" s="8"/>
      <c r="E29" s="8"/>
      <c r="F29" s="8"/>
      <c r="G29" s="8" t="s">
        <v>7</v>
      </c>
      <c r="H29" s="9"/>
      <c r="I29" s="9">
        <f>+'3 Des '!I37</f>
        <v>566894603</v>
      </c>
      <c r="J29" s="31"/>
      <c r="K29" s="32">
        <v>43757</v>
      </c>
      <c r="L29" s="110">
        <v>900000</v>
      </c>
      <c r="M29" s="38"/>
      <c r="O29" s="50"/>
      <c r="P29" s="34"/>
      <c r="Q29" s="44"/>
      <c r="R29" s="51"/>
      <c r="S29" s="44"/>
    </row>
    <row r="30" spans="1:19" x14ac:dyDescent="0.25">
      <c r="A30" s="8"/>
      <c r="B30" s="8"/>
      <c r="C30" s="8" t="s">
        <v>26</v>
      </c>
      <c r="D30" s="8"/>
      <c r="E30" s="8"/>
      <c r="F30" s="8"/>
      <c r="G30" s="8"/>
      <c r="H30" s="9" t="s">
        <v>27</v>
      </c>
      <c r="I30" s="52">
        <f>+'5 Des'!I52</f>
        <v>5542600</v>
      </c>
      <c r="J30" s="31"/>
      <c r="K30" s="32">
        <v>43758</v>
      </c>
      <c r="L30" s="110">
        <v>750000</v>
      </c>
      <c r="M30" s="53"/>
      <c r="N30" s="34"/>
      <c r="O30" s="50"/>
      <c r="P30" s="34"/>
      <c r="Q30" s="44"/>
      <c r="R30" s="46"/>
      <c r="S30" s="44"/>
    </row>
    <row r="31" spans="1:19" x14ac:dyDescent="0.25">
      <c r="A31" s="8"/>
      <c r="B31" s="8"/>
      <c r="C31" s="8"/>
      <c r="D31" s="8"/>
      <c r="E31" s="8"/>
      <c r="F31" s="8"/>
      <c r="G31" s="8"/>
      <c r="H31" s="9"/>
      <c r="I31" s="9"/>
      <c r="J31" s="31"/>
      <c r="K31" s="32">
        <v>43759</v>
      </c>
      <c r="L31" s="110">
        <v>900000</v>
      </c>
      <c r="M31" s="53"/>
      <c r="N31" s="54"/>
      <c r="O31" s="50"/>
      <c r="P31" s="2"/>
      <c r="Q31" s="44"/>
      <c r="R31" s="2"/>
      <c r="S31" s="44"/>
    </row>
    <row r="32" spans="1:19" x14ac:dyDescent="0.25">
      <c r="A32" s="8"/>
      <c r="B32" s="8"/>
      <c r="C32" s="19" t="s">
        <v>28</v>
      </c>
      <c r="D32" s="8"/>
      <c r="E32" s="8"/>
      <c r="F32" s="8"/>
      <c r="G32" s="8"/>
      <c r="H32" s="9"/>
      <c r="I32" s="34"/>
      <c r="J32" s="31"/>
      <c r="K32" s="32">
        <v>43762</v>
      </c>
      <c r="L32" s="108">
        <v>1000000</v>
      </c>
      <c r="M32" s="53"/>
      <c r="N32" s="54"/>
      <c r="O32" s="50"/>
      <c r="P32" s="2"/>
      <c r="Q32" s="44"/>
      <c r="R32" s="2"/>
      <c r="S32" s="44"/>
    </row>
    <row r="33" spans="1:19" x14ac:dyDescent="0.25">
      <c r="A33" s="8"/>
      <c r="B33" s="19">
        <v>1</v>
      </c>
      <c r="C33" s="19" t="s">
        <v>29</v>
      </c>
      <c r="D33" s="8"/>
      <c r="E33" s="8"/>
      <c r="F33" s="8"/>
      <c r="G33" s="8"/>
      <c r="H33" s="9"/>
      <c r="I33" s="9"/>
      <c r="J33" s="31"/>
      <c r="K33" s="32"/>
      <c r="L33" s="108"/>
      <c r="M33" s="53"/>
      <c r="N33" s="54"/>
      <c r="O33" s="50"/>
      <c r="P33" s="2"/>
      <c r="Q33" s="44"/>
      <c r="R33" s="2"/>
      <c r="S33" s="44"/>
    </row>
    <row r="34" spans="1:19" x14ac:dyDescent="0.25">
      <c r="A34" s="8"/>
      <c r="B34" s="19"/>
      <c r="C34" s="19" t="s">
        <v>12</v>
      </c>
      <c r="D34" s="8"/>
      <c r="E34" s="8"/>
      <c r="F34" s="8"/>
      <c r="G34" s="8"/>
      <c r="H34" s="9"/>
      <c r="I34" s="9"/>
      <c r="J34" s="31"/>
      <c r="K34" s="32"/>
      <c r="L34" s="108"/>
      <c r="M34" s="53"/>
      <c r="N34" s="54"/>
      <c r="O34" s="50"/>
      <c r="P34" s="2"/>
      <c r="Q34" s="44"/>
      <c r="R34" s="55"/>
      <c r="S34" s="44"/>
    </row>
    <row r="35" spans="1:19" x14ac:dyDescent="0.25">
      <c r="A35" s="8"/>
      <c r="B35" s="8"/>
      <c r="C35" s="8" t="s">
        <v>30</v>
      </c>
      <c r="D35" s="8"/>
      <c r="E35" s="8"/>
      <c r="F35" s="8"/>
      <c r="G35" s="24"/>
      <c r="H35" s="48">
        <f>O14</f>
        <v>20000000</v>
      </c>
      <c r="I35" s="9"/>
      <c r="J35" s="31"/>
      <c r="K35" s="32"/>
      <c r="L35" s="108"/>
      <c r="M35" s="53"/>
      <c r="N35" s="54"/>
      <c r="O35" s="50"/>
      <c r="P35" s="44"/>
      <c r="Q35" s="44"/>
      <c r="R35" s="2"/>
      <c r="S35" s="44"/>
    </row>
    <row r="36" spans="1:19" x14ac:dyDescent="0.25">
      <c r="A36" s="8"/>
      <c r="B36" s="8"/>
      <c r="C36" s="8" t="s">
        <v>31</v>
      </c>
      <c r="D36" s="8"/>
      <c r="E36" s="8"/>
      <c r="F36" s="8"/>
      <c r="G36" s="8"/>
      <c r="H36" s="56">
        <v>147510000</v>
      </c>
      <c r="I36" s="8" t="s">
        <v>7</v>
      </c>
      <c r="J36" s="31"/>
      <c r="K36" s="32"/>
      <c r="L36" s="108"/>
      <c r="N36" s="54"/>
      <c r="O36" s="50"/>
      <c r="P36" s="10"/>
      <c r="Q36" s="44"/>
      <c r="R36" s="2"/>
      <c r="S36" s="2"/>
    </row>
    <row r="37" spans="1:19" x14ac:dyDescent="0.2">
      <c r="A37" s="8"/>
      <c r="B37" s="8"/>
      <c r="C37" s="8" t="s">
        <v>32</v>
      </c>
      <c r="D37" s="8"/>
      <c r="E37" s="8"/>
      <c r="F37" s="8"/>
      <c r="G37" s="8"/>
      <c r="H37" s="9"/>
      <c r="I37" s="9">
        <f>+I29+H35-H36</f>
        <v>439384603</v>
      </c>
      <c r="J37" s="31"/>
      <c r="K37" s="32"/>
      <c r="L37" s="33"/>
      <c r="N37" s="54"/>
      <c r="O37" s="50"/>
      <c r="Q37" s="44"/>
      <c r="R37" s="2"/>
      <c r="S37" s="2"/>
    </row>
    <row r="38" spans="1:19" x14ac:dyDescent="0.2">
      <c r="A38" s="8"/>
      <c r="B38" s="8"/>
      <c r="C38" s="8"/>
      <c r="D38" s="8"/>
      <c r="E38" s="8"/>
      <c r="F38" s="8"/>
      <c r="G38" s="8"/>
      <c r="H38" s="9"/>
      <c r="I38" s="9"/>
      <c r="J38" s="31"/>
      <c r="K38" s="32"/>
      <c r="L38" s="33"/>
      <c r="N38" s="54"/>
      <c r="O38" s="50"/>
      <c r="Q38" s="44"/>
      <c r="R38" s="2"/>
      <c r="S38" s="2"/>
    </row>
    <row r="39" spans="1:19" x14ac:dyDescent="0.2">
      <c r="A39" s="8"/>
      <c r="B39" s="8"/>
      <c r="C39" s="19" t="s">
        <v>33</v>
      </c>
      <c r="D39" s="8"/>
      <c r="E39" s="8"/>
      <c r="F39" s="8"/>
      <c r="G39" s="8"/>
      <c r="H39" s="48">
        <f>108572292-95000000</f>
        <v>13572292</v>
      </c>
      <c r="J39" s="31"/>
      <c r="K39" s="32"/>
      <c r="L39" s="33"/>
      <c r="N39" s="54"/>
      <c r="O39" s="50"/>
      <c r="Q39" s="44"/>
      <c r="R39" s="2"/>
      <c r="S39" s="2"/>
    </row>
    <row r="40" spans="1:19" x14ac:dyDescent="0.2">
      <c r="A40" s="8"/>
      <c r="B40" s="8"/>
      <c r="C40" s="19" t="s">
        <v>34</v>
      </c>
      <c r="D40" s="8"/>
      <c r="E40" s="8"/>
      <c r="F40" s="8"/>
      <c r="G40" s="8"/>
      <c r="H40" s="9">
        <v>119436398</v>
      </c>
      <c r="I40" s="9"/>
      <c r="J40" s="31"/>
      <c r="L40" s="33"/>
      <c r="N40" s="54"/>
      <c r="O40" s="50"/>
      <c r="Q40" s="44"/>
      <c r="R40" s="2"/>
      <c r="S40" s="2"/>
    </row>
    <row r="41" spans="1:19" ht="16.5" x14ac:dyDescent="0.35">
      <c r="A41" s="8"/>
      <c r="B41" s="8"/>
      <c r="C41" s="19" t="s">
        <v>35</v>
      </c>
      <c r="D41" s="8"/>
      <c r="E41" s="8"/>
      <c r="F41" s="8"/>
      <c r="G41" s="8"/>
      <c r="H41" s="58">
        <f>111086826-38417038-45000000</f>
        <v>27669788</v>
      </c>
      <c r="I41" s="9"/>
      <c r="J41" s="31"/>
      <c r="L41" s="33"/>
      <c r="N41" s="54"/>
      <c r="O41" s="50"/>
      <c r="Q41" s="44"/>
      <c r="R41" s="2"/>
      <c r="S41" s="2"/>
    </row>
    <row r="42" spans="1:19" ht="16.5" x14ac:dyDescent="0.35">
      <c r="A42" s="8"/>
      <c r="B42" s="8"/>
      <c r="C42" s="8"/>
      <c r="D42" s="8"/>
      <c r="E42" s="8"/>
      <c r="F42" s="8"/>
      <c r="G42" s="8"/>
      <c r="H42" s="9"/>
      <c r="I42" s="59">
        <f>SUM(H39:H41)</f>
        <v>160678478</v>
      </c>
      <c r="J42" s="31"/>
      <c r="L42" s="33"/>
      <c r="N42" s="54"/>
      <c r="O42" s="50"/>
      <c r="Q42" s="44"/>
      <c r="R42" s="2"/>
      <c r="S42" s="2"/>
    </row>
    <row r="43" spans="1:19" x14ac:dyDescent="0.2">
      <c r="A43" s="8"/>
      <c r="B43" s="8"/>
      <c r="C43" s="8"/>
      <c r="D43" s="8"/>
      <c r="E43" s="8"/>
      <c r="F43" s="8"/>
      <c r="G43" s="8"/>
      <c r="H43" s="9"/>
      <c r="I43" s="60">
        <f>SUM(I37:I42)</f>
        <v>600063081</v>
      </c>
      <c r="J43" s="31"/>
      <c r="L43" s="33"/>
      <c r="N43" s="54"/>
      <c r="O43" s="50"/>
      <c r="Q43" s="44"/>
      <c r="R43" s="2"/>
      <c r="S43" s="2"/>
    </row>
    <row r="44" spans="1:19" x14ac:dyDescent="0.2">
      <c r="A44" s="8"/>
      <c r="B44" s="19">
        <v>2</v>
      </c>
      <c r="C44" s="19" t="s">
        <v>36</v>
      </c>
      <c r="D44" s="8"/>
      <c r="E44" s="8"/>
      <c r="F44" s="8"/>
      <c r="G44" s="8"/>
      <c r="H44" s="9"/>
      <c r="I44" s="9"/>
      <c r="J44" s="31"/>
      <c r="L44" s="33"/>
      <c r="N44" s="54"/>
      <c r="O44" s="50"/>
      <c r="P44" s="61"/>
      <c r="Q44" s="34"/>
      <c r="R44" s="62"/>
      <c r="S44" s="62"/>
    </row>
    <row r="45" spans="1:19" x14ac:dyDescent="0.2">
      <c r="A45" s="8"/>
      <c r="B45" s="8"/>
      <c r="C45" s="8" t="s">
        <v>31</v>
      </c>
      <c r="D45" s="8"/>
      <c r="E45" s="8"/>
      <c r="F45" s="8"/>
      <c r="G45" s="17"/>
      <c r="H45" s="9">
        <f>M114</f>
        <v>23821000</v>
      </c>
      <c r="I45" s="9"/>
      <c r="J45" s="31"/>
      <c r="L45" s="33"/>
      <c r="N45" s="54"/>
      <c r="O45" s="50"/>
      <c r="P45" s="61"/>
      <c r="Q45" s="34"/>
      <c r="R45" s="63"/>
      <c r="S45" s="62"/>
    </row>
    <row r="46" spans="1:19" x14ac:dyDescent="0.2">
      <c r="A46" s="8"/>
      <c r="B46" s="8"/>
      <c r="C46" s="8" t="s">
        <v>37</v>
      </c>
      <c r="D46" s="8"/>
      <c r="E46" s="8"/>
      <c r="F46" s="8"/>
      <c r="G46" s="23"/>
      <c r="H46" s="64">
        <f>+E87</f>
        <v>47000</v>
      </c>
      <c r="I46" s="9" t="s">
        <v>7</v>
      </c>
      <c r="J46" s="31"/>
      <c r="L46" s="33"/>
      <c r="N46" s="54"/>
      <c r="O46" s="50"/>
      <c r="P46" s="61"/>
      <c r="Q46" s="34"/>
      <c r="R46" s="61"/>
      <c r="S46" s="62"/>
    </row>
    <row r="47" spans="1:19" x14ac:dyDescent="0.2">
      <c r="A47" s="8"/>
      <c r="B47" s="8"/>
      <c r="C47" s="8"/>
      <c r="D47" s="8"/>
      <c r="E47" s="8"/>
      <c r="F47" s="8"/>
      <c r="G47" s="23" t="s">
        <v>7</v>
      </c>
      <c r="H47" s="65"/>
      <c r="I47" s="9">
        <f>H45+H46</f>
        <v>23868000</v>
      </c>
      <c r="J47" s="31"/>
      <c r="L47" s="33"/>
      <c r="N47" s="54"/>
      <c r="O47" s="50"/>
      <c r="P47" s="61"/>
      <c r="Q47" s="62"/>
      <c r="R47" s="61"/>
      <c r="S47" s="62"/>
    </row>
    <row r="48" spans="1:19" x14ac:dyDescent="0.2">
      <c r="A48" s="8"/>
      <c r="B48" s="8"/>
      <c r="C48" s="8"/>
      <c r="D48" s="8"/>
      <c r="E48" s="8"/>
      <c r="F48" s="8"/>
      <c r="G48" s="23"/>
      <c r="H48" s="66"/>
      <c r="I48" s="9" t="s">
        <v>7</v>
      </c>
      <c r="J48" s="31"/>
      <c r="L48" s="33"/>
      <c r="N48" s="54"/>
      <c r="O48" s="50"/>
      <c r="P48" s="67"/>
      <c r="Q48" s="67">
        <f>SUM(Q13:Q46)</f>
        <v>0</v>
      </c>
      <c r="R48" s="61"/>
      <c r="S48" s="62"/>
    </row>
    <row r="49" spans="1:19" x14ac:dyDescent="0.2">
      <c r="A49" s="8"/>
      <c r="B49" s="8"/>
      <c r="C49" s="8" t="s">
        <v>38</v>
      </c>
      <c r="D49" s="8"/>
      <c r="E49" s="8"/>
      <c r="F49" s="8"/>
      <c r="G49" s="17"/>
      <c r="H49" s="48">
        <f>+L114</f>
        <v>20111000</v>
      </c>
      <c r="I49" s="9">
        <v>0</v>
      </c>
      <c r="J49" s="68"/>
      <c r="L49" s="33"/>
      <c r="M49" s="69"/>
      <c r="N49" s="54"/>
      <c r="O49" s="50"/>
      <c r="Q49" s="2"/>
      <c r="S49" s="2"/>
    </row>
    <row r="50" spans="1:19" x14ac:dyDescent="0.2">
      <c r="A50" s="8"/>
      <c r="B50" s="8"/>
      <c r="C50" s="8" t="s">
        <v>39</v>
      </c>
      <c r="D50" s="8"/>
      <c r="E50" s="8"/>
      <c r="F50" s="8"/>
      <c r="G50" s="8"/>
      <c r="H50" s="56">
        <f>A87</f>
        <v>434000</v>
      </c>
      <c r="I50" s="9"/>
      <c r="J50" s="31"/>
      <c r="L50" s="33"/>
      <c r="M50" s="69"/>
      <c r="N50" s="54"/>
      <c r="O50" s="50"/>
      <c r="P50" s="70"/>
      <c r="Q50" s="2" t="s">
        <v>40</v>
      </c>
      <c r="S50" s="2"/>
    </row>
    <row r="51" spans="1:19" x14ac:dyDescent="0.2">
      <c r="A51" s="8"/>
      <c r="B51" s="8"/>
      <c r="C51" s="8"/>
      <c r="D51" s="8"/>
      <c r="E51" s="8"/>
      <c r="F51" s="8"/>
      <c r="G51" s="8"/>
      <c r="H51" s="17"/>
      <c r="I51" s="56">
        <f>SUM(H49:H50)</f>
        <v>20545000</v>
      </c>
      <c r="J51" s="31"/>
      <c r="L51" s="33"/>
      <c r="M51" s="69"/>
      <c r="N51" s="54"/>
      <c r="O51" s="50"/>
      <c r="P51" s="71"/>
      <c r="Q51" s="55"/>
      <c r="R51" s="71"/>
      <c r="S51" s="55"/>
    </row>
    <row r="52" spans="1:19" x14ac:dyDescent="0.25">
      <c r="A52" s="8"/>
      <c r="B52" s="8"/>
      <c r="C52" s="19" t="s">
        <v>41</v>
      </c>
      <c r="D52" s="8"/>
      <c r="E52" s="8"/>
      <c r="F52" s="8"/>
      <c r="G52" s="8"/>
      <c r="H52" s="9"/>
      <c r="I52" s="9">
        <f>+I30-I47+I51</f>
        <v>2219600</v>
      </c>
      <c r="J52" s="72"/>
      <c r="L52" s="33"/>
      <c r="M52" s="73"/>
      <c r="N52" s="54"/>
      <c r="O52" s="50"/>
      <c r="P52" s="71"/>
      <c r="Q52" s="55"/>
      <c r="R52" s="71"/>
      <c r="S52" s="55"/>
    </row>
    <row r="53" spans="1:19" x14ac:dyDescent="0.25">
      <c r="A53" s="74" t="s">
        <v>42</v>
      </c>
      <c r="B53" s="8"/>
      <c r="C53" s="8" t="s">
        <v>43</v>
      </c>
      <c r="D53" s="8"/>
      <c r="E53" s="8"/>
      <c r="F53" s="8"/>
      <c r="G53" s="8"/>
      <c r="H53" s="9"/>
      <c r="I53" s="9">
        <f>+I27</f>
        <v>2219600</v>
      </c>
      <c r="J53" s="72"/>
      <c r="L53" s="33"/>
      <c r="M53" s="73"/>
      <c r="N53" s="54"/>
      <c r="O53" s="50"/>
      <c r="P53" s="71"/>
      <c r="Q53" s="55"/>
      <c r="R53" s="71"/>
      <c r="S53" s="55"/>
    </row>
    <row r="54" spans="1:19" x14ac:dyDescent="0.25">
      <c r="A54" s="8"/>
      <c r="B54" s="8"/>
      <c r="C54" s="8"/>
      <c r="D54" s="8"/>
      <c r="E54" s="8"/>
      <c r="F54" s="8"/>
      <c r="G54" s="8"/>
      <c r="H54" s="9" t="s">
        <v>7</v>
      </c>
      <c r="I54" s="56">
        <v>0</v>
      </c>
      <c r="J54" s="72"/>
      <c r="L54" s="33"/>
      <c r="M54" s="75"/>
      <c r="N54" s="54"/>
      <c r="O54" s="50"/>
      <c r="P54" s="71"/>
      <c r="Q54" s="55"/>
      <c r="R54" s="71"/>
      <c r="S54" s="76"/>
    </row>
    <row r="55" spans="1:19" x14ac:dyDescent="0.25">
      <c r="A55" s="8"/>
      <c r="B55" s="8"/>
      <c r="C55" s="8"/>
      <c r="D55" s="8"/>
      <c r="E55" s="8" t="s">
        <v>44</v>
      </c>
      <c r="F55" s="8"/>
      <c r="G55" s="8"/>
      <c r="H55" s="9"/>
      <c r="I55" s="9">
        <f>+I53-I52</f>
        <v>0</v>
      </c>
      <c r="J55" s="72"/>
      <c r="L55" s="33"/>
      <c r="M55" s="69"/>
      <c r="N55" s="54"/>
      <c r="O55" s="50"/>
      <c r="P55" s="71"/>
      <c r="Q55" s="55"/>
      <c r="R55" s="71"/>
      <c r="S55" s="71"/>
    </row>
    <row r="56" spans="1:19" x14ac:dyDescent="0.25">
      <c r="A56" s="8"/>
      <c r="B56" s="8"/>
      <c r="C56" s="8"/>
      <c r="D56" s="8"/>
      <c r="E56" s="8"/>
      <c r="F56" s="8"/>
      <c r="G56" s="8"/>
      <c r="H56" s="9"/>
      <c r="I56" s="9"/>
      <c r="J56" s="72"/>
      <c r="L56" s="33"/>
      <c r="M56" s="75"/>
      <c r="N56" s="54"/>
      <c r="O56" s="50"/>
      <c r="P56" s="71"/>
      <c r="Q56" s="55"/>
      <c r="R56" s="71"/>
      <c r="S56" s="71"/>
    </row>
    <row r="57" spans="1:19" x14ac:dyDescent="0.25">
      <c r="A57" s="8" t="s">
        <v>45</v>
      </c>
      <c r="B57" s="8"/>
      <c r="C57" s="8"/>
      <c r="D57" s="8"/>
      <c r="E57" s="8"/>
      <c r="F57" s="8"/>
      <c r="G57" s="8"/>
      <c r="H57" s="9"/>
      <c r="I57" s="52"/>
      <c r="J57" s="72"/>
      <c r="L57" s="33"/>
      <c r="M57" s="75"/>
      <c r="N57" s="54"/>
      <c r="O57" s="50"/>
      <c r="P57" s="71"/>
      <c r="Q57" s="55"/>
      <c r="R57" s="71"/>
      <c r="S57" s="71"/>
    </row>
    <row r="58" spans="1:19" x14ac:dyDescent="0.25">
      <c r="A58" s="8" t="s">
        <v>46</v>
      </c>
      <c r="B58" s="8"/>
      <c r="C58" s="8"/>
      <c r="D58" s="8"/>
      <c r="E58" s="8" t="s">
        <v>7</v>
      </c>
      <c r="F58" s="8"/>
      <c r="G58" s="8" t="s">
        <v>47</v>
      </c>
      <c r="H58" s="9"/>
      <c r="I58" s="24"/>
      <c r="J58" s="72"/>
      <c r="L58" s="33"/>
      <c r="M58" s="75"/>
      <c r="N58" s="54"/>
      <c r="O58" s="50"/>
      <c r="P58" s="71"/>
      <c r="Q58" s="55"/>
      <c r="R58" s="71"/>
      <c r="S58" s="71"/>
    </row>
    <row r="59" spans="1:19" x14ac:dyDescent="0.25">
      <c r="A59" s="8"/>
      <c r="B59" s="8"/>
      <c r="C59" s="8"/>
      <c r="D59" s="8"/>
      <c r="E59" s="8"/>
      <c r="F59" s="8"/>
      <c r="G59" s="8"/>
      <c r="H59" s="9" t="s">
        <v>7</v>
      </c>
      <c r="I59" s="24"/>
      <c r="J59" s="72"/>
      <c r="L59" s="33"/>
      <c r="M59" s="75"/>
      <c r="N59" s="54"/>
      <c r="O59" s="50"/>
      <c r="Q59" s="44"/>
    </row>
    <row r="60" spans="1:19" x14ac:dyDescent="0.25">
      <c r="A60" s="77"/>
      <c r="B60" s="78"/>
      <c r="C60" s="78"/>
      <c r="D60" s="79"/>
      <c r="E60" s="79"/>
      <c r="F60" s="79"/>
      <c r="G60" s="79"/>
      <c r="H60" s="79"/>
      <c r="J60" s="72"/>
      <c r="L60" s="33"/>
      <c r="N60" s="54"/>
      <c r="O60" s="50"/>
    </row>
    <row r="61" spans="1:19" x14ac:dyDescent="0.25">
      <c r="A61" s="2"/>
      <c r="B61" s="2"/>
      <c r="C61" s="2"/>
      <c r="D61" s="2"/>
      <c r="E61" s="2"/>
      <c r="F61" s="2"/>
      <c r="G61" s="10"/>
      <c r="I61" s="2"/>
      <c r="J61" s="72"/>
      <c r="L61" s="33"/>
      <c r="N61" s="54"/>
      <c r="O61" s="50"/>
      <c r="Q61" s="70"/>
    </row>
    <row r="62" spans="1:19" x14ac:dyDescent="0.25">
      <c r="A62" s="80" t="s">
        <v>48</v>
      </c>
      <c r="B62" s="78"/>
      <c r="C62" s="78"/>
      <c r="D62" s="79"/>
      <c r="E62" s="79"/>
      <c r="F62" s="79"/>
      <c r="G62" s="10" t="s">
        <v>49</v>
      </c>
      <c r="J62" s="81"/>
      <c r="L62" s="33"/>
      <c r="N62" s="54"/>
      <c r="O62" s="50"/>
      <c r="Q62" s="70"/>
    </row>
    <row r="63" spans="1:19" x14ac:dyDescent="0.25">
      <c r="A63" s="77"/>
      <c r="B63" s="78"/>
      <c r="C63" s="78"/>
      <c r="D63" s="79"/>
      <c r="E63" s="79"/>
      <c r="F63" s="79"/>
      <c r="G63" s="79"/>
      <c r="H63" s="79"/>
      <c r="J63" s="81"/>
      <c r="L63" s="33"/>
      <c r="N63" s="54"/>
      <c r="O63" s="50"/>
    </row>
    <row r="64" spans="1:19" x14ac:dyDescent="0.25">
      <c r="A64" s="2" t="s">
        <v>50</v>
      </c>
      <c r="B64" s="2"/>
      <c r="C64" s="2"/>
      <c r="D64" s="2"/>
      <c r="E64" s="2"/>
      <c r="F64" s="2"/>
      <c r="H64" s="10" t="s">
        <v>51</v>
      </c>
      <c r="I64" s="2"/>
      <c r="J64" s="81"/>
      <c r="L64" s="33"/>
      <c r="N64" s="54"/>
      <c r="O64" s="50"/>
    </row>
    <row r="65" spans="1:15" x14ac:dyDescent="0.25">
      <c r="A65" s="2"/>
      <c r="B65" s="2"/>
      <c r="C65" s="2"/>
      <c r="D65" s="2"/>
      <c r="E65" s="2"/>
      <c r="F65" s="2"/>
      <c r="G65" s="79" t="s">
        <v>52</v>
      </c>
      <c r="H65" s="2"/>
      <c r="I65" s="2"/>
      <c r="J65" s="81"/>
      <c r="L65" s="33"/>
      <c r="M65" s="75"/>
      <c r="N65" s="54"/>
      <c r="O65" s="50"/>
    </row>
    <row r="66" spans="1:15" x14ac:dyDescent="0.25">
      <c r="A66" s="2"/>
      <c r="B66" s="2"/>
      <c r="C66" s="2"/>
      <c r="D66" s="2"/>
      <c r="E66" s="2"/>
      <c r="F66" s="2"/>
      <c r="G66" s="79"/>
      <c r="H66" s="2"/>
      <c r="I66" s="2"/>
      <c r="J66" s="81"/>
      <c r="L66" s="33"/>
      <c r="N66" s="54"/>
      <c r="O66" s="50"/>
    </row>
    <row r="67" spans="1:15" x14ac:dyDescent="0.25">
      <c r="A67" s="2"/>
      <c r="B67" s="2"/>
      <c r="C67" s="2"/>
      <c r="D67" s="2"/>
      <c r="E67" s="2" t="s">
        <v>53</v>
      </c>
      <c r="F67" s="2"/>
      <c r="G67" s="2"/>
      <c r="H67" s="2"/>
      <c r="I67" s="2"/>
      <c r="J67" s="81"/>
      <c r="L67" s="33"/>
      <c r="N67" s="54"/>
      <c r="O67" s="50"/>
    </row>
    <row r="68" spans="1:15" x14ac:dyDescent="0.25">
      <c r="A68" s="2"/>
      <c r="B68" s="2"/>
      <c r="C68" s="2"/>
      <c r="D68" s="2"/>
      <c r="E68" s="2" t="s">
        <v>53</v>
      </c>
      <c r="F68" s="2"/>
      <c r="G68" s="2"/>
      <c r="H68" s="2"/>
      <c r="I68" s="82"/>
      <c r="J68" s="81"/>
      <c r="L68" s="33"/>
      <c r="N68" s="54"/>
      <c r="O68" s="50"/>
    </row>
    <row r="69" spans="1:15" x14ac:dyDescent="0.25">
      <c r="A69" s="79"/>
      <c r="B69" s="79"/>
      <c r="C69" s="79"/>
      <c r="D69" s="79"/>
      <c r="E69" s="79"/>
      <c r="F69" s="79"/>
      <c r="G69" s="83"/>
      <c r="H69" s="84"/>
      <c r="I69" s="79"/>
      <c r="J69" s="81"/>
      <c r="L69" s="33"/>
      <c r="N69" s="54"/>
      <c r="O69" s="85"/>
    </row>
    <row r="70" spans="1:15" x14ac:dyDescent="0.25">
      <c r="A70" s="79"/>
      <c r="B70" s="79"/>
      <c r="C70" s="79"/>
      <c r="D70" s="79"/>
      <c r="E70" s="79"/>
      <c r="F70" s="79"/>
      <c r="G70" s="83" t="s">
        <v>54</v>
      </c>
      <c r="H70" s="86"/>
      <c r="I70" s="79"/>
      <c r="J70" s="81"/>
      <c r="L70" s="33"/>
      <c r="N70" s="54"/>
      <c r="O70" s="85"/>
    </row>
    <row r="71" spans="1:15" x14ac:dyDescent="0.25">
      <c r="A71" s="87" t="s">
        <v>39</v>
      </c>
      <c r="B71" s="88"/>
      <c r="C71" s="88"/>
      <c r="D71" s="88"/>
      <c r="E71" s="89" t="s">
        <v>55</v>
      </c>
      <c r="F71" s="2"/>
      <c r="G71" s="2"/>
      <c r="H71" s="55"/>
      <c r="I71" s="2"/>
      <c r="J71" s="81"/>
      <c r="L71" s="33"/>
      <c r="N71" s="54"/>
      <c r="O71" s="85"/>
    </row>
    <row r="72" spans="1:15" x14ac:dyDescent="0.25">
      <c r="A72" s="90">
        <v>434000</v>
      </c>
      <c r="B72" s="91"/>
      <c r="C72" s="92"/>
      <c r="D72" s="88"/>
      <c r="E72" s="93">
        <v>47000</v>
      </c>
      <c r="F72" s="2"/>
      <c r="G72" s="2"/>
      <c r="H72" s="55"/>
      <c r="I72" s="2"/>
      <c r="J72" s="81"/>
      <c r="L72" s="33"/>
      <c r="N72" s="54"/>
      <c r="O72" s="85"/>
    </row>
    <row r="73" spans="1:15" x14ac:dyDescent="0.25">
      <c r="A73" s="89"/>
      <c r="B73" s="88"/>
      <c r="C73" s="92"/>
      <c r="D73" s="92"/>
      <c r="E73" s="94"/>
      <c r="F73" s="70"/>
      <c r="H73" s="71"/>
      <c r="J73" s="81"/>
      <c r="L73" s="33"/>
      <c r="N73" s="54"/>
      <c r="O73" s="85"/>
    </row>
    <row r="74" spans="1:15" x14ac:dyDescent="0.25">
      <c r="A74" s="95"/>
      <c r="B74" s="88"/>
      <c r="C74" s="96"/>
      <c r="D74" s="96"/>
      <c r="E74" s="94"/>
      <c r="H74" s="71"/>
      <c r="J74" s="81"/>
      <c r="L74" s="33"/>
      <c r="N74" s="54"/>
      <c r="O74" s="85"/>
    </row>
    <row r="75" spans="1:15" x14ac:dyDescent="0.25">
      <c r="A75" s="97"/>
      <c r="B75" s="88"/>
      <c r="C75" s="96"/>
      <c r="D75" s="96"/>
      <c r="E75" s="94"/>
      <c r="H75" s="71"/>
      <c r="J75" s="81"/>
      <c r="L75" s="33"/>
      <c r="N75" s="54"/>
      <c r="O75" s="98"/>
    </row>
    <row r="76" spans="1:15" x14ac:dyDescent="0.25">
      <c r="A76" s="97"/>
      <c r="B76" s="88"/>
      <c r="C76" s="96"/>
      <c r="D76" s="96"/>
      <c r="E76" s="94"/>
      <c r="H76" s="71"/>
      <c r="J76" s="81"/>
      <c r="L76" s="33"/>
      <c r="N76" s="54"/>
      <c r="O76" s="98"/>
    </row>
    <row r="77" spans="1:15" x14ac:dyDescent="0.25">
      <c r="A77" s="87"/>
      <c r="B77" s="88"/>
      <c r="C77" s="88"/>
      <c r="D77" s="88"/>
      <c r="E77" s="89"/>
      <c r="F77" s="2"/>
      <c r="G77" s="2"/>
      <c r="H77" s="55"/>
      <c r="I77" s="2"/>
      <c r="J77" s="81"/>
      <c r="L77" s="33"/>
      <c r="N77" s="54"/>
      <c r="O77" s="98"/>
    </row>
    <row r="78" spans="1:15" x14ac:dyDescent="0.25">
      <c r="A78" s="90"/>
      <c r="B78" s="88"/>
      <c r="C78" s="88"/>
      <c r="D78" s="88"/>
      <c r="E78" s="89"/>
      <c r="F78" s="2"/>
      <c r="G78" s="2"/>
      <c r="H78" s="55"/>
      <c r="I78" s="2"/>
      <c r="J78" s="81"/>
      <c r="L78" s="33"/>
      <c r="N78" s="54"/>
      <c r="O78" s="98"/>
    </row>
    <row r="79" spans="1:15" x14ac:dyDescent="0.25">
      <c r="A79" s="90"/>
      <c r="B79" s="88"/>
      <c r="C79" s="92"/>
      <c r="D79" s="88"/>
      <c r="E79" s="93"/>
      <c r="F79" s="2"/>
      <c r="G79" s="2"/>
      <c r="H79" s="55"/>
      <c r="I79" s="2"/>
      <c r="J79" s="81"/>
      <c r="L79" s="33"/>
      <c r="N79" s="54"/>
      <c r="O79" s="98"/>
    </row>
    <row r="80" spans="1:15" x14ac:dyDescent="0.25">
      <c r="A80" s="89"/>
      <c r="B80" s="88"/>
      <c r="C80" s="92"/>
      <c r="D80" s="92"/>
      <c r="E80" s="94"/>
      <c r="F80" s="70"/>
      <c r="H80" s="71"/>
      <c r="J80" s="81"/>
      <c r="L80" s="33"/>
      <c r="N80" s="54"/>
      <c r="O80" s="98"/>
    </row>
    <row r="81" spans="1:15" x14ac:dyDescent="0.25">
      <c r="A81" s="95"/>
      <c r="B81" s="88"/>
      <c r="C81" s="96"/>
      <c r="D81" s="96"/>
      <c r="E81" s="94"/>
      <c r="H81" s="71"/>
      <c r="J81" s="81"/>
      <c r="L81" s="33"/>
      <c r="N81" s="54"/>
      <c r="O81" s="85"/>
    </row>
    <row r="82" spans="1:15" x14ac:dyDescent="0.25">
      <c r="A82" s="97"/>
      <c r="B82" s="88"/>
      <c r="C82" s="96"/>
      <c r="D82" s="96"/>
      <c r="E82" s="94"/>
      <c r="H82" s="71"/>
      <c r="J82" s="81"/>
      <c r="L82" s="33"/>
      <c r="N82" s="54"/>
      <c r="O82" s="85"/>
    </row>
    <row r="83" spans="1:15" x14ac:dyDescent="0.25">
      <c r="A83" s="97"/>
      <c r="B83" s="88"/>
      <c r="C83" s="96"/>
      <c r="D83" s="96"/>
      <c r="E83" s="94"/>
      <c r="H83" s="71"/>
      <c r="J83" s="81"/>
      <c r="L83" s="33"/>
      <c r="N83" s="54"/>
      <c r="O83" s="85"/>
    </row>
    <row r="84" spans="1:15" x14ac:dyDescent="0.25">
      <c r="A84" s="87"/>
      <c r="B84" s="88"/>
      <c r="C84" s="88"/>
      <c r="D84" s="88"/>
      <c r="E84" s="89"/>
      <c r="F84" s="2"/>
      <c r="G84" s="2"/>
      <c r="H84" s="55"/>
      <c r="I84" s="2"/>
      <c r="J84" s="81"/>
      <c r="L84" s="33"/>
      <c r="N84" s="54"/>
      <c r="O84" s="85"/>
    </row>
    <row r="85" spans="1:15" x14ac:dyDescent="0.25">
      <c r="A85" s="90"/>
      <c r="B85" s="88"/>
      <c r="C85" s="88"/>
      <c r="D85" s="88"/>
      <c r="E85" s="89"/>
      <c r="F85" s="2"/>
      <c r="G85" s="2"/>
      <c r="H85" s="55"/>
      <c r="I85" s="2"/>
      <c r="J85" s="81"/>
      <c r="L85" s="33"/>
      <c r="N85" s="54"/>
      <c r="O85" s="85"/>
    </row>
    <row r="86" spans="1:15" x14ac:dyDescent="0.25">
      <c r="A86" s="90"/>
      <c r="B86" s="88"/>
      <c r="C86" s="92"/>
      <c r="D86" s="88"/>
      <c r="E86" s="93"/>
      <c r="F86" s="2"/>
      <c r="G86" s="2"/>
      <c r="H86" s="55"/>
      <c r="I86" s="2"/>
      <c r="J86" s="81"/>
      <c r="L86" s="33"/>
      <c r="N86" s="54"/>
      <c r="O86" s="85"/>
    </row>
    <row r="87" spans="1:15" x14ac:dyDescent="0.25">
      <c r="A87" s="99">
        <f>SUM(A69:A86)</f>
        <v>434000</v>
      </c>
      <c r="E87" s="71">
        <f>SUM(E69:E86)</f>
        <v>47000</v>
      </c>
      <c r="H87" s="71">
        <f>SUM(H69:H86)</f>
        <v>0</v>
      </c>
      <c r="J87" s="81"/>
      <c r="L87" s="33"/>
      <c r="N87" s="54"/>
      <c r="O87" s="85"/>
    </row>
    <row r="88" spans="1:15" x14ac:dyDescent="0.25">
      <c r="J88" s="81"/>
      <c r="L88" s="33"/>
      <c r="N88" s="54"/>
      <c r="O88" s="85"/>
    </row>
    <row r="89" spans="1:15" x14ac:dyDescent="0.25">
      <c r="J89" s="81"/>
      <c r="L89" s="33"/>
      <c r="N89" s="54"/>
      <c r="O89" s="85"/>
    </row>
    <row r="90" spans="1:15" x14ac:dyDescent="0.25">
      <c r="H90" s="7">
        <v>2</v>
      </c>
      <c r="J90" s="81"/>
      <c r="L90" s="33"/>
      <c r="N90" s="54"/>
      <c r="O90" s="85"/>
    </row>
    <row r="91" spans="1:15" x14ac:dyDescent="0.25">
      <c r="J91" s="81"/>
      <c r="L91" s="33"/>
      <c r="N91" s="54"/>
      <c r="O91" s="85"/>
    </row>
    <row r="92" spans="1:15" x14ac:dyDescent="0.25">
      <c r="J92" s="81"/>
      <c r="K92" s="32"/>
      <c r="L92" s="33"/>
      <c r="N92" s="54"/>
      <c r="O92" s="85"/>
    </row>
    <row r="93" spans="1:15" x14ac:dyDescent="0.25">
      <c r="J93" s="81"/>
      <c r="L93" s="100"/>
      <c r="N93" s="54"/>
      <c r="O93" s="85"/>
    </row>
    <row r="94" spans="1:15" x14ac:dyDescent="0.25">
      <c r="L94" s="100"/>
      <c r="N94" s="54"/>
      <c r="O94" s="85"/>
    </row>
    <row r="95" spans="1:15" x14ac:dyDescent="0.25">
      <c r="K95" s="32"/>
      <c r="L95" s="101"/>
      <c r="N95" s="54"/>
      <c r="O95" s="85"/>
    </row>
    <row r="96" spans="1:15" x14ac:dyDescent="0.25">
      <c r="K96" s="32"/>
      <c r="L96" s="101"/>
      <c r="N96" s="54"/>
      <c r="O96" s="85"/>
    </row>
    <row r="97" spans="1:19" x14ac:dyDescent="0.25">
      <c r="K97" s="32"/>
      <c r="L97" s="101"/>
      <c r="N97" s="54"/>
      <c r="O97" s="85"/>
    </row>
    <row r="98" spans="1:19" x14ac:dyDescent="0.25">
      <c r="K98" s="32"/>
      <c r="L98" s="101"/>
      <c r="N98" s="54"/>
      <c r="O98" s="85"/>
    </row>
    <row r="99" spans="1:19" x14ac:dyDescent="0.25">
      <c r="K99" s="32"/>
      <c r="L99" s="101"/>
      <c r="N99" s="54"/>
      <c r="O99" s="85"/>
    </row>
    <row r="100" spans="1:19" x14ac:dyDescent="0.25">
      <c r="K100" s="32"/>
      <c r="L100" s="101"/>
      <c r="N100" s="54"/>
      <c r="O100" s="85"/>
    </row>
    <row r="101" spans="1:19" x14ac:dyDescent="0.25">
      <c r="K101" s="32"/>
      <c r="L101" s="101"/>
      <c r="O101" s="85"/>
    </row>
    <row r="102" spans="1:19" x14ac:dyDescent="0.25">
      <c r="K102" s="32"/>
      <c r="L102" s="101"/>
      <c r="O102" s="85"/>
    </row>
    <row r="103" spans="1:19" x14ac:dyDescent="0.25">
      <c r="K103" s="32"/>
      <c r="L103" s="101"/>
    </row>
    <row r="104" spans="1:19" x14ac:dyDescent="0.25">
      <c r="K104" s="32"/>
      <c r="L104" s="101"/>
    </row>
    <row r="105" spans="1:19" x14ac:dyDescent="0.25">
      <c r="K105" s="32"/>
      <c r="L105" s="101"/>
    </row>
    <row r="106" spans="1:19" x14ac:dyDescent="0.25">
      <c r="K106" s="32"/>
      <c r="L106" s="101"/>
      <c r="O106" s="75">
        <f>SUM(O13:O105)</f>
        <v>20000000</v>
      </c>
    </row>
    <row r="107" spans="1:19" x14ac:dyDescent="0.25">
      <c r="K107" s="32"/>
      <c r="L107" s="101"/>
    </row>
    <row r="108" spans="1:19" x14ac:dyDescent="0.25">
      <c r="K108" s="32"/>
      <c r="L108" s="101"/>
    </row>
    <row r="109" spans="1:19" s="57" customFormat="1" x14ac:dyDescent="0.25">
      <c r="A109" s="7"/>
      <c r="B109" s="7"/>
      <c r="C109" s="7"/>
      <c r="D109" s="7"/>
      <c r="E109" s="7"/>
      <c r="F109" s="7"/>
      <c r="G109" s="7"/>
      <c r="I109" s="7"/>
      <c r="J109" s="7"/>
      <c r="K109" s="32"/>
      <c r="L109" s="101"/>
      <c r="N109" s="35"/>
      <c r="O109" s="102"/>
      <c r="P109" s="7"/>
      <c r="Q109" s="7"/>
      <c r="R109" s="7"/>
      <c r="S109" s="7"/>
    </row>
    <row r="110" spans="1:19" s="57" customFormat="1" x14ac:dyDescent="0.25">
      <c r="A110" s="7"/>
      <c r="B110" s="7"/>
      <c r="C110" s="7"/>
      <c r="D110" s="7"/>
      <c r="E110" s="7"/>
      <c r="F110" s="7"/>
      <c r="G110" s="7"/>
      <c r="I110" s="7"/>
      <c r="J110" s="7"/>
      <c r="K110" s="32"/>
      <c r="L110" s="101"/>
      <c r="N110" s="35"/>
      <c r="O110" s="102"/>
      <c r="P110" s="7"/>
      <c r="Q110" s="7"/>
      <c r="R110" s="7"/>
      <c r="S110" s="7"/>
    </row>
    <row r="111" spans="1:19" s="57" customFormat="1" x14ac:dyDescent="0.25">
      <c r="A111" s="7"/>
      <c r="B111" s="7"/>
      <c r="C111" s="7"/>
      <c r="D111" s="7"/>
      <c r="E111" s="7"/>
      <c r="F111" s="7"/>
      <c r="G111" s="7"/>
      <c r="I111" s="7"/>
      <c r="J111" s="7"/>
      <c r="K111" s="32"/>
      <c r="L111" s="101"/>
      <c r="N111" s="35"/>
      <c r="O111" s="102"/>
      <c r="P111" s="7"/>
      <c r="Q111" s="7"/>
      <c r="R111" s="7"/>
      <c r="S111" s="7"/>
    </row>
    <row r="112" spans="1:19" s="57" customFormat="1" x14ac:dyDescent="0.25">
      <c r="A112" s="7"/>
      <c r="B112" s="7"/>
      <c r="C112" s="7"/>
      <c r="D112" s="7"/>
      <c r="E112" s="7"/>
      <c r="F112" s="7"/>
      <c r="G112" s="7"/>
      <c r="I112" s="7"/>
      <c r="J112" s="7"/>
      <c r="K112" s="32"/>
      <c r="L112" s="101"/>
      <c r="N112" s="35"/>
      <c r="O112" s="102"/>
      <c r="P112" s="7"/>
      <c r="Q112" s="7"/>
      <c r="R112" s="7"/>
      <c r="S112" s="7"/>
    </row>
    <row r="113" spans="1:19" s="57" customFormat="1" x14ac:dyDescent="0.25">
      <c r="A113" s="7"/>
      <c r="B113" s="7"/>
      <c r="C113" s="7"/>
      <c r="D113" s="7"/>
      <c r="E113" s="7"/>
      <c r="F113" s="7"/>
      <c r="G113" s="7"/>
      <c r="I113" s="7"/>
      <c r="J113" s="7"/>
      <c r="K113" s="32"/>
      <c r="L113" s="101"/>
      <c r="N113" s="35"/>
      <c r="O113" s="102"/>
      <c r="P113" s="7"/>
      <c r="Q113" s="7"/>
      <c r="R113" s="7"/>
      <c r="S113" s="7"/>
    </row>
    <row r="114" spans="1:19" s="57" customFormat="1" x14ac:dyDescent="0.25">
      <c r="A114" s="7"/>
      <c r="B114" s="7"/>
      <c r="C114" s="7"/>
      <c r="D114" s="7"/>
      <c r="E114" s="7"/>
      <c r="F114" s="7"/>
      <c r="I114" s="7"/>
      <c r="J114" s="7"/>
      <c r="K114" s="32"/>
      <c r="L114" s="103">
        <f>SUM(L13:L113)</f>
        <v>20111000</v>
      </c>
      <c r="M114" s="104">
        <f>SUM(M13:M113)</f>
        <v>23821000</v>
      </c>
      <c r="N114" s="35"/>
      <c r="O114" s="102"/>
      <c r="P114" s="7"/>
      <c r="Q114" s="7"/>
      <c r="R114" s="7"/>
      <c r="S114" s="7"/>
    </row>
    <row r="115" spans="1:19" s="57" customFormat="1" x14ac:dyDescent="0.2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103">
        <f>SUM(L13:L114)</f>
        <v>40222000</v>
      </c>
      <c r="N115" s="35"/>
      <c r="O115" s="102"/>
      <c r="P115" s="7"/>
      <c r="Q115" s="7"/>
      <c r="R115" s="7"/>
      <c r="S115" s="7"/>
    </row>
    <row r="116" spans="1:19" s="57" customFormat="1" x14ac:dyDescent="0.2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105"/>
      <c r="N116" s="35"/>
      <c r="O116" s="102"/>
      <c r="P116" s="7"/>
      <c r="Q116" s="7"/>
      <c r="R116" s="7"/>
      <c r="S116" s="7"/>
    </row>
    <row r="117" spans="1:19" s="57" customFormat="1" x14ac:dyDescent="0.2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105"/>
      <c r="N117" s="35"/>
      <c r="O117" s="102"/>
      <c r="P117" s="7"/>
      <c r="Q117" s="7"/>
      <c r="R117" s="7"/>
      <c r="S117" s="7"/>
    </row>
    <row r="118" spans="1:19" s="57" customFormat="1" x14ac:dyDescent="0.2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105"/>
      <c r="N118" s="35"/>
      <c r="O118" s="102"/>
      <c r="P118" s="7"/>
      <c r="Q118" s="7"/>
      <c r="R118" s="7"/>
      <c r="S118" s="7"/>
    </row>
    <row r="119" spans="1:19" s="57" customFormat="1" x14ac:dyDescent="0.2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105"/>
      <c r="N119" s="35"/>
      <c r="O119" s="102"/>
      <c r="P119" s="7"/>
      <c r="Q119" s="7"/>
      <c r="R119" s="7"/>
      <c r="S119" s="7"/>
    </row>
    <row r="120" spans="1:19" s="57" customFormat="1" x14ac:dyDescent="0.2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105"/>
      <c r="N120" s="35"/>
      <c r="O120" s="102"/>
      <c r="P120" s="7"/>
      <c r="Q120" s="7"/>
      <c r="R120" s="7"/>
      <c r="S120" s="7"/>
    </row>
    <row r="121" spans="1:19" s="57" customFormat="1" x14ac:dyDescent="0.2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105"/>
      <c r="N121" s="35"/>
      <c r="O121" s="102"/>
      <c r="P121" s="7"/>
      <c r="Q121" s="7"/>
      <c r="R121" s="7"/>
      <c r="S121" s="7"/>
    </row>
    <row r="122" spans="1:19" s="57" customFormat="1" x14ac:dyDescent="0.25">
      <c r="A122" s="7"/>
      <c r="B122" s="7"/>
      <c r="C122" s="7"/>
      <c r="D122" s="7"/>
      <c r="E122" s="7"/>
      <c r="F122" s="7"/>
      <c r="H122" s="7"/>
      <c r="I122" s="7"/>
      <c r="J122" s="7"/>
      <c r="K122" s="7"/>
      <c r="L122" s="105"/>
      <c r="N122" s="35"/>
      <c r="O122" s="102"/>
      <c r="P122" s="7"/>
      <c r="Q122" s="7"/>
      <c r="R122" s="7"/>
      <c r="S122" s="7"/>
    </row>
    <row r="123" spans="1:19" s="57" customFormat="1" x14ac:dyDescent="0.2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105"/>
      <c r="N123" s="35"/>
      <c r="O123" s="102"/>
      <c r="P123" s="7"/>
      <c r="Q123" s="7"/>
      <c r="R123" s="7"/>
      <c r="S123" s="7"/>
    </row>
    <row r="124" spans="1:19" s="57" customFormat="1" x14ac:dyDescent="0.2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105"/>
      <c r="N124" s="35"/>
      <c r="O124" s="102"/>
      <c r="P124" s="7"/>
      <c r="Q124" s="7"/>
      <c r="R124" s="7"/>
      <c r="S124" s="7"/>
    </row>
    <row r="125" spans="1:19" s="57" customFormat="1" x14ac:dyDescent="0.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105"/>
      <c r="N125" s="35"/>
      <c r="O125" s="102"/>
      <c r="P125" s="7"/>
      <c r="Q125" s="7"/>
      <c r="R125" s="7"/>
      <c r="S125" s="7"/>
    </row>
    <row r="126" spans="1:19" s="57" customFormat="1" x14ac:dyDescent="0.2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105"/>
      <c r="N126" s="35"/>
      <c r="O126" s="102"/>
      <c r="P126" s="7"/>
      <c r="Q126" s="7"/>
      <c r="R126" s="7"/>
      <c r="S126" s="7"/>
    </row>
    <row r="127" spans="1:19" s="57" customFormat="1" x14ac:dyDescent="0.2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105"/>
      <c r="N127" s="35"/>
      <c r="O127" s="102"/>
      <c r="P127" s="7"/>
      <c r="Q127" s="7"/>
      <c r="R127" s="7"/>
      <c r="S127" s="7"/>
    </row>
    <row r="128" spans="1:19" s="57" customFormat="1" x14ac:dyDescent="0.2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105"/>
      <c r="N128" s="35"/>
      <c r="O128" s="102"/>
      <c r="P128" s="7"/>
      <c r="Q128" s="7"/>
      <c r="R128" s="7"/>
      <c r="S128" s="7"/>
    </row>
    <row r="129" spans="1:19" s="57" customFormat="1" x14ac:dyDescent="0.2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105"/>
      <c r="N129" s="35"/>
      <c r="O129" s="102"/>
      <c r="P129" s="7"/>
      <c r="Q129" s="7"/>
      <c r="R129" s="7"/>
      <c r="S129" s="7"/>
    </row>
    <row r="130" spans="1:19" s="57" customFormat="1" x14ac:dyDescent="0.2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105"/>
      <c r="N130" s="35"/>
      <c r="O130" s="102"/>
      <c r="P130" s="7"/>
      <c r="Q130" s="7"/>
      <c r="R130" s="7"/>
      <c r="S130" s="7"/>
    </row>
    <row r="131" spans="1:19" s="57" customFormat="1" x14ac:dyDescent="0.2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105"/>
      <c r="N131" s="35"/>
      <c r="O131" s="102"/>
      <c r="P131" s="7"/>
      <c r="Q131" s="7"/>
      <c r="R131" s="7"/>
      <c r="S131" s="7"/>
    </row>
    <row r="132" spans="1:19" s="57" customFormat="1" x14ac:dyDescent="0.2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105"/>
      <c r="N132" s="35"/>
      <c r="O132" s="102"/>
      <c r="P132" s="7"/>
      <c r="Q132" s="7"/>
      <c r="R132" s="7"/>
      <c r="S132" s="7"/>
    </row>
  </sheetData>
  <mergeCells count="1">
    <mergeCell ref="A1:I1"/>
  </mergeCells>
  <pageMargins left="0.7" right="0.7" top="0.75" bottom="0.75" header="0.3" footer="0.3"/>
  <pageSetup paperSize="9" scale="71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2"/>
  <sheetViews>
    <sheetView view="pageBreakPreview" topLeftCell="B7" zoomScale="90" zoomScaleNormal="100" zoomScaleSheetLayoutView="90" workbookViewId="0">
      <selection activeCell="G8" sqref="G8"/>
    </sheetView>
  </sheetViews>
  <sheetFormatPr defaultRowHeight="15" x14ac:dyDescent="0.25"/>
  <cols>
    <col min="1" max="1" width="17.4257812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13.85546875" style="7" customWidth="1"/>
    <col min="8" max="8" width="22" style="7" customWidth="1"/>
    <col min="9" max="9" width="20.7109375" style="7" customWidth="1"/>
    <col min="10" max="10" width="27.5703125" style="7" bestFit="1" customWidth="1"/>
    <col min="11" max="11" width="18.5703125" style="7" bestFit="1" customWidth="1"/>
    <col min="12" max="12" width="17.42578125" style="105" bestFit="1" customWidth="1"/>
    <col min="13" max="13" width="16.140625" style="57" bestFit="1" customWidth="1"/>
    <col min="14" max="14" width="15.5703125" style="35" customWidth="1"/>
    <col min="15" max="15" width="20" style="102" bestFit="1" customWidth="1"/>
    <col min="16" max="16" width="21.5703125" style="7" bestFit="1" customWidth="1"/>
    <col min="17" max="17" width="12.42578125" style="7" bestFit="1" customWidth="1"/>
    <col min="18" max="18" width="22.42578125" style="7" customWidth="1"/>
    <col min="19" max="19" width="20.140625" style="7" customWidth="1"/>
    <col min="20" max="16384" width="9.140625" style="7"/>
  </cols>
  <sheetData>
    <row r="1" spans="1:19" ht="15.75" x14ac:dyDescent="0.25">
      <c r="A1" s="122" t="s">
        <v>0</v>
      </c>
      <c r="B1" s="122"/>
      <c r="C1" s="122"/>
      <c r="D1" s="122"/>
      <c r="E1" s="122"/>
      <c r="F1" s="122"/>
      <c r="G1" s="122"/>
      <c r="H1" s="122"/>
      <c r="I1" s="122"/>
      <c r="J1" s="109"/>
      <c r="K1" s="2"/>
      <c r="L1" s="3"/>
      <c r="M1" s="4"/>
      <c r="N1" s="5"/>
      <c r="O1" s="6"/>
      <c r="P1" s="2"/>
      <c r="Q1" s="2"/>
      <c r="R1" s="2"/>
      <c r="S1" s="2"/>
    </row>
    <row r="2" spans="1:19" x14ac:dyDescent="0.25">
      <c r="A2" s="8"/>
      <c r="B2" s="8"/>
      <c r="C2" s="8"/>
      <c r="D2" s="8"/>
      <c r="E2" s="8"/>
      <c r="F2" s="8"/>
      <c r="G2" s="8"/>
      <c r="H2" s="9"/>
      <c r="I2" s="8"/>
      <c r="J2" s="8"/>
      <c r="K2" s="2"/>
      <c r="L2" s="3"/>
      <c r="M2" s="4"/>
      <c r="N2" s="5"/>
      <c r="O2" s="10"/>
      <c r="P2" s="2"/>
      <c r="Q2" s="2"/>
      <c r="R2" s="2"/>
      <c r="S2" s="2"/>
    </row>
    <row r="3" spans="1:19" ht="14.25" x14ac:dyDescent="0.2">
      <c r="A3" s="8" t="s">
        <v>1</v>
      </c>
      <c r="B3" s="11" t="s">
        <v>61</v>
      </c>
      <c r="C3" s="10"/>
      <c r="D3" s="8"/>
      <c r="E3" s="8"/>
      <c r="F3" s="8"/>
      <c r="G3" s="8"/>
      <c r="H3" s="8" t="s">
        <v>3</v>
      </c>
      <c r="I3" s="12">
        <v>43076</v>
      </c>
      <c r="J3" s="13"/>
      <c r="K3" s="2"/>
      <c r="L3" s="14"/>
      <c r="M3" s="4"/>
      <c r="N3" s="5"/>
      <c r="O3" s="10"/>
      <c r="P3" s="2"/>
      <c r="Q3" s="2"/>
      <c r="R3" s="2"/>
      <c r="S3" s="2"/>
    </row>
    <row r="4" spans="1:19" ht="14.25" x14ac:dyDescent="0.2">
      <c r="A4" s="8" t="s">
        <v>4</v>
      </c>
      <c r="B4" s="8" t="s">
        <v>56</v>
      </c>
      <c r="C4" s="8"/>
      <c r="D4" s="8"/>
      <c r="E4" s="8"/>
      <c r="F4" s="8"/>
      <c r="G4" s="8"/>
      <c r="H4" s="8" t="s">
        <v>6</v>
      </c>
      <c r="I4" s="15">
        <v>0.66666666666666663</v>
      </c>
      <c r="J4" s="15"/>
      <c r="K4" s="2"/>
      <c r="L4" s="14"/>
      <c r="M4" s="4"/>
      <c r="N4" s="5"/>
      <c r="O4" s="10"/>
      <c r="P4" s="2"/>
      <c r="Q4" s="2"/>
      <c r="R4" s="2"/>
      <c r="S4" s="2"/>
    </row>
    <row r="5" spans="1:19" ht="14.25" x14ac:dyDescent="0.2">
      <c r="A5" s="8"/>
      <c r="B5" s="8" t="s">
        <v>7</v>
      </c>
      <c r="C5" s="8"/>
      <c r="D5" s="8"/>
      <c r="E5" s="8"/>
      <c r="F5" s="8"/>
      <c r="G5" s="8"/>
      <c r="H5" s="9"/>
      <c r="I5" s="15"/>
      <c r="J5" s="16"/>
      <c r="K5" s="2"/>
      <c r="L5" s="14"/>
      <c r="M5" s="17"/>
      <c r="N5" s="18"/>
      <c r="O5" s="6"/>
      <c r="P5" s="2"/>
      <c r="Q5" s="2"/>
      <c r="R5" s="2"/>
      <c r="S5" s="2"/>
    </row>
    <row r="6" spans="1:19" ht="14.25" x14ac:dyDescent="0.2">
      <c r="A6" s="19" t="s">
        <v>8</v>
      </c>
      <c r="B6" s="20"/>
      <c r="C6" s="8"/>
      <c r="D6" s="8"/>
      <c r="E6" s="8"/>
      <c r="F6" s="8"/>
      <c r="G6" s="8" t="s">
        <v>7</v>
      </c>
      <c r="H6" s="9"/>
      <c r="I6" s="8"/>
      <c r="J6" s="8">
        <f>5715000+450000</f>
        <v>6165000</v>
      </c>
      <c r="K6" s="21">
        <v>1220004260181</v>
      </c>
      <c r="L6" s="14"/>
      <c r="M6" s="4"/>
      <c r="N6" s="18"/>
      <c r="O6" s="8"/>
      <c r="P6" s="2"/>
      <c r="Q6" s="2"/>
      <c r="R6" s="2"/>
      <c r="S6" s="2"/>
    </row>
    <row r="7" spans="1:19" ht="14.25" x14ac:dyDescent="0.2">
      <c r="A7" s="8"/>
      <c r="B7" s="8"/>
      <c r="C7" s="22" t="s">
        <v>9</v>
      </c>
      <c r="D7" s="22"/>
      <c r="E7" s="22" t="s">
        <v>10</v>
      </c>
      <c r="F7" s="22"/>
      <c r="G7" s="22" t="s">
        <v>11</v>
      </c>
      <c r="H7" s="9"/>
      <c r="I7" s="8"/>
      <c r="J7" s="8"/>
      <c r="K7" s="2"/>
      <c r="L7" s="14"/>
      <c r="M7" s="4"/>
      <c r="N7" s="5"/>
      <c r="O7" s="8"/>
      <c r="P7" s="2"/>
      <c r="Q7" s="2"/>
      <c r="R7" s="2"/>
      <c r="S7" s="2"/>
    </row>
    <row r="8" spans="1:19" ht="14.25" x14ac:dyDescent="0.2">
      <c r="A8" s="8"/>
      <c r="B8" s="23"/>
      <c r="C8" s="24">
        <v>100000</v>
      </c>
      <c r="D8" s="8"/>
      <c r="E8" s="23">
        <v>3</v>
      </c>
      <c r="F8" s="23"/>
      <c r="G8" s="17">
        <f>C8*E8</f>
        <v>300000</v>
      </c>
      <c r="H8" s="9"/>
      <c r="I8" s="17"/>
      <c r="J8" s="17"/>
      <c r="K8" s="2"/>
      <c r="L8" s="14"/>
      <c r="M8" s="4"/>
      <c r="N8" s="5"/>
      <c r="O8" s="8"/>
      <c r="P8" s="2"/>
      <c r="Q8" s="2"/>
      <c r="R8" s="2"/>
      <c r="S8" s="2"/>
    </row>
    <row r="9" spans="1:19" x14ac:dyDescent="0.25">
      <c r="A9" s="8"/>
      <c r="B9" s="23"/>
      <c r="C9" s="24">
        <v>50000</v>
      </c>
      <c r="D9" s="8"/>
      <c r="E9" s="23">
        <v>30</v>
      </c>
      <c r="F9" s="23"/>
      <c r="G9" s="17">
        <f t="shared" ref="G9:G16" si="0">C9*E9</f>
        <v>1500000</v>
      </c>
      <c r="H9" s="9"/>
      <c r="I9" s="17"/>
      <c r="J9" s="17"/>
      <c r="K9" s="2"/>
      <c r="L9" s="3"/>
      <c r="M9" s="4"/>
      <c r="N9" s="5"/>
      <c r="O9" s="6"/>
      <c r="P9" s="2"/>
      <c r="Q9" s="2"/>
      <c r="R9" s="2"/>
      <c r="S9" s="2"/>
    </row>
    <row r="10" spans="1:19" x14ac:dyDescent="0.25">
      <c r="A10" s="8"/>
      <c r="B10" s="23"/>
      <c r="C10" s="24">
        <v>20000</v>
      </c>
      <c r="D10" s="8"/>
      <c r="E10" s="23">
        <v>45</v>
      </c>
      <c r="F10" s="23"/>
      <c r="G10" s="17">
        <f t="shared" si="0"/>
        <v>900000</v>
      </c>
      <c r="H10" s="9"/>
      <c r="I10" s="9"/>
      <c r="J10" s="17">
        <v>23372500</v>
      </c>
      <c r="K10" s="25"/>
      <c r="L10" s="3"/>
      <c r="M10" s="4"/>
      <c r="N10" s="5"/>
      <c r="O10" s="8"/>
      <c r="P10" s="2"/>
      <c r="Q10" s="2"/>
      <c r="R10" s="2"/>
      <c r="S10" s="2"/>
    </row>
    <row r="11" spans="1:19" x14ac:dyDescent="0.25">
      <c r="A11" s="8"/>
      <c r="B11" s="23"/>
      <c r="C11" s="24">
        <v>10000</v>
      </c>
      <c r="D11" s="8"/>
      <c r="E11" s="23">
        <v>81</v>
      </c>
      <c r="F11" s="23"/>
      <c r="G11" s="17">
        <f t="shared" si="0"/>
        <v>810000</v>
      </c>
      <c r="H11" s="9"/>
      <c r="I11" s="17"/>
      <c r="J11" s="17"/>
      <c r="K11" s="2"/>
      <c r="L11" s="3"/>
      <c r="M11" s="4"/>
      <c r="N11" s="26"/>
      <c r="O11" s="9"/>
      <c r="P11" s="2"/>
      <c r="Q11" s="2"/>
      <c r="R11" s="2" t="s">
        <v>12</v>
      </c>
      <c r="S11" s="2"/>
    </row>
    <row r="12" spans="1:19" x14ac:dyDescent="0.25">
      <c r="A12" s="8"/>
      <c r="B12" s="23"/>
      <c r="C12" s="24">
        <v>5000</v>
      </c>
      <c r="D12" s="8"/>
      <c r="E12" s="23">
        <v>5</v>
      </c>
      <c r="F12" s="23"/>
      <c r="G12" s="17">
        <f>C12*E12</f>
        <v>25000</v>
      </c>
      <c r="H12" s="9"/>
      <c r="I12" s="17"/>
      <c r="J12" s="17" t="s">
        <v>13</v>
      </c>
      <c r="L12" s="27" t="s">
        <v>14</v>
      </c>
      <c r="M12" s="28" t="s">
        <v>15</v>
      </c>
      <c r="N12" s="29" t="s">
        <v>16</v>
      </c>
      <c r="O12" s="30" t="s">
        <v>12</v>
      </c>
      <c r="P12" s="2" t="s">
        <v>17</v>
      </c>
      <c r="Q12" s="2" t="s">
        <v>18</v>
      </c>
      <c r="R12" s="2" t="s">
        <v>19</v>
      </c>
      <c r="S12" s="2"/>
    </row>
    <row r="13" spans="1:19" x14ac:dyDescent="0.2">
      <c r="A13" s="8"/>
      <c r="B13" s="23"/>
      <c r="C13" s="24">
        <v>2000</v>
      </c>
      <c r="D13" s="8"/>
      <c r="E13" s="23">
        <v>55</v>
      </c>
      <c r="F13" s="23"/>
      <c r="G13" s="17">
        <f t="shared" si="0"/>
        <v>110000</v>
      </c>
      <c r="H13" s="9"/>
      <c r="I13" s="17"/>
      <c r="J13" s="31" t="s">
        <v>59</v>
      </c>
      <c r="K13" s="32">
        <v>43761</v>
      </c>
      <c r="L13" s="33">
        <v>900000</v>
      </c>
      <c r="M13" s="34">
        <v>5715000</v>
      </c>
      <c r="O13" s="2" t="s">
        <v>20</v>
      </c>
      <c r="P13" s="2"/>
    </row>
    <row r="14" spans="1:19" x14ac:dyDescent="0.25">
      <c r="A14" s="8"/>
      <c r="B14" s="23"/>
      <c r="C14" s="24">
        <v>1000</v>
      </c>
      <c r="D14" s="8"/>
      <c r="E14" s="23">
        <v>1</v>
      </c>
      <c r="F14" s="23"/>
      <c r="G14" s="17">
        <f t="shared" si="0"/>
        <v>1000</v>
      </c>
      <c r="H14" s="9"/>
      <c r="I14" s="17"/>
      <c r="J14" s="31" t="s">
        <v>59</v>
      </c>
      <c r="K14" s="32">
        <v>43760</v>
      </c>
      <c r="L14" s="108">
        <v>1600000</v>
      </c>
      <c r="M14" s="34">
        <v>15000</v>
      </c>
      <c r="O14" s="36">
        <v>15000000</v>
      </c>
      <c r="P14" s="37"/>
    </row>
    <row r="15" spans="1:19" x14ac:dyDescent="0.2">
      <c r="A15" s="8"/>
      <c r="B15" s="23"/>
      <c r="C15" s="24">
        <v>500</v>
      </c>
      <c r="D15" s="8"/>
      <c r="E15" s="23">
        <v>0</v>
      </c>
      <c r="F15" s="23"/>
      <c r="G15" s="17">
        <f t="shared" si="0"/>
        <v>0</v>
      </c>
      <c r="H15" s="9"/>
      <c r="I15" s="10"/>
      <c r="J15" s="31" t="s">
        <v>59</v>
      </c>
      <c r="K15" s="32">
        <v>43763</v>
      </c>
      <c r="L15" s="33">
        <v>100000</v>
      </c>
      <c r="M15" s="34">
        <v>1030000</v>
      </c>
      <c r="O15" s="33"/>
      <c r="P15" s="37"/>
    </row>
    <row r="16" spans="1:19" x14ac:dyDescent="0.25">
      <c r="A16" s="8"/>
      <c r="B16" s="23"/>
      <c r="C16" s="24">
        <v>100</v>
      </c>
      <c r="D16" s="8"/>
      <c r="E16" s="23">
        <v>0</v>
      </c>
      <c r="F16" s="23"/>
      <c r="G16" s="17">
        <f t="shared" si="0"/>
        <v>0</v>
      </c>
      <c r="H16" s="9"/>
      <c r="I16" s="10"/>
      <c r="J16" s="33">
        <v>950000</v>
      </c>
      <c r="K16" s="32">
        <v>43764</v>
      </c>
      <c r="M16" s="38">
        <v>15000000</v>
      </c>
      <c r="O16" s="33"/>
      <c r="P16" s="37"/>
    </row>
    <row r="17" spans="1:19" x14ac:dyDescent="0.25">
      <c r="A17" s="8"/>
      <c r="B17" s="8"/>
      <c r="C17" s="19" t="s">
        <v>21</v>
      </c>
      <c r="D17" s="8"/>
      <c r="E17" s="23"/>
      <c r="F17" s="8"/>
      <c r="G17" s="8"/>
      <c r="H17" s="9">
        <f>SUM(G8:G16)</f>
        <v>3646000</v>
      </c>
      <c r="I17" s="10"/>
      <c r="J17" s="33">
        <v>950000</v>
      </c>
      <c r="K17" s="32">
        <v>43765</v>
      </c>
      <c r="M17" s="38"/>
      <c r="O17" s="33"/>
      <c r="P17" s="37"/>
    </row>
    <row r="18" spans="1:19" x14ac:dyDescent="0.25">
      <c r="A18" s="8"/>
      <c r="B18" s="8"/>
      <c r="C18" s="8"/>
      <c r="D18" s="8"/>
      <c r="E18" s="8"/>
      <c r="F18" s="8"/>
      <c r="G18" s="8"/>
      <c r="H18" s="9"/>
      <c r="I18" s="10"/>
      <c r="J18" s="33">
        <v>500000</v>
      </c>
      <c r="K18" s="32">
        <v>43766</v>
      </c>
      <c r="M18" s="39"/>
      <c r="O18" s="33"/>
      <c r="P18" s="40"/>
    </row>
    <row r="19" spans="1:19" x14ac:dyDescent="0.2">
      <c r="A19" s="8"/>
      <c r="B19" s="8"/>
      <c r="C19" s="8" t="s">
        <v>9</v>
      </c>
      <c r="D19" s="8"/>
      <c r="E19" s="8" t="s">
        <v>22</v>
      </c>
      <c r="F19" s="8"/>
      <c r="G19" s="8" t="s">
        <v>11</v>
      </c>
      <c r="H19" s="9"/>
      <c r="I19" s="24"/>
      <c r="J19" s="31" t="s">
        <v>59</v>
      </c>
      <c r="K19" s="32">
        <v>43767</v>
      </c>
      <c r="L19" s="33">
        <v>600000</v>
      </c>
      <c r="M19" s="41"/>
      <c r="O19" s="33"/>
      <c r="P19" s="40"/>
    </row>
    <row r="20" spans="1:19" x14ac:dyDescent="0.2">
      <c r="A20" s="8"/>
      <c r="B20" s="8"/>
      <c r="C20" s="24">
        <v>1000</v>
      </c>
      <c r="D20" s="8"/>
      <c r="E20" s="8">
        <v>0</v>
      </c>
      <c r="F20" s="8"/>
      <c r="G20" s="24">
        <f>C20*E20</f>
        <v>0</v>
      </c>
      <c r="H20" s="9"/>
      <c r="I20" s="24"/>
      <c r="J20" s="31" t="s">
        <v>59</v>
      </c>
      <c r="K20" s="32">
        <v>43768</v>
      </c>
      <c r="L20" s="33">
        <v>3700000</v>
      </c>
      <c r="M20" s="41"/>
      <c r="O20" s="33"/>
      <c r="P20" s="40"/>
    </row>
    <row r="21" spans="1:19" x14ac:dyDescent="0.2">
      <c r="A21" s="8"/>
      <c r="B21" s="8"/>
      <c r="C21" s="24">
        <v>500</v>
      </c>
      <c r="D21" s="8"/>
      <c r="E21" s="8">
        <v>6</v>
      </c>
      <c r="F21" s="8"/>
      <c r="G21" s="24">
        <f>C21*E21</f>
        <v>3000</v>
      </c>
      <c r="H21" s="9"/>
      <c r="I21" s="24"/>
      <c r="J21" s="31" t="s">
        <v>59</v>
      </c>
      <c r="K21" s="32">
        <v>43769</v>
      </c>
      <c r="L21" s="33">
        <v>900000</v>
      </c>
      <c r="M21" s="42"/>
      <c r="O21" s="33"/>
      <c r="P21" s="43"/>
    </row>
    <row r="22" spans="1:19" x14ac:dyDescent="0.2">
      <c r="A22" s="8"/>
      <c r="B22" s="8"/>
      <c r="C22" s="24">
        <v>200</v>
      </c>
      <c r="D22" s="8"/>
      <c r="E22" s="8">
        <v>2</v>
      </c>
      <c r="F22" s="8"/>
      <c r="G22" s="24">
        <f>C22*E22</f>
        <v>400</v>
      </c>
      <c r="H22" s="9"/>
      <c r="I22" s="10"/>
      <c r="J22" s="31" t="s">
        <v>59</v>
      </c>
      <c r="K22" s="32">
        <v>43770</v>
      </c>
      <c r="L22" s="33">
        <v>1000000</v>
      </c>
      <c r="M22" s="42"/>
      <c r="O22" s="33"/>
      <c r="P22" s="34"/>
      <c r="Q22" s="44"/>
      <c r="R22" s="43"/>
      <c r="S22" s="43"/>
    </row>
    <row r="23" spans="1:19" x14ac:dyDescent="0.2">
      <c r="A23" s="8"/>
      <c r="B23" s="8"/>
      <c r="C23" s="24">
        <v>100</v>
      </c>
      <c r="D23" s="8"/>
      <c r="E23" s="8">
        <v>2</v>
      </c>
      <c r="F23" s="8"/>
      <c r="G23" s="24">
        <f>C23*E23</f>
        <v>200</v>
      </c>
      <c r="H23" s="9"/>
      <c r="I23" s="10"/>
      <c r="J23" s="31" t="s">
        <v>59</v>
      </c>
      <c r="K23" s="32">
        <v>43771</v>
      </c>
      <c r="L23" s="33">
        <v>1000000</v>
      </c>
      <c r="M23" s="41"/>
      <c r="O23" s="33"/>
      <c r="P23" s="34"/>
      <c r="Q23" s="44"/>
      <c r="R23" s="43">
        <f>SUM(R14:R22)</f>
        <v>0</v>
      </c>
      <c r="S23" s="43">
        <f>SUM(S14:S22)</f>
        <v>0</v>
      </c>
    </row>
    <row r="24" spans="1:19" x14ac:dyDescent="0.2">
      <c r="A24" s="8"/>
      <c r="B24" s="8"/>
      <c r="C24" s="24">
        <v>50</v>
      </c>
      <c r="D24" s="8"/>
      <c r="E24" s="8">
        <v>0</v>
      </c>
      <c r="F24" s="8"/>
      <c r="G24" s="24">
        <f>C24*E24</f>
        <v>0</v>
      </c>
      <c r="H24" s="9"/>
      <c r="I24" s="8"/>
      <c r="J24" s="31" t="s">
        <v>59</v>
      </c>
      <c r="K24" s="32">
        <v>43772</v>
      </c>
      <c r="L24" s="33">
        <v>800000</v>
      </c>
      <c r="M24" s="41"/>
      <c r="O24" s="45"/>
      <c r="P24" s="34"/>
      <c r="Q24" s="44"/>
      <c r="R24" s="46" t="s">
        <v>23</v>
      </c>
      <c r="S24" s="44"/>
    </row>
    <row r="25" spans="1:19" x14ac:dyDescent="0.2">
      <c r="A25" s="8"/>
      <c r="B25" s="8"/>
      <c r="C25" s="24">
        <v>25</v>
      </c>
      <c r="D25" s="8"/>
      <c r="E25" s="8">
        <v>0</v>
      </c>
      <c r="F25" s="8"/>
      <c r="G25" s="47">
        <v>0</v>
      </c>
      <c r="H25" s="9"/>
      <c r="I25" s="8" t="s">
        <v>7</v>
      </c>
      <c r="J25" s="31" t="s">
        <v>59</v>
      </c>
      <c r="K25" s="32">
        <v>43773</v>
      </c>
      <c r="L25" s="33">
        <v>2400000</v>
      </c>
      <c r="M25" s="41"/>
      <c r="O25" s="45"/>
      <c r="P25" s="34"/>
      <c r="Q25" s="44"/>
      <c r="R25" s="46"/>
      <c r="S25" s="44"/>
    </row>
    <row r="26" spans="1:19" x14ac:dyDescent="0.2">
      <c r="A26" s="8"/>
      <c r="B26" s="8"/>
      <c r="C26" s="19" t="s">
        <v>21</v>
      </c>
      <c r="D26" s="8"/>
      <c r="E26" s="8"/>
      <c r="F26" s="8"/>
      <c r="G26" s="8"/>
      <c r="H26" s="48">
        <f>SUM(G20:G25)</f>
        <v>3600</v>
      </c>
      <c r="I26" s="9"/>
      <c r="J26" s="31" t="s">
        <v>59</v>
      </c>
      <c r="K26" s="32">
        <v>43774</v>
      </c>
      <c r="L26" s="33">
        <v>965000</v>
      </c>
      <c r="M26" s="49"/>
      <c r="O26" s="50"/>
      <c r="P26" s="34"/>
      <c r="Q26" s="44"/>
      <c r="R26" s="46"/>
      <c r="S26" s="44"/>
    </row>
    <row r="27" spans="1:19" x14ac:dyDescent="0.2">
      <c r="A27" s="8"/>
      <c r="B27" s="8"/>
      <c r="C27" s="8"/>
      <c r="D27" s="8"/>
      <c r="E27" s="8"/>
      <c r="F27" s="8"/>
      <c r="G27" s="8"/>
      <c r="H27" s="9"/>
      <c r="I27" s="9">
        <f>+H17+H26</f>
        <v>3649600</v>
      </c>
      <c r="J27" s="31" t="s">
        <v>60</v>
      </c>
      <c r="K27" s="32">
        <v>43775</v>
      </c>
      <c r="L27" s="33">
        <v>1500000</v>
      </c>
      <c r="M27" s="38"/>
      <c r="O27" s="50"/>
      <c r="P27" s="34"/>
      <c r="Q27" s="44"/>
      <c r="R27" s="46"/>
      <c r="S27" s="44"/>
    </row>
    <row r="28" spans="1:19" x14ac:dyDescent="0.2">
      <c r="A28" s="8"/>
      <c r="B28" s="8"/>
      <c r="C28" s="19" t="s">
        <v>24</v>
      </c>
      <c r="D28" s="8"/>
      <c r="E28" s="8"/>
      <c r="F28" s="8"/>
      <c r="G28" s="8"/>
      <c r="H28" s="9"/>
      <c r="I28" s="9"/>
      <c r="J28" s="31" t="s">
        <v>60</v>
      </c>
      <c r="K28" s="32">
        <v>43776</v>
      </c>
      <c r="L28" s="33">
        <v>3200000</v>
      </c>
      <c r="M28" s="38"/>
      <c r="O28" s="50"/>
      <c r="P28" s="34"/>
      <c r="Q28" s="44"/>
      <c r="R28" s="46"/>
      <c r="S28" s="44"/>
    </row>
    <row r="29" spans="1:19" x14ac:dyDescent="0.2">
      <c r="A29" s="8"/>
      <c r="B29" s="8"/>
      <c r="C29" s="8" t="s">
        <v>25</v>
      </c>
      <c r="D29" s="8"/>
      <c r="E29" s="8"/>
      <c r="F29" s="8"/>
      <c r="G29" s="8" t="s">
        <v>7</v>
      </c>
      <c r="H29" s="9"/>
      <c r="I29" s="9">
        <f>+'69 Des'!I37</f>
        <v>439384603</v>
      </c>
      <c r="J29" s="31" t="s">
        <v>60</v>
      </c>
      <c r="K29" s="32">
        <v>43777</v>
      </c>
      <c r="L29" s="33">
        <v>950000</v>
      </c>
      <c r="M29" s="38"/>
      <c r="O29" s="50"/>
      <c r="P29" s="34"/>
      <c r="Q29" s="44"/>
      <c r="R29" s="51"/>
      <c r="S29" s="44"/>
    </row>
    <row r="30" spans="1:19" x14ac:dyDescent="0.25">
      <c r="A30" s="8"/>
      <c r="B30" s="8"/>
      <c r="C30" s="8" t="s">
        <v>26</v>
      </c>
      <c r="D30" s="8"/>
      <c r="E30" s="8"/>
      <c r="F30" s="8"/>
      <c r="G30" s="8"/>
      <c r="H30" s="9" t="s">
        <v>27</v>
      </c>
      <c r="I30" s="52">
        <f>+'69 Des'!I52</f>
        <v>2219600</v>
      </c>
      <c r="J30" s="31" t="s">
        <v>60</v>
      </c>
      <c r="K30" s="32">
        <v>43778</v>
      </c>
      <c r="L30" s="33">
        <v>1000000</v>
      </c>
      <c r="M30" s="53"/>
      <c r="N30" s="34"/>
      <c r="O30" s="50"/>
      <c r="P30" s="34"/>
      <c r="Q30" s="44"/>
      <c r="R30" s="46"/>
      <c r="S30" s="44"/>
    </row>
    <row r="31" spans="1:19" x14ac:dyDescent="0.25">
      <c r="A31" s="8"/>
      <c r="B31" s="8"/>
      <c r="C31" s="8"/>
      <c r="D31" s="8"/>
      <c r="E31" s="8"/>
      <c r="F31" s="8"/>
      <c r="G31" s="8"/>
      <c r="H31" s="9"/>
      <c r="I31" s="9"/>
      <c r="J31" s="31" t="s">
        <v>59</v>
      </c>
      <c r="K31" s="32">
        <v>43779</v>
      </c>
      <c r="L31" s="33">
        <v>2375000</v>
      </c>
      <c r="M31" s="53"/>
      <c r="N31" s="54"/>
      <c r="O31" s="50"/>
      <c r="P31" s="2"/>
      <c r="Q31" s="44"/>
      <c r="R31" s="2"/>
      <c r="S31" s="44"/>
    </row>
    <row r="32" spans="1:19" x14ac:dyDescent="0.25">
      <c r="A32" s="8"/>
      <c r="B32" s="8"/>
      <c r="C32" s="19" t="s">
        <v>28</v>
      </c>
      <c r="D32" s="8"/>
      <c r="E32" s="8"/>
      <c r="F32" s="8"/>
      <c r="G32" s="8"/>
      <c r="H32" s="9"/>
      <c r="I32" s="34"/>
      <c r="J32" s="31" t="s">
        <v>59</v>
      </c>
      <c r="K32" s="32">
        <v>43780</v>
      </c>
      <c r="L32" s="33">
        <v>200000</v>
      </c>
      <c r="M32" s="53"/>
      <c r="N32" s="54"/>
      <c r="O32" s="50"/>
      <c r="P32" s="2"/>
      <c r="Q32" s="44"/>
      <c r="R32" s="2"/>
      <c r="S32" s="44"/>
    </row>
    <row r="33" spans="1:19" x14ac:dyDescent="0.25">
      <c r="A33" s="8"/>
      <c r="B33" s="19">
        <v>1</v>
      </c>
      <c r="C33" s="19" t="s">
        <v>29</v>
      </c>
      <c r="D33" s="8"/>
      <c r="E33" s="8"/>
      <c r="F33" s="8"/>
      <c r="G33" s="8"/>
      <c r="H33" s="9"/>
      <c r="I33" s="9"/>
      <c r="J33" s="31"/>
      <c r="K33" s="32">
        <v>43781</v>
      </c>
      <c r="L33" s="108"/>
      <c r="M33" s="53"/>
      <c r="N33" s="54"/>
      <c r="O33" s="50"/>
      <c r="P33" s="2"/>
      <c r="Q33" s="44"/>
      <c r="R33" s="2"/>
      <c r="S33" s="44"/>
    </row>
    <row r="34" spans="1:19" x14ac:dyDescent="0.25">
      <c r="A34" s="8"/>
      <c r="B34" s="19"/>
      <c r="C34" s="19" t="s">
        <v>12</v>
      </c>
      <c r="D34" s="8"/>
      <c r="E34" s="8"/>
      <c r="F34" s="8"/>
      <c r="G34" s="8"/>
      <c r="H34" s="9"/>
      <c r="I34" s="9"/>
      <c r="J34" s="31"/>
      <c r="M34" s="53"/>
      <c r="N34" s="54"/>
      <c r="O34" s="50"/>
      <c r="P34" s="2"/>
      <c r="Q34" s="44"/>
      <c r="R34" s="55"/>
      <c r="S34" s="44"/>
    </row>
    <row r="35" spans="1:19" x14ac:dyDescent="0.25">
      <c r="A35" s="8"/>
      <c r="B35" s="8"/>
      <c r="C35" s="8" t="s">
        <v>30</v>
      </c>
      <c r="D35" s="8"/>
      <c r="E35" s="8" t="s">
        <v>62</v>
      </c>
      <c r="F35" s="8"/>
      <c r="G35" s="24"/>
      <c r="H35" s="48">
        <f>O14</f>
        <v>15000000</v>
      </c>
      <c r="I35" s="9"/>
      <c r="J35" s="31"/>
      <c r="L35" s="108"/>
      <c r="M35" s="53"/>
      <c r="N35" s="54"/>
      <c r="O35" s="50"/>
      <c r="P35" s="44"/>
      <c r="Q35" s="44"/>
      <c r="R35" s="2"/>
      <c r="S35" s="44"/>
    </row>
    <row r="36" spans="1:19" x14ac:dyDescent="0.25">
      <c r="A36" s="8"/>
      <c r="B36" s="8"/>
      <c r="C36" s="8" t="s">
        <v>31</v>
      </c>
      <c r="D36" s="8"/>
      <c r="E36" s="8"/>
      <c r="F36" s="8"/>
      <c r="G36" s="8"/>
      <c r="H36" s="56"/>
      <c r="I36" s="8" t="s">
        <v>7</v>
      </c>
      <c r="J36" s="31"/>
      <c r="L36" s="108"/>
      <c r="N36" s="54"/>
      <c r="O36" s="50"/>
      <c r="P36" s="10"/>
      <c r="Q36" s="44"/>
      <c r="R36" s="2"/>
      <c r="S36" s="2"/>
    </row>
    <row r="37" spans="1:19" x14ac:dyDescent="0.2">
      <c r="A37" s="8"/>
      <c r="B37" s="8"/>
      <c r="C37" s="8" t="s">
        <v>32</v>
      </c>
      <c r="D37" s="8"/>
      <c r="E37" s="8"/>
      <c r="F37" s="8"/>
      <c r="G37" s="8"/>
      <c r="H37" s="9"/>
      <c r="I37" s="9">
        <f>+I29+H35-H36</f>
        <v>454384603</v>
      </c>
      <c r="J37" s="31"/>
      <c r="L37" s="33"/>
      <c r="N37" s="54"/>
      <c r="O37" s="50"/>
      <c r="Q37" s="44"/>
      <c r="R37" s="2"/>
      <c r="S37" s="2"/>
    </row>
    <row r="38" spans="1:19" x14ac:dyDescent="0.2">
      <c r="A38" s="8"/>
      <c r="B38" s="8"/>
      <c r="C38" s="8"/>
      <c r="D38" s="8"/>
      <c r="E38" s="8"/>
      <c r="F38" s="8"/>
      <c r="G38" s="8"/>
      <c r="H38" s="9"/>
      <c r="I38" s="9"/>
      <c r="J38" s="31"/>
      <c r="L38" s="33"/>
      <c r="N38" s="54"/>
      <c r="O38" s="50"/>
      <c r="Q38" s="44"/>
      <c r="R38" s="2"/>
      <c r="S38" s="2"/>
    </row>
    <row r="39" spans="1:19" x14ac:dyDescent="0.2">
      <c r="A39" s="8"/>
      <c r="B39" s="8"/>
      <c r="C39" s="19" t="s">
        <v>33</v>
      </c>
      <c r="D39" s="8"/>
      <c r="E39" s="8"/>
      <c r="F39" s="8"/>
      <c r="G39" s="8"/>
      <c r="H39" s="48">
        <f>108572292-95000000</f>
        <v>13572292</v>
      </c>
      <c r="J39" s="31"/>
      <c r="L39" s="33"/>
      <c r="N39" s="54"/>
      <c r="O39" s="50"/>
      <c r="Q39" s="44"/>
      <c r="R39" s="2"/>
      <c r="S39" s="2"/>
    </row>
    <row r="40" spans="1:19" x14ac:dyDescent="0.2">
      <c r="A40" s="8"/>
      <c r="B40" s="8"/>
      <c r="C40" s="19" t="s">
        <v>34</v>
      </c>
      <c r="D40" s="8"/>
      <c r="E40" s="8"/>
      <c r="F40" s="8"/>
      <c r="G40" s="8"/>
      <c r="H40" s="9">
        <v>120318031</v>
      </c>
      <c r="I40" s="9"/>
      <c r="J40" s="31"/>
      <c r="L40" s="33"/>
      <c r="N40" s="54"/>
      <c r="O40" s="50"/>
      <c r="Q40" s="44"/>
      <c r="R40" s="2"/>
      <c r="S40" s="2"/>
    </row>
    <row r="41" spans="1:19" ht="16.5" x14ac:dyDescent="0.35">
      <c r="A41" s="8"/>
      <c r="B41" s="8"/>
      <c r="C41" s="19" t="s">
        <v>35</v>
      </c>
      <c r="D41" s="8"/>
      <c r="E41" s="8"/>
      <c r="F41" s="8"/>
      <c r="G41" s="8"/>
      <c r="H41" s="58">
        <f>111086826-38417038-45000000</f>
        <v>27669788</v>
      </c>
      <c r="I41" s="9"/>
      <c r="J41" s="31"/>
      <c r="L41" s="33"/>
      <c r="N41" s="54"/>
      <c r="O41" s="50"/>
      <c r="Q41" s="44"/>
      <c r="R41" s="2"/>
      <c r="S41" s="2"/>
    </row>
    <row r="42" spans="1:19" ht="16.5" x14ac:dyDescent="0.35">
      <c r="A42" s="8"/>
      <c r="B42" s="8"/>
      <c r="C42" s="8"/>
      <c r="D42" s="8"/>
      <c r="E42" s="8"/>
      <c r="F42" s="8"/>
      <c r="G42" s="8"/>
      <c r="H42" s="9"/>
      <c r="I42" s="59">
        <f>SUM(H39:H41)</f>
        <v>161560111</v>
      </c>
      <c r="J42" s="31"/>
      <c r="L42" s="33"/>
      <c r="N42" s="54"/>
      <c r="O42" s="50"/>
      <c r="Q42" s="44"/>
      <c r="R42" s="2"/>
      <c r="S42" s="2"/>
    </row>
    <row r="43" spans="1:19" x14ac:dyDescent="0.2">
      <c r="A43" s="8"/>
      <c r="B43" s="8"/>
      <c r="C43" s="8"/>
      <c r="D43" s="8"/>
      <c r="E43" s="8"/>
      <c r="F43" s="8"/>
      <c r="G43" s="8"/>
      <c r="H43" s="9"/>
      <c r="I43" s="60">
        <f>SUM(I37:I42)</f>
        <v>615944714</v>
      </c>
      <c r="J43" s="31"/>
      <c r="L43" s="33"/>
      <c r="N43" s="54"/>
      <c r="O43" s="50"/>
      <c r="Q43" s="44"/>
      <c r="R43" s="2"/>
      <c r="S43" s="2"/>
    </row>
    <row r="44" spans="1:19" x14ac:dyDescent="0.2">
      <c r="A44" s="8"/>
      <c r="B44" s="19">
        <v>2</v>
      </c>
      <c r="C44" s="19" t="s">
        <v>36</v>
      </c>
      <c r="D44" s="8"/>
      <c r="E44" s="8"/>
      <c r="F44" s="8"/>
      <c r="G44" s="8"/>
      <c r="H44" s="9"/>
      <c r="I44" s="9"/>
      <c r="J44" s="31"/>
      <c r="L44" s="33"/>
      <c r="N44" s="54"/>
      <c r="O44" s="50"/>
      <c r="P44" s="61"/>
      <c r="Q44" s="34"/>
      <c r="R44" s="62"/>
      <c r="S44" s="62"/>
    </row>
    <row r="45" spans="1:19" x14ac:dyDescent="0.2">
      <c r="A45" s="8"/>
      <c r="B45" s="8"/>
      <c r="C45" s="8" t="s">
        <v>31</v>
      </c>
      <c r="D45" s="8"/>
      <c r="E45" s="8"/>
      <c r="F45" s="8"/>
      <c r="G45" s="17"/>
      <c r="H45" s="9">
        <f>M114</f>
        <v>21760000</v>
      </c>
      <c r="I45" s="9"/>
      <c r="J45" s="31"/>
      <c r="L45" s="33"/>
      <c r="N45" s="54"/>
      <c r="O45" s="50"/>
      <c r="P45" s="61"/>
      <c r="Q45" s="34"/>
      <c r="R45" s="63"/>
      <c r="S45" s="62"/>
    </row>
    <row r="46" spans="1:19" x14ac:dyDescent="0.2">
      <c r="A46" s="8"/>
      <c r="B46" s="8"/>
      <c r="C46" s="8" t="s">
        <v>37</v>
      </c>
      <c r="D46" s="8"/>
      <c r="E46" s="8"/>
      <c r="F46" s="8"/>
      <c r="G46" s="23"/>
      <c r="H46" s="64">
        <f>+E87</f>
        <v>0</v>
      </c>
      <c r="I46" s="9" t="s">
        <v>7</v>
      </c>
      <c r="J46" s="31"/>
      <c r="L46" s="33"/>
      <c r="N46" s="54"/>
      <c r="O46" s="50"/>
      <c r="P46" s="61"/>
      <c r="Q46" s="34"/>
      <c r="R46" s="61"/>
      <c r="S46" s="62"/>
    </row>
    <row r="47" spans="1:19" x14ac:dyDescent="0.2">
      <c r="A47" s="8"/>
      <c r="B47" s="8"/>
      <c r="C47" s="8"/>
      <c r="D47" s="8"/>
      <c r="E47" s="8"/>
      <c r="F47" s="8"/>
      <c r="G47" s="23" t="s">
        <v>7</v>
      </c>
      <c r="H47" s="65"/>
      <c r="I47" s="9">
        <f>H45+H46</f>
        <v>21760000</v>
      </c>
      <c r="J47" s="31"/>
      <c r="L47" s="33"/>
      <c r="N47" s="54"/>
      <c r="O47" s="50"/>
      <c r="P47" s="61"/>
      <c r="Q47" s="62"/>
      <c r="R47" s="61"/>
      <c r="S47" s="62"/>
    </row>
    <row r="48" spans="1:19" x14ac:dyDescent="0.2">
      <c r="A48" s="8"/>
      <c r="B48" s="8"/>
      <c r="C48" s="8"/>
      <c r="D48" s="8"/>
      <c r="E48" s="8"/>
      <c r="F48" s="8"/>
      <c r="G48" s="23"/>
      <c r="H48" s="66"/>
      <c r="I48" s="9" t="s">
        <v>7</v>
      </c>
      <c r="J48" s="31"/>
      <c r="L48" s="33"/>
      <c r="N48" s="54"/>
      <c r="O48" s="50"/>
      <c r="P48" s="67"/>
      <c r="Q48" s="67">
        <f>SUM(Q13:Q46)</f>
        <v>0</v>
      </c>
      <c r="R48" s="61"/>
      <c r="S48" s="62"/>
    </row>
    <row r="49" spans="1:19" x14ac:dyDescent="0.2">
      <c r="A49" s="8"/>
      <c r="B49" s="8"/>
      <c r="C49" s="8" t="s">
        <v>38</v>
      </c>
      <c r="D49" s="8"/>
      <c r="E49" s="8"/>
      <c r="F49" s="8"/>
      <c r="G49" s="17"/>
      <c r="H49" s="48">
        <f>+L114</f>
        <v>23190000</v>
      </c>
      <c r="I49" s="9">
        <v>0</v>
      </c>
      <c r="J49" s="68"/>
      <c r="L49" s="33"/>
      <c r="M49" s="69"/>
      <c r="N49" s="54"/>
      <c r="O49" s="50"/>
      <c r="Q49" s="2"/>
      <c r="S49" s="2"/>
    </row>
    <row r="50" spans="1:19" x14ac:dyDescent="0.2">
      <c r="A50" s="8"/>
      <c r="B50" s="8"/>
      <c r="C50" s="8" t="s">
        <v>39</v>
      </c>
      <c r="D50" s="8"/>
      <c r="E50" s="8"/>
      <c r="F50" s="8"/>
      <c r="G50" s="8"/>
      <c r="H50" s="56">
        <f>A87</f>
        <v>0</v>
      </c>
      <c r="I50" s="9"/>
      <c r="J50" s="68">
        <f>+H49-4700000</f>
        <v>18490000</v>
      </c>
      <c r="L50" s="33"/>
      <c r="M50" s="69"/>
      <c r="N50" s="54"/>
      <c r="O50" s="50"/>
      <c r="P50" s="70"/>
      <c r="Q50" s="2" t="s">
        <v>40</v>
      </c>
      <c r="S50" s="2"/>
    </row>
    <row r="51" spans="1:19" x14ac:dyDescent="0.2">
      <c r="A51" s="8"/>
      <c r="B51" s="8"/>
      <c r="C51" s="8"/>
      <c r="D51" s="8"/>
      <c r="E51" s="8"/>
      <c r="F51" s="8"/>
      <c r="G51" s="8"/>
      <c r="H51" s="17"/>
      <c r="I51" s="56">
        <f>SUM(H49:H50)</f>
        <v>23190000</v>
      </c>
      <c r="J51" s="31"/>
      <c r="L51" s="33"/>
      <c r="M51" s="69"/>
      <c r="N51" s="54"/>
      <c r="O51" s="50"/>
      <c r="P51" s="71"/>
      <c r="Q51" s="55"/>
      <c r="R51" s="71"/>
      <c r="S51" s="55"/>
    </row>
    <row r="52" spans="1:19" x14ac:dyDescent="0.25">
      <c r="A52" s="8"/>
      <c r="B52" s="8"/>
      <c r="C52" s="19" t="s">
        <v>41</v>
      </c>
      <c r="D52" s="8"/>
      <c r="E52" s="8"/>
      <c r="F52" s="8"/>
      <c r="G52" s="8"/>
      <c r="H52" s="9"/>
      <c r="I52" s="9">
        <f>+I30-I47+I51</f>
        <v>3649600</v>
      </c>
      <c r="J52" s="72"/>
      <c r="L52" s="33"/>
      <c r="M52" s="73"/>
      <c r="N52" s="54"/>
      <c r="O52" s="50"/>
      <c r="P52" s="71"/>
      <c r="Q52" s="55"/>
      <c r="R52" s="71"/>
      <c r="S52" s="55"/>
    </row>
    <row r="53" spans="1:19" x14ac:dyDescent="0.25">
      <c r="A53" s="74" t="s">
        <v>42</v>
      </c>
      <c r="B53" s="8"/>
      <c r="C53" s="8" t="s">
        <v>43</v>
      </c>
      <c r="D53" s="8"/>
      <c r="E53" s="8"/>
      <c r="F53" s="8"/>
      <c r="G53" s="8"/>
      <c r="H53" s="9"/>
      <c r="I53" s="9">
        <f>+I27</f>
        <v>3649600</v>
      </c>
      <c r="J53" s="72"/>
      <c r="L53" s="33"/>
      <c r="M53" s="73"/>
      <c r="N53" s="54"/>
      <c r="O53" s="50"/>
      <c r="P53" s="71"/>
      <c r="Q53" s="55"/>
      <c r="R53" s="71"/>
      <c r="S53" s="55"/>
    </row>
    <row r="54" spans="1:19" x14ac:dyDescent="0.25">
      <c r="A54" s="8"/>
      <c r="B54" s="8"/>
      <c r="C54" s="8"/>
      <c r="D54" s="8"/>
      <c r="E54" s="8"/>
      <c r="F54" s="8"/>
      <c r="G54" s="8"/>
      <c r="H54" s="9" t="s">
        <v>7</v>
      </c>
      <c r="I54" s="56">
        <v>0</v>
      </c>
      <c r="J54" s="72"/>
      <c r="L54" s="33"/>
      <c r="M54" s="75"/>
      <c r="N54" s="54"/>
      <c r="O54" s="50"/>
      <c r="P54" s="71"/>
      <c r="Q54" s="55"/>
      <c r="R54" s="71"/>
      <c r="S54" s="76"/>
    </row>
    <row r="55" spans="1:19" x14ac:dyDescent="0.25">
      <c r="A55" s="8"/>
      <c r="B55" s="8"/>
      <c r="C55" s="8"/>
      <c r="D55" s="8"/>
      <c r="E55" s="8" t="s">
        <v>44</v>
      </c>
      <c r="F55" s="8"/>
      <c r="G55" s="8"/>
      <c r="H55" s="9"/>
      <c r="I55" s="9">
        <f>+I53-I52</f>
        <v>0</v>
      </c>
      <c r="J55" s="72"/>
      <c r="L55" s="33"/>
      <c r="M55" s="69"/>
      <c r="N55" s="54"/>
      <c r="O55" s="50"/>
      <c r="P55" s="71"/>
      <c r="Q55" s="55"/>
      <c r="R55" s="71"/>
      <c r="S55" s="71"/>
    </row>
    <row r="56" spans="1:19" x14ac:dyDescent="0.25">
      <c r="A56" s="8"/>
      <c r="B56" s="8"/>
      <c r="C56" s="8"/>
      <c r="D56" s="8"/>
      <c r="E56" s="8"/>
      <c r="F56" s="8"/>
      <c r="G56" s="8"/>
      <c r="H56" s="9"/>
      <c r="I56" s="9"/>
      <c r="J56" s="72"/>
      <c r="L56" s="33"/>
      <c r="M56" s="75"/>
      <c r="N56" s="54"/>
      <c r="O56" s="50"/>
      <c r="P56" s="71"/>
      <c r="Q56" s="55"/>
      <c r="R56" s="71"/>
      <c r="S56" s="71"/>
    </row>
    <row r="57" spans="1:19" x14ac:dyDescent="0.25">
      <c r="A57" s="8" t="s">
        <v>45</v>
      </c>
      <c r="B57" s="8"/>
      <c r="C57" s="8"/>
      <c r="D57" s="8"/>
      <c r="E57" s="8"/>
      <c r="F57" s="8"/>
      <c r="G57" s="8"/>
      <c r="H57" s="9"/>
      <c r="I57" s="52"/>
      <c r="J57" s="72"/>
      <c r="L57" s="33"/>
      <c r="M57" s="75"/>
      <c r="N57" s="54"/>
      <c r="O57" s="50"/>
      <c r="P57" s="71"/>
      <c r="Q57" s="55"/>
      <c r="R57" s="71"/>
      <c r="S57" s="71"/>
    </row>
    <row r="58" spans="1:19" x14ac:dyDescent="0.25">
      <c r="A58" s="8" t="s">
        <v>46</v>
      </c>
      <c r="B58" s="8"/>
      <c r="C58" s="8"/>
      <c r="D58" s="8"/>
      <c r="E58" s="8" t="s">
        <v>7</v>
      </c>
      <c r="F58" s="8"/>
      <c r="G58" s="8" t="s">
        <v>47</v>
      </c>
      <c r="H58" s="9"/>
      <c r="I58" s="24"/>
      <c r="J58" s="72"/>
      <c r="L58" s="33"/>
      <c r="M58" s="75"/>
      <c r="N58" s="54"/>
      <c r="O58" s="50"/>
      <c r="P58" s="71"/>
      <c r="Q58" s="55"/>
      <c r="R58" s="71"/>
      <c r="S58" s="71"/>
    </row>
    <row r="59" spans="1:19" x14ac:dyDescent="0.25">
      <c r="A59" s="8"/>
      <c r="B59" s="8"/>
      <c r="C59" s="8"/>
      <c r="D59" s="8"/>
      <c r="E59" s="8"/>
      <c r="F59" s="8"/>
      <c r="G59" s="8"/>
      <c r="H59" s="9" t="s">
        <v>7</v>
      </c>
      <c r="I59" s="24"/>
      <c r="J59" s="72"/>
      <c r="L59" s="33"/>
      <c r="M59" s="75"/>
      <c r="N59" s="54"/>
      <c r="O59" s="50"/>
      <c r="Q59" s="44"/>
    </row>
    <row r="60" spans="1:19" x14ac:dyDescent="0.25">
      <c r="A60" s="77"/>
      <c r="B60" s="78"/>
      <c r="C60" s="78"/>
      <c r="D60" s="79"/>
      <c r="E60" s="79"/>
      <c r="F60" s="79"/>
      <c r="G60" s="79"/>
      <c r="H60" s="79"/>
      <c r="J60" s="72"/>
      <c r="L60" s="33"/>
      <c r="N60" s="54"/>
      <c r="O60" s="50"/>
    </row>
    <row r="61" spans="1:19" x14ac:dyDescent="0.25">
      <c r="A61" s="2"/>
      <c r="B61" s="2"/>
      <c r="C61" s="2"/>
      <c r="D61" s="2"/>
      <c r="E61" s="2"/>
      <c r="F61" s="2"/>
      <c r="G61" s="10"/>
      <c r="I61" s="2"/>
      <c r="J61" s="72"/>
      <c r="L61" s="33"/>
      <c r="N61" s="54"/>
      <c r="O61" s="50"/>
      <c r="Q61" s="70"/>
    </row>
    <row r="62" spans="1:19" x14ac:dyDescent="0.25">
      <c r="A62" s="80" t="s">
        <v>48</v>
      </c>
      <c r="B62" s="78"/>
      <c r="C62" s="78"/>
      <c r="D62" s="79"/>
      <c r="E62" s="79"/>
      <c r="F62" s="79"/>
      <c r="G62" s="10" t="s">
        <v>49</v>
      </c>
      <c r="J62" s="81"/>
      <c r="L62" s="33"/>
      <c r="N62" s="54"/>
      <c r="O62" s="50"/>
      <c r="Q62" s="70"/>
    </row>
    <row r="63" spans="1:19" x14ac:dyDescent="0.25">
      <c r="A63" s="77"/>
      <c r="B63" s="78"/>
      <c r="C63" s="78"/>
      <c r="D63" s="79"/>
      <c r="E63" s="79"/>
      <c r="F63" s="79"/>
      <c r="G63" s="79"/>
      <c r="H63" s="79"/>
      <c r="J63" s="81"/>
      <c r="L63" s="33"/>
      <c r="N63" s="54"/>
      <c r="O63" s="50"/>
    </row>
    <row r="64" spans="1:19" x14ac:dyDescent="0.25">
      <c r="A64" s="2" t="s">
        <v>50</v>
      </c>
      <c r="B64" s="2"/>
      <c r="C64" s="2"/>
      <c r="D64" s="2"/>
      <c r="E64" s="2"/>
      <c r="F64" s="2"/>
      <c r="H64" s="10" t="s">
        <v>51</v>
      </c>
      <c r="I64" s="2"/>
      <c r="J64" s="81"/>
      <c r="L64" s="33"/>
      <c r="N64" s="54"/>
      <c r="O64" s="50"/>
    </row>
    <row r="65" spans="1:15" x14ac:dyDescent="0.25">
      <c r="A65" s="2"/>
      <c r="B65" s="2"/>
      <c r="C65" s="2"/>
      <c r="D65" s="2"/>
      <c r="E65" s="2"/>
      <c r="F65" s="2"/>
      <c r="G65" s="79" t="s">
        <v>52</v>
      </c>
      <c r="H65" s="2"/>
      <c r="I65" s="2"/>
      <c r="J65" s="81"/>
      <c r="L65" s="33"/>
      <c r="M65" s="75"/>
      <c r="N65" s="54"/>
      <c r="O65" s="50"/>
    </row>
    <row r="66" spans="1:15" x14ac:dyDescent="0.25">
      <c r="A66" s="2"/>
      <c r="B66" s="2"/>
      <c r="C66" s="2"/>
      <c r="D66" s="2"/>
      <c r="E66" s="2"/>
      <c r="F66" s="2"/>
      <c r="G66" s="79"/>
      <c r="H66" s="2"/>
      <c r="I66" s="2"/>
      <c r="J66" s="81"/>
      <c r="L66" s="33"/>
      <c r="N66" s="54"/>
      <c r="O66" s="50"/>
    </row>
    <row r="67" spans="1:15" x14ac:dyDescent="0.25">
      <c r="A67" s="2"/>
      <c r="B67" s="2"/>
      <c r="C67" s="2"/>
      <c r="D67" s="2"/>
      <c r="E67" s="2" t="s">
        <v>53</v>
      </c>
      <c r="F67" s="2"/>
      <c r="G67" s="2"/>
      <c r="H67" s="2"/>
      <c r="I67" s="2"/>
      <c r="J67" s="81"/>
      <c r="L67" s="33"/>
      <c r="N67" s="54"/>
      <c r="O67" s="50"/>
    </row>
    <row r="68" spans="1:15" x14ac:dyDescent="0.25">
      <c r="A68" s="2"/>
      <c r="B68" s="2"/>
      <c r="C68" s="2"/>
      <c r="D68" s="2"/>
      <c r="E68" s="2" t="s">
        <v>53</v>
      </c>
      <c r="F68" s="2"/>
      <c r="G68" s="2"/>
      <c r="H68" s="2"/>
      <c r="I68" s="82"/>
      <c r="J68" s="81"/>
      <c r="L68" s="33"/>
      <c r="N68" s="54"/>
      <c r="O68" s="50"/>
    </row>
    <row r="69" spans="1:15" x14ac:dyDescent="0.25">
      <c r="A69" s="79"/>
      <c r="B69" s="79"/>
      <c r="C69" s="79"/>
      <c r="D69" s="79"/>
      <c r="E69" s="79"/>
      <c r="F69" s="79"/>
      <c r="G69" s="83"/>
      <c r="H69" s="84"/>
      <c r="I69" s="79"/>
      <c r="J69" s="81"/>
      <c r="L69" s="33"/>
      <c r="N69" s="54"/>
      <c r="O69" s="85"/>
    </row>
    <row r="70" spans="1:15" x14ac:dyDescent="0.25">
      <c r="A70" s="79"/>
      <c r="B70" s="79"/>
      <c r="C70" s="79"/>
      <c r="D70" s="79"/>
      <c r="E70" s="79"/>
      <c r="F70" s="79"/>
      <c r="G70" s="83" t="s">
        <v>54</v>
      </c>
      <c r="H70" s="86"/>
      <c r="I70" s="79"/>
      <c r="J70" s="81"/>
      <c r="L70" s="33"/>
      <c r="N70" s="54"/>
      <c r="O70" s="85"/>
    </row>
    <row r="71" spans="1:15" x14ac:dyDescent="0.25">
      <c r="A71" s="87" t="s">
        <v>39</v>
      </c>
      <c r="B71" s="88"/>
      <c r="C71" s="88"/>
      <c r="D71" s="88"/>
      <c r="E71" s="89" t="s">
        <v>55</v>
      </c>
      <c r="F71" s="2"/>
      <c r="G71" s="2"/>
      <c r="H71" s="55"/>
      <c r="I71" s="2"/>
      <c r="J71" s="81"/>
      <c r="L71" s="33"/>
      <c r="N71" s="54"/>
      <c r="O71" s="85"/>
    </row>
    <row r="72" spans="1:15" x14ac:dyDescent="0.25">
      <c r="A72" s="90"/>
      <c r="B72" s="91"/>
      <c r="C72" s="92"/>
      <c r="D72" s="88"/>
      <c r="E72" s="93"/>
      <c r="F72" s="2"/>
      <c r="G72" s="2"/>
      <c r="H72" s="55"/>
      <c r="I72" s="2"/>
      <c r="J72" s="81"/>
      <c r="L72" s="33"/>
      <c r="N72" s="54"/>
      <c r="O72" s="85"/>
    </row>
    <row r="73" spans="1:15" x14ac:dyDescent="0.25">
      <c r="A73" s="89"/>
      <c r="B73" s="88"/>
      <c r="C73" s="92"/>
      <c r="D73" s="92"/>
      <c r="E73" s="94"/>
      <c r="F73" s="70"/>
      <c r="H73" s="71"/>
      <c r="J73" s="81"/>
      <c r="L73" s="33"/>
      <c r="N73" s="54"/>
      <c r="O73" s="85"/>
    </row>
    <row r="74" spans="1:15" x14ac:dyDescent="0.25">
      <c r="A74" s="95"/>
      <c r="B74" s="88"/>
      <c r="C74" s="96"/>
      <c r="D74" s="96"/>
      <c r="E74" s="94"/>
      <c r="H74" s="71"/>
      <c r="J74" s="81"/>
      <c r="L74" s="33"/>
      <c r="N74" s="54"/>
      <c r="O74" s="85"/>
    </row>
    <row r="75" spans="1:15" x14ac:dyDescent="0.25">
      <c r="A75" s="97"/>
      <c r="B75" s="88"/>
      <c r="C75" s="96"/>
      <c r="D75" s="96"/>
      <c r="E75" s="94"/>
      <c r="H75" s="71"/>
      <c r="J75" s="81"/>
      <c r="L75" s="33"/>
      <c r="N75" s="54"/>
      <c r="O75" s="98"/>
    </row>
    <row r="76" spans="1:15" x14ac:dyDescent="0.25">
      <c r="A76" s="97"/>
      <c r="B76" s="88"/>
      <c r="C76" s="96"/>
      <c r="D76" s="96"/>
      <c r="E76" s="94"/>
      <c r="H76" s="71"/>
      <c r="J76" s="81"/>
      <c r="L76" s="33"/>
      <c r="N76" s="54"/>
      <c r="O76" s="98"/>
    </row>
    <row r="77" spans="1:15" x14ac:dyDescent="0.25">
      <c r="A77" s="87"/>
      <c r="B77" s="88"/>
      <c r="C77" s="88"/>
      <c r="D77" s="88"/>
      <c r="E77" s="89"/>
      <c r="F77" s="2"/>
      <c r="G77" s="2"/>
      <c r="H77" s="55"/>
      <c r="I77" s="2"/>
      <c r="J77" s="81"/>
      <c r="L77" s="33"/>
      <c r="N77" s="54"/>
      <c r="O77" s="98"/>
    </row>
    <row r="78" spans="1:15" x14ac:dyDescent="0.25">
      <c r="A78" s="90"/>
      <c r="B78" s="88"/>
      <c r="C78" s="88"/>
      <c r="D78" s="88"/>
      <c r="E78" s="89" t="s">
        <v>63</v>
      </c>
      <c r="F78" s="2"/>
      <c r="G78" s="2"/>
      <c r="H78" s="55"/>
      <c r="I78" s="2"/>
      <c r="J78" s="81"/>
      <c r="L78" s="33"/>
      <c r="N78" s="54"/>
      <c r="O78" s="98"/>
    </row>
    <row r="79" spans="1:15" x14ac:dyDescent="0.25">
      <c r="A79" s="90"/>
      <c r="B79" s="88"/>
      <c r="C79" s="92"/>
      <c r="D79" s="88"/>
      <c r="E79" s="93"/>
      <c r="F79" s="2"/>
      <c r="G79" s="2"/>
      <c r="H79" s="55"/>
      <c r="I79" s="2"/>
      <c r="J79" s="81"/>
      <c r="L79" s="33"/>
      <c r="N79" s="54"/>
      <c r="O79" s="98"/>
    </row>
    <row r="80" spans="1:15" x14ac:dyDescent="0.25">
      <c r="A80" s="89"/>
      <c r="B80" s="88"/>
      <c r="C80" s="92"/>
      <c r="D80" s="92"/>
      <c r="E80" s="94"/>
      <c r="F80" s="70"/>
      <c r="H80" s="71"/>
      <c r="J80" s="81"/>
      <c r="L80" s="33"/>
      <c r="N80" s="54"/>
      <c r="O80" s="98"/>
    </row>
    <row r="81" spans="1:15" x14ac:dyDescent="0.25">
      <c r="A81" s="95"/>
      <c r="B81" s="88"/>
      <c r="C81" s="96"/>
      <c r="D81" s="96"/>
      <c r="E81" s="94"/>
      <c r="H81" s="71"/>
      <c r="J81" s="81"/>
      <c r="L81" s="33"/>
      <c r="N81" s="54"/>
      <c r="O81" s="85"/>
    </row>
    <row r="82" spans="1:15" x14ac:dyDescent="0.25">
      <c r="A82" s="97"/>
      <c r="B82" s="88"/>
      <c r="C82" s="96"/>
      <c r="D82" s="96"/>
      <c r="E82" s="94"/>
      <c r="H82" s="71"/>
      <c r="J82" s="81"/>
      <c r="L82" s="33"/>
      <c r="N82" s="54"/>
      <c r="O82" s="85"/>
    </row>
    <row r="83" spans="1:15" x14ac:dyDescent="0.25">
      <c r="A83" s="97"/>
      <c r="B83" s="88"/>
      <c r="C83" s="96"/>
      <c r="D83" s="96"/>
      <c r="E83" s="94"/>
      <c r="H83" s="71"/>
      <c r="J83" s="81"/>
      <c r="L83" s="33"/>
      <c r="N83" s="54"/>
      <c r="O83" s="85"/>
    </row>
    <row r="84" spans="1:15" x14ac:dyDescent="0.25">
      <c r="A84" s="87"/>
      <c r="B84" s="88"/>
      <c r="C84" s="88"/>
      <c r="D84" s="88"/>
      <c r="E84" s="89"/>
      <c r="F84" s="2"/>
      <c r="G84" s="2"/>
      <c r="H84" s="55"/>
      <c r="I84" s="2"/>
      <c r="J84" s="81"/>
      <c r="L84" s="33"/>
      <c r="N84" s="54"/>
      <c r="O84" s="85"/>
    </row>
    <row r="85" spans="1:15" x14ac:dyDescent="0.25">
      <c r="A85" s="90"/>
      <c r="B85" s="88"/>
      <c r="C85" s="88"/>
      <c r="D85" s="88"/>
      <c r="E85" s="89"/>
      <c r="F85" s="2"/>
      <c r="G85" s="2"/>
      <c r="H85" s="55"/>
      <c r="I85" s="2"/>
      <c r="J85" s="81"/>
      <c r="L85" s="33"/>
      <c r="N85" s="54"/>
      <c r="O85" s="85"/>
    </row>
    <row r="86" spans="1:15" x14ac:dyDescent="0.25">
      <c r="A86" s="90"/>
      <c r="B86" s="88"/>
      <c r="C86" s="92"/>
      <c r="D86" s="88"/>
      <c r="E86" s="93"/>
      <c r="F86" s="2"/>
      <c r="G86" s="2"/>
      <c r="H86" s="55"/>
      <c r="I86" s="2"/>
      <c r="J86" s="81"/>
      <c r="L86" s="33"/>
      <c r="N86" s="54"/>
      <c r="O86" s="85"/>
    </row>
    <row r="87" spans="1:15" x14ac:dyDescent="0.25">
      <c r="A87" s="99">
        <f>SUM(A69:A86)</f>
        <v>0</v>
      </c>
      <c r="E87" s="71">
        <f>SUM(E69:E86)</f>
        <v>0</v>
      </c>
      <c r="H87" s="71">
        <f>SUM(H69:H86)</f>
        <v>0</v>
      </c>
      <c r="J87" s="81"/>
      <c r="L87" s="33"/>
      <c r="N87" s="54"/>
      <c r="O87" s="85"/>
    </row>
    <row r="88" spans="1:15" x14ac:dyDescent="0.25">
      <c r="J88" s="81"/>
      <c r="L88" s="33"/>
      <c r="N88" s="54"/>
      <c r="O88" s="85"/>
    </row>
    <row r="89" spans="1:15" x14ac:dyDescent="0.25">
      <c r="J89" s="81"/>
      <c r="L89" s="33"/>
      <c r="N89" s="54"/>
      <c r="O89" s="85"/>
    </row>
    <row r="90" spans="1:15" x14ac:dyDescent="0.25">
      <c r="H90" s="7">
        <v>2</v>
      </c>
      <c r="J90" s="81"/>
      <c r="L90" s="33"/>
      <c r="N90" s="54"/>
      <c r="O90" s="85"/>
    </row>
    <row r="91" spans="1:15" x14ac:dyDescent="0.25">
      <c r="J91" s="81"/>
      <c r="L91" s="33"/>
      <c r="N91" s="54"/>
      <c r="O91" s="85"/>
    </row>
    <row r="92" spans="1:15" x14ac:dyDescent="0.25">
      <c r="J92" s="81"/>
      <c r="K92" s="32"/>
      <c r="L92" s="33"/>
      <c r="N92" s="54"/>
      <c r="O92" s="85"/>
    </row>
    <row r="93" spans="1:15" x14ac:dyDescent="0.25">
      <c r="J93" s="81"/>
      <c r="L93" s="100"/>
      <c r="N93" s="54"/>
      <c r="O93" s="85"/>
    </row>
    <row r="94" spans="1:15" x14ac:dyDescent="0.25">
      <c r="L94" s="100"/>
      <c r="N94" s="54"/>
      <c r="O94" s="85"/>
    </row>
    <row r="95" spans="1:15" x14ac:dyDescent="0.25">
      <c r="K95" s="32"/>
      <c r="L95" s="101"/>
      <c r="N95" s="54"/>
      <c r="O95" s="85"/>
    </row>
    <row r="96" spans="1:15" x14ac:dyDescent="0.25">
      <c r="K96" s="32"/>
      <c r="L96" s="101"/>
      <c r="N96" s="54"/>
      <c r="O96" s="85"/>
    </row>
    <row r="97" spans="1:19" x14ac:dyDescent="0.25">
      <c r="K97" s="32"/>
      <c r="L97" s="101"/>
      <c r="N97" s="54"/>
      <c r="O97" s="85"/>
    </row>
    <row r="98" spans="1:19" x14ac:dyDescent="0.25">
      <c r="K98" s="32"/>
      <c r="L98" s="101"/>
      <c r="N98" s="54"/>
      <c r="O98" s="85"/>
    </row>
    <row r="99" spans="1:19" x14ac:dyDescent="0.25">
      <c r="K99" s="32"/>
      <c r="L99" s="101"/>
      <c r="N99" s="54"/>
      <c r="O99" s="85"/>
    </row>
    <row r="100" spans="1:19" x14ac:dyDescent="0.25">
      <c r="K100" s="32"/>
      <c r="L100" s="101"/>
      <c r="N100" s="54"/>
      <c r="O100" s="85"/>
    </row>
    <row r="101" spans="1:19" x14ac:dyDescent="0.25">
      <c r="K101" s="32"/>
      <c r="L101" s="101"/>
      <c r="O101" s="85"/>
    </row>
    <row r="102" spans="1:19" x14ac:dyDescent="0.25">
      <c r="K102" s="32"/>
      <c r="L102" s="101"/>
      <c r="O102" s="85"/>
    </row>
    <row r="103" spans="1:19" x14ac:dyDescent="0.25">
      <c r="K103" s="32"/>
      <c r="L103" s="101"/>
    </row>
    <row r="104" spans="1:19" x14ac:dyDescent="0.25">
      <c r="K104" s="32"/>
      <c r="L104" s="101"/>
    </row>
    <row r="105" spans="1:19" x14ac:dyDescent="0.25">
      <c r="K105" s="32"/>
      <c r="L105" s="101"/>
    </row>
    <row r="106" spans="1:19" x14ac:dyDescent="0.25">
      <c r="K106" s="32"/>
      <c r="L106" s="101"/>
      <c r="O106" s="75">
        <f>SUM(O13:O105)</f>
        <v>15000000</v>
      </c>
    </row>
    <row r="107" spans="1:19" x14ac:dyDescent="0.25">
      <c r="K107" s="32"/>
      <c r="L107" s="101"/>
    </row>
    <row r="108" spans="1:19" x14ac:dyDescent="0.25">
      <c r="K108" s="32"/>
      <c r="L108" s="101"/>
    </row>
    <row r="109" spans="1:19" s="57" customFormat="1" x14ac:dyDescent="0.25">
      <c r="A109" s="7"/>
      <c r="B109" s="7"/>
      <c r="C109" s="7"/>
      <c r="D109" s="7"/>
      <c r="E109" s="7"/>
      <c r="F109" s="7"/>
      <c r="G109" s="7"/>
      <c r="I109" s="7"/>
      <c r="J109" s="7"/>
      <c r="K109" s="32"/>
      <c r="L109" s="101"/>
      <c r="N109" s="35"/>
      <c r="O109" s="102"/>
      <c r="P109" s="7"/>
      <c r="Q109" s="7"/>
      <c r="R109" s="7"/>
      <c r="S109" s="7"/>
    </row>
    <row r="110" spans="1:19" s="57" customFormat="1" x14ac:dyDescent="0.25">
      <c r="A110" s="7"/>
      <c r="B110" s="7"/>
      <c r="C110" s="7"/>
      <c r="D110" s="7"/>
      <c r="E110" s="7"/>
      <c r="F110" s="7"/>
      <c r="G110" s="7"/>
      <c r="I110" s="7"/>
      <c r="J110" s="7"/>
      <c r="K110" s="32"/>
      <c r="L110" s="101"/>
      <c r="N110" s="35"/>
      <c r="O110" s="102"/>
      <c r="P110" s="7"/>
      <c r="Q110" s="7"/>
      <c r="R110" s="7"/>
      <c r="S110" s="7"/>
    </row>
    <row r="111" spans="1:19" s="57" customFormat="1" x14ac:dyDescent="0.25">
      <c r="A111" s="7"/>
      <c r="B111" s="7"/>
      <c r="C111" s="7"/>
      <c r="D111" s="7"/>
      <c r="E111" s="7"/>
      <c r="F111" s="7"/>
      <c r="G111" s="7"/>
      <c r="I111" s="7"/>
      <c r="J111" s="7"/>
      <c r="K111" s="32"/>
      <c r="L111" s="101"/>
      <c r="N111" s="35"/>
      <c r="O111" s="102"/>
      <c r="P111" s="7"/>
      <c r="Q111" s="7"/>
      <c r="R111" s="7"/>
      <c r="S111" s="7"/>
    </row>
    <row r="112" spans="1:19" s="57" customFormat="1" x14ac:dyDescent="0.25">
      <c r="A112" s="7"/>
      <c r="B112" s="7"/>
      <c r="C112" s="7"/>
      <c r="D112" s="7"/>
      <c r="E112" s="7"/>
      <c r="F112" s="7"/>
      <c r="G112" s="7"/>
      <c r="I112" s="7"/>
      <c r="J112" s="7"/>
      <c r="K112" s="32"/>
      <c r="L112" s="101"/>
      <c r="N112" s="35"/>
      <c r="O112" s="102"/>
      <c r="P112" s="7"/>
      <c r="Q112" s="7"/>
      <c r="R112" s="7"/>
      <c r="S112" s="7"/>
    </row>
    <row r="113" spans="1:19" s="57" customFormat="1" x14ac:dyDescent="0.25">
      <c r="A113" s="7"/>
      <c r="B113" s="7"/>
      <c r="C113" s="7"/>
      <c r="D113" s="7"/>
      <c r="E113" s="7"/>
      <c r="F113" s="7"/>
      <c r="G113" s="7"/>
      <c r="I113" s="7"/>
      <c r="J113" s="7"/>
      <c r="K113" s="32"/>
      <c r="L113" s="101"/>
      <c r="N113" s="35"/>
      <c r="O113" s="102"/>
      <c r="P113" s="7"/>
      <c r="Q113" s="7"/>
      <c r="R113" s="7"/>
      <c r="S113" s="7"/>
    </row>
    <row r="114" spans="1:19" s="57" customFormat="1" x14ac:dyDescent="0.25">
      <c r="A114" s="7"/>
      <c r="B114" s="7"/>
      <c r="C114" s="7"/>
      <c r="D114" s="7"/>
      <c r="E114" s="7"/>
      <c r="F114" s="7"/>
      <c r="I114" s="7"/>
      <c r="J114" s="7"/>
      <c r="K114" s="32"/>
      <c r="L114" s="103">
        <f>SUM(L13:L113)</f>
        <v>23190000</v>
      </c>
      <c r="M114" s="104">
        <f>SUM(M13:M113)</f>
        <v>21760000</v>
      </c>
      <c r="N114" s="35"/>
      <c r="O114" s="102"/>
      <c r="P114" s="7"/>
      <c r="Q114" s="7"/>
      <c r="R114" s="7"/>
      <c r="S114" s="7"/>
    </row>
    <row r="115" spans="1:19" s="57" customFormat="1" x14ac:dyDescent="0.2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103">
        <f>SUM(L13:L114)</f>
        <v>46380000</v>
      </c>
      <c r="N115" s="35"/>
      <c r="O115" s="102"/>
      <c r="P115" s="7"/>
      <c r="Q115" s="7"/>
      <c r="R115" s="7"/>
      <c r="S115" s="7"/>
    </row>
    <row r="116" spans="1:19" s="57" customFormat="1" x14ac:dyDescent="0.2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105"/>
      <c r="N116" s="35"/>
      <c r="O116" s="102"/>
      <c r="P116" s="7"/>
      <c r="Q116" s="7"/>
      <c r="R116" s="7"/>
      <c r="S116" s="7"/>
    </row>
    <row r="117" spans="1:19" s="57" customFormat="1" x14ac:dyDescent="0.2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105"/>
      <c r="N117" s="35"/>
      <c r="O117" s="102"/>
      <c r="P117" s="7"/>
      <c r="Q117" s="7"/>
      <c r="R117" s="7"/>
      <c r="S117" s="7"/>
    </row>
    <row r="118" spans="1:19" s="57" customFormat="1" x14ac:dyDescent="0.2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105"/>
      <c r="N118" s="35"/>
      <c r="O118" s="102"/>
      <c r="P118" s="7"/>
      <c r="Q118" s="7"/>
      <c r="R118" s="7"/>
      <c r="S118" s="7"/>
    </row>
    <row r="119" spans="1:19" s="57" customFormat="1" x14ac:dyDescent="0.2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105"/>
      <c r="N119" s="35"/>
      <c r="O119" s="102"/>
      <c r="P119" s="7"/>
      <c r="Q119" s="7"/>
      <c r="R119" s="7"/>
      <c r="S119" s="7"/>
    </row>
    <row r="120" spans="1:19" s="57" customFormat="1" x14ac:dyDescent="0.2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105"/>
      <c r="N120" s="35"/>
      <c r="O120" s="102"/>
      <c r="P120" s="7"/>
      <c r="Q120" s="7"/>
      <c r="R120" s="7"/>
      <c r="S120" s="7"/>
    </row>
    <row r="121" spans="1:19" s="57" customFormat="1" x14ac:dyDescent="0.2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105"/>
      <c r="N121" s="35"/>
      <c r="O121" s="102"/>
      <c r="P121" s="7"/>
      <c r="Q121" s="7"/>
      <c r="R121" s="7"/>
      <c r="S121" s="7"/>
    </row>
    <row r="122" spans="1:19" s="57" customFormat="1" x14ac:dyDescent="0.25">
      <c r="A122" s="7"/>
      <c r="B122" s="7"/>
      <c r="C122" s="7"/>
      <c r="D122" s="7"/>
      <c r="E122" s="7"/>
      <c r="F122" s="7"/>
      <c r="H122" s="7"/>
      <c r="I122" s="7"/>
      <c r="J122" s="7"/>
      <c r="K122" s="7"/>
      <c r="L122" s="105"/>
      <c r="N122" s="35"/>
      <c r="O122" s="102"/>
      <c r="P122" s="7"/>
      <c r="Q122" s="7"/>
      <c r="R122" s="7"/>
      <c r="S122" s="7"/>
    </row>
    <row r="123" spans="1:19" s="57" customFormat="1" x14ac:dyDescent="0.2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105"/>
      <c r="N123" s="35"/>
      <c r="O123" s="102"/>
      <c r="P123" s="7"/>
      <c r="Q123" s="7"/>
      <c r="R123" s="7"/>
      <c r="S123" s="7"/>
    </row>
    <row r="124" spans="1:19" s="57" customFormat="1" x14ac:dyDescent="0.2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105"/>
      <c r="N124" s="35"/>
      <c r="O124" s="102"/>
      <c r="P124" s="7"/>
      <c r="Q124" s="7"/>
      <c r="R124" s="7"/>
      <c r="S124" s="7"/>
    </row>
    <row r="125" spans="1:19" s="57" customFormat="1" x14ac:dyDescent="0.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105"/>
      <c r="N125" s="35"/>
      <c r="O125" s="102"/>
      <c r="P125" s="7"/>
      <c r="Q125" s="7"/>
      <c r="R125" s="7"/>
      <c r="S125" s="7"/>
    </row>
    <row r="126" spans="1:19" s="57" customFormat="1" x14ac:dyDescent="0.2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105"/>
      <c r="N126" s="35"/>
      <c r="O126" s="102"/>
      <c r="P126" s="7"/>
      <c r="Q126" s="7"/>
      <c r="R126" s="7"/>
      <c r="S126" s="7"/>
    </row>
    <row r="127" spans="1:19" s="57" customFormat="1" x14ac:dyDescent="0.2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105"/>
      <c r="N127" s="35"/>
      <c r="O127" s="102"/>
      <c r="P127" s="7"/>
      <c r="Q127" s="7"/>
      <c r="R127" s="7"/>
      <c r="S127" s="7"/>
    </row>
    <row r="128" spans="1:19" s="57" customFormat="1" x14ac:dyDescent="0.2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105"/>
      <c r="N128" s="35"/>
      <c r="O128" s="102"/>
      <c r="P128" s="7"/>
      <c r="Q128" s="7"/>
      <c r="R128" s="7"/>
      <c r="S128" s="7"/>
    </row>
    <row r="129" spans="1:19" s="57" customFormat="1" x14ac:dyDescent="0.2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105"/>
      <c r="N129" s="35"/>
      <c r="O129" s="102"/>
      <c r="P129" s="7"/>
      <c r="Q129" s="7"/>
      <c r="R129" s="7"/>
      <c r="S129" s="7"/>
    </row>
    <row r="130" spans="1:19" s="57" customFormat="1" x14ac:dyDescent="0.2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105"/>
      <c r="N130" s="35"/>
      <c r="O130" s="102"/>
      <c r="P130" s="7"/>
      <c r="Q130" s="7"/>
      <c r="R130" s="7"/>
      <c r="S130" s="7"/>
    </row>
    <row r="131" spans="1:19" s="57" customFormat="1" x14ac:dyDescent="0.2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105"/>
      <c r="N131" s="35"/>
      <c r="O131" s="102"/>
      <c r="P131" s="7"/>
      <c r="Q131" s="7"/>
      <c r="R131" s="7"/>
      <c r="S131" s="7"/>
    </row>
    <row r="132" spans="1:19" s="57" customFormat="1" x14ac:dyDescent="0.2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105"/>
      <c r="N132" s="35"/>
      <c r="O132" s="102"/>
      <c r="P132" s="7"/>
      <c r="Q132" s="7"/>
      <c r="R132" s="7"/>
      <c r="S132" s="7"/>
    </row>
  </sheetData>
  <mergeCells count="1">
    <mergeCell ref="A1:I1"/>
  </mergeCells>
  <pageMargins left="0.7" right="0.7" top="0.75" bottom="0.75" header="0.3" footer="0.3"/>
  <pageSetup paperSize="9" scale="71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2"/>
  <sheetViews>
    <sheetView view="pageBreakPreview" topLeftCell="A7" zoomScale="90" zoomScaleNormal="100" zoomScaleSheetLayoutView="90" workbookViewId="0">
      <selection activeCell="M14" sqref="M14:M17"/>
    </sheetView>
  </sheetViews>
  <sheetFormatPr defaultRowHeight="15" x14ac:dyDescent="0.25"/>
  <cols>
    <col min="1" max="1" width="17.4257812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13.85546875" style="7" customWidth="1"/>
    <col min="8" max="8" width="22" style="7" customWidth="1"/>
    <col min="9" max="9" width="20.7109375" style="7" customWidth="1"/>
    <col min="10" max="10" width="27.5703125" style="7" bestFit="1" customWidth="1"/>
    <col min="11" max="11" width="18.5703125" style="7" bestFit="1" customWidth="1"/>
    <col min="12" max="12" width="17.42578125" style="105" bestFit="1" customWidth="1"/>
    <col min="13" max="13" width="16.140625" style="57" bestFit="1" customWidth="1"/>
    <col min="14" max="14" width="15.5703125" style="35" customWidth="1"/>
    <col min="15" max="15" width="20" style="102" bestFit="1" customWidth="1"/>
    <col min="16" max="16" width="21.5703125" style="7" bestFit="1" customWidth="1"/>
    <col min="17" max="17" width="12.42578125" style="7" bestFit="1" customWidth="1"/>
    <col min="18" max="18" width="22.42578125" style="7" customWidth="1"/>
    <col min="19" max="19" width="20.140625" style="7" customWidth="1"/>
    <col min="20" max="16384" width="9.140625" style="7"/>
  </cols>
  <sheetData>
    <row r="1" spans="1:19" ht="15.75" x14ac:dyDescent="0.25">
      <c r="A1" s="122" t="s">
        <v>0</v>
      </c>
      <c r="B1" s="122"/>
      <c r="C1" s="122"/>
      <c r="D1" s="122"/>
      <c r="E1" s="122"/>
      <c r="F1" s="122"/>
      <c r="G1" s="122"/>
      <c r="H1" s="122"/>
      <c r="I1" s="122"/>
      <c r="J1" s="111">
        <f>67500+70000-30000</f>
        <v>107500</v>
      </c>
      <c r="K1" s="2"/>
      <c r="L1" s="3"/>
      <c r="M1" s="4"/>
      <c r="N1" s="5"/>
      <c r="O1" s="6"/>
      <c r="P1" s="2"/>
      <c r="Q1" s="2"/>
      <c r="R1" s="2"/>
      <c r="S1" s="2"/>
    </row>
    <row r="2" spans="1:19" x14ac:dyDescent="0.25">
      <c r="A2" s="8"/>
      <c r="B2" s="8"/>
      <c r="C2" s="8"/>
      <c r="D2" s="8"/>
      <c r="E2" s="8"/>
      <c r="F2" s="8"/>
      <c r="G2" s="8"/>
      <c r="H2" s="9"/>
      <c r="I2" s="8"/>
      <c r="J2" s="8" t="s">
        <v>7</v>
      </c>
      <c r="K2" s="2"/>
      <c r="L2" s="3"/>
      <c r="M2" s="4"/>
      <c r="N2" s="5"/>
      <c r="O2" s="10"/>
      <c r="P2" s="2"/>
      <c r="Q2" s="2"/>
      <c r="R2" s="2"/>
      <c r="S2" s="2"/>
    </row>
    <row r="3" spans="1:19" ht="14.25" x14ac:dyDescent="0.2">
      <c r="A3" s="8" t="s">
        <v>1</v>
      </c>
      <c r="B3" s="11" t="s">
        <v>64</v>
      </c>
      <c r="C3" s="10"/>
      <c r="D3" s="8"/>
      <c r="E3" s="8"/>
      <c r="F3" s="8"/>
      <c r="G3" s="8"/>
      <c r="H3" s="8" t="s">
        <v>3</v>
      </c>
      <c r="I3" s="12">
        <v>43077</v>
      </c>
      <c r="J3" s="13"/>
      <c r="K3" s="2"/>
      <c r="L3" s="14"/>
      <c r="M3" s="4"/>
      <c r="N3" s="5"/>
      <c r="O3" s="10"/>
      <c r="P3" s="2"/>
      <c r="Q3" s="2"/>
      <c r="R3" s="2"/>
      <c r="S3" s="2"/>
    </row>
    <row r="4" spans="1:19" ht="14.25" x14ac:dyDescent="0.2">
      <c r="A4" s="8" t="s">
        <v>4</v>
      </c>
      <c r="B4" s="8" t="s">
        <v>56</v>
      </c>
      <c r="C4" s="8"/>
      <c r="D4" s="8"/>
      <c r="E4" s="8"/>
      <c r="F4" s="8"/>
      <c r="G4" s="8"/>
      <c r="H4" s="8" t="s">
        <v>6</v>
      </c>
      <c r="I4" s="15">
        <v>0.66666666666666663</v>
      </c>
      <c r="J4" s="15"/>
      <c r="K4" s="2"/>
      <c r="L4" s="14"/>
      <c r="M4" s="4"/>
      <c r="N4" s="5"/>
      <c r="O4" s="10"/>
      <c r="P4" s="2"/>
      <c r="Q4" s="2"/>
      <c r="R4" s="2"/>
      <c r="S4" s="2"/>
    </row>
    <row r="5" spans="1:19" ht="14.25" x14ac:dyDescent="0.2">
      <c r="A5" s="8"/>
      <c r="B5" s="8" t="s">
        <v>7</v>
      </c>
      <c r="C5" s="8"/>
      <c r="D5" s="8"/>
      <c r="E5" s="8"/>
      <c r="F5" s="8"/>
      <c r="G5" s="8"/>
      <c r="H5" s="9"/>
      <c r="I5" s="15"/>
      <c r="J5" s="16"/>
      <c r="K5" s="2"/>
      <c r="L5" s="14"/>
      <c r="M5" s="17"/>
      <c r="N5" s="18"/>
      <c r="O5" s="6"/>
      <c r="P5" s="2"/>
      <c r="Q5" s="2"/>
      <c r="R5" s="2"/>
      <c r="S5" s="2"/>
    </row>
    <row r="6" spans="1:19" ht="14.25" x14ac:dyDescent="0.2">
      <c r="A6" s="19" t="s">
        <v>8</v>
      </c>
      <c r="B6" s="20"/>
      <c r="C6" s="8"/>
      <c r="D6" s="8"/>
      <c r="E6" s="8"/>
      <c r="F6" s="8"/>
      <c r="G6" s="8" t="s">
        <v>7</v>
      </c>
      <c r="H6" s="9"/>
      <c r="I6" s="8"/>
      <c r="J6" s="8">
        <f>5715000+450000</f>
        <v>6165000</v>
      </c>
      <c r="K6" s="21">
        <v>1220004260181</v>
      </c>
      <c r="L6" s="14"/>
      <c r="M6" s="4"/>
      <c r="N6" s="18"/>
      <c r="O6" s="8"/>
      <c r="P6" s="2"/>
      <c r="Q6" s="2"/>
      <c r="R6" s="2"/>
      <c r="S6" s="2"/>
    </row>
    <row r="7" spans="1:19" ht="14.25" x14ac:dyDescent="0.2">
      <c r="A7" s="8"/>
      <c r="B7" s="8"/>
      <c r="C7" s="22" t="s">
        <v>9</v>
      </c>
      <c r="D7" s="22"/>
      <c r="E7" s="22" t="s">
        <v>10</v>
      </c>
      <c r="F7" s="22"/>
      <c r="G7" s="22" t="s">
        <v>11</v>
      </c>
      <c r="H7" s="9"/>
      <c r="I7" s="8"/>
      <c r="J7" s="8"/>
      <c r="K7" s="2"/>
      <c r="L7" s="14"/>
      <c r="M7" s="4"/>
      <c r="N7" s="5"/>
      <c r="O7" s="8"/>
      <c r="P7" s="2"/>
      <c r="Q7" s="2"/>
      <c r="R7" s="2"/>
      <c r="S7" s="2"/>
    </row>
    <row r="8" spans="1:19" ht="14.25" x14ac:dyDescent="0.2">
      <c r="A8" s="8"/>
      <c r="B8" s="23"/>
      <c r="C8" s="24">
        <v>100000</v>
      </c>
      <c r="D8" s="8"/>
      <c r="E8" s="23">
        <v>48</v>
      </c>
      <c r="F8" s="23"/>
      <c r="G8" s="17">
        <f>C8*E8</f>
        <v>4800000</v>
      </c>
      <c r="H8" s="9"/>
      <c r="I8" s="17"/>
      <c r="J8" s="17"/>
      <c r="K8" s="2"/>
      <c r="L8" s="14"/>
      <c r="M8" s="4"/>
      <c r="N8" s="5"/>
      <c r="O8" s="8"/>
      <c r="P8" s="2"/>
      <c r="Q8" s="2"/>
      <c r="R8" s="2"/>
      <c r="S8" s="2"/>
    </row>
    <row r="9" spans="1:19" x14ac:dyDescent="0.25">
      <c r="A9" s="8"/>
      <c r="B9" s="23"/>
      <c r="C9" s="24">
        <v>50000</v>
      </c>
      <c r="D9" s="8"/>
      <c r="E9" s="114">
        <v>103</v>
      </c>
      <c r="F9" s="23"/>
      <c r="G9" s="17">
        <f t="shared" ref="G9:G16" si="0">C9*E9</f>
        <v>5150000</v>
      </c>
      <c r="H9" s="9"/>
      <c r="I9" s="17"/>
      <c r="J9" s="17"/>
      <c r="K9" s="2"/>
      <c r="L9" s="3"/>
      <c r="M9" s="4"/>
      <c r="N9" s="5"/>
      <c r="O9" s="6"/>
      <c r="P9" s="2"/>
      <c r="Q9" s="2"/>
      <c r="R9" s="2"/>
      <c r="S9" s="2"/>
    </row>
    <row r="10" spans="1:19" x14ac:dyDescent="0.25">
      <c r="A10" s="8"/>
      <c r="B10" s="23"/>
      <c r="C10" s="24">
        <v>20000</v>
      </c>
      <c r="D10" s="8"/>
      <c r="E10" s="23">
        <v>52</v>
      </c>
      <c r="F10" s="23"/>
      <c r="G10" s="17">
        <f t="shared" si="0"/>
        <v>1040000</v>
      </c>
      <c r="H10" s="9"/>
      <c r="I10" s="9"/>
      <c r="J10" s="17">
        <v>23372500</v>
      </c>
      <c r="K10" s="25"/>
      <c r="L10" s="3"/>
      <c r="M10" s="4"/>
      <c r="N10" s="5"/>
      <c r="O10" s="8"/>
      <c r="P10" s="2"/>
      <c r="Q10" s="2"/>
      <c r="R10" s="2"/>
      <c r="S10" s="2"/>
    </row>
    <row r="11" spans="1:19" x14ac:dyDescent="0.25">
      <c r="A11" s="8"/>
      <c r="B11" s="23"/>
      <c r="C11" s="24">
        <v>10000</v>
      </c>
      <c r="D11" s="8"/>
      <c r="E11" s="23">
        <v>55</v>
      </c>
      <c r="F11" s="23"/>
      <c r="G11" s="17">
        <f t="shared" si="0"/>
        <v>550000</v>
      </c>
      <c r="H11" s="9"/>
      <c r="I11" s="17"/>
      <c r="J11" s="17"/>
      <c r="K11" s="2"/>
      <c r="L11" s="3"/>
      <c r="M11" s="4"/>
      <c r="N11" s="26"/>
      <c r="O11" s="9"/>
      <c r="P11" s="2"/>
      <c r="Q11" s="2"/>
      <c r="R11" s="2" t="s">
        <v>12</v>
      </c>
      <c r="S11" s="2"/>
    </row>
    <row r="12" spans="1:19" x14ac:dyDescent="0.25">
      <c r="A12" s="8"/>
      <c r="B12" s="23"/>
      <c r="C12" s="24">
        <v>5000</v>
      </c>
      <c r="D12" s="8"/>
      <c r="E12" s="23">
        <v>17</v>
      </c>
      <c r="F12" s="23"/>
      <c r="G12" s="17">
        <f>C12*E12</f>
        <v>85000</v>
      </c>
      <c r="H12" s="9"/>
      <c r="I12" s="17"/>
      <c r="J12" s="17" t="s">
        <v>13</v>
      </c>
      <c r="L12" s="27" t="s">
        <v>14</v>
      </c>
      <c r="M12" s="28" t="s">
        <v>15</v>
      </c>
      <c r="N12" s="29" t="s">
        <v>16</v>
      </c>
      <c r="O12" s="30" t="s">
        <v>12</v>
      </c>
      <c r="P12" s="2" t="s">
        <v>17</v>
      </c>
      <c r="Q12" s="2" t="s">
        <v>18</v>
      </c>
      <c r="R12" s="2" t="s">
        <v>19</v>
      </c>
      <c r="S12" s="2"/>
    </row>
    <row r="13" spans="1:19" x14ac:dyDescent="0.2">
      <c r="A13" s="8"/>
      <c r="B13" s="23"/>
      <c r="C13" s="24">
        <v>2000</v>
      </c>
      <c r="D13" s="8"/>
      <c r="E13" s="23">
        <v>10</v>
      </c>
      <c r="F13" s="23"/>
      <c r="G13" s="17">
        <f t="shared" si="0"/>
        <v>20000</v>
      </c>
      <c r="H13" s="9"/>
      <c r="I13" s="17"/>
      <c r="J13" s="31"/>
      <c r="K13" s="32">
        <v>43764</v>
      </c>
      <c r="L13" s="33">
        <v>950000</v>
      </c>
      <c r="M13" s="34">
        <v>110000</v>
      </c>
      <c r="O13" s="2" t="s">
        <v>20</v>
      </c>
      <c r="P13" s="2"/>
    </row>
    <row r="14" spans="1:19" x14ac:dyDescent="0.2">
      <c r="A14" s="8"/>
      <c r="B14" s="23"/>
      <c r="C14" s="24">
        <v>1000</v>
      </c>
      <c r="D14" s="8"/>
      <c r="E14" s="23">
        <v>0</v>
      </c>
      <c r="F14" s="23"/>
      <c r="G14" s="17">
        <f t="shared" si="0"/>
        <v>0</v>
      </c>
      <c r="H14" s="9"/>
      <c r="I14" s="17"/>
      <c r="J14" s="31"/>
      <c r="K14" s="32">
        <v>43765</v>
      </c>
      <c r="L14" s="33">
        <v>950000</v>
      </c>
      <c r="M14" s="34">
        <v>3438300</v>
      </c>
      <c r="O14" s="36"/>
      <c r="P14" s="37"/>
    </row>
    <row r="15" spans="1:19" x14ac:dyDescent="0.2">
      <c r="A15" s="8"/>
      <c r="B15" s="23"/>
      <c r="C15" s="24">
        <v>500</v>
      </c>
      <c r="D15" s="8"/>
      <c r="E15" s="23">
        <v>0</v>
      </c>
      <c r="F15" s="23"/>
      <c r="G15" s="17">
        <f t="shared" si="0"/>
        <v>0</v>
      </c>
      <c r="H15" s="9"/>
      <c r="I15" s="10"/>
      <c r="J15" s="31"/>
      <c r="K15" s="32">
        <v>43766</v>
      </c>
      <c r="L15" s="33">
        <v>500000</v>
      </c>
      <c r="M15" s="34">
        <v>2035000</v>
      </c>
      <c r="O15" s="33"/>
      <c r="P15" s="37"/>
    </row>
    <row r="16" spans="1:19" x14ac:dyDescent="0.2">
      <c r="A16" s="8"/>
      <c r="B16" s="23"/>
      <c r="C16" s="24">
        <v>100</v>
      </c>
      <c r="D16" s="8"/>
      <c r="E16" s="23">
        <v>0</v>
      </c>
      <c r="F16" s="23"/>
      <c r="G16" s="17">
        <f t="shared" si="0"/>
        <v>0</v>
      </c>
      <c r="H16" s="9"/>
      <c r="I16" s="10"/>
      <c r="J16" s="112"/>
      <c r="K16" s="32">
        <v>43781</v>
      </c>
      <c r="L16" s="33">
        <v>800000</v>
      </c>
      <c r="M16" s="38">
        <v>4881100</v>
      </c>
      <c r="O16" s="33"/>
      <c r="P16" s="37"/>
    </row>
    <row r="17" spans="1:19" x14ac:dyDescent="0.2">
      <c r="A17" s="8"/>
      <c r="B17" s="8"/>
      <c r="C17" s="19" t="s">
        <v>21</v>
      </c>
      <c r="D17" s="8"/>
      <c r="E17" s="23"/>
      <c r="F17" s="8"/>
      <c r="G17" s="8"/>
      <c r="H17" s="9">
        <f>SUM(G8:G16)</f>
        <v>11645000</v>
      </c>
      <c r="I17" s="10"/>
      <c r="J17" s="112"/>
      <c r="K17" s="32">
        <v>43782</v>
      </c>
      <c r="L17" s="33">
        <v>850000</v>
      </c>
      <c r="M17" s="38">
        <v>1160000</v>
      </c>
      <c r="O17" s="33"/>
      <c r="P17" s="37"/>
    </row>
    <row r="18" spans="1:19" x14ac:dyDescent="0.2">
      <c r="A18" s="8"/>
      <c r="B18" s="8"/>
      <c r="C18" s="8"/>
      <c r="D18" s="8"/>
      <c r="E18" s="8"/>
      <c r="F18" s="8"/>
      <c r="G18" s="8"/>
      <c r="H18" s="9"/>
      <c r="I18" s="10"/>
      <c r="J18" s="112"/>
      <c r="K18" s="32">
        <v>43783</v>
      </c>
      <c r="L18" s="33">
        <v>8100000</v>
      </c>
      <c r="M18" s="39">
        <v>3283000</v>
      </c>
      <c r="O18" s="33"/>
      <c r="P18" s="40"/>
    </row>
    <row r="19" spans="1:19" x14ac:dyDescent="0.2">
      <c r="A19" s="8"/>
      <c r="B19" s="8"/>
      <c r="C19" s="8" t="s">
        <v>9</v>
      </c>
      <c r="D19" s="8"/>
      <c r="E19" s="8" t="s">
        <v>22</v>
      </c>
      <c r="F19" s="8"/>
      <c r="G19" s="8" t="s">
        <v>11</v>
      </c>
      <c r="H19" s="9"/>
      <c r="I19" s="24"/>
      <c r="J19" s="31"/>
      <c r="K19" s="32">
        <v>43784</v>
      </c>
      <c r="L19" s="33">
        <v>1500000</v>
      </c>
      <c r="M19" s="41">
        <v>1506000</v>
      </c>
      <c r="O19" s="33"/>
      <c r="P19" s="40"/>
    </row>
    <row r="20" spans="1:19" x14ac:dyDescent="0.2">
      <c r="A20" s="8"/>
      <c r="B20" s="8"/>
      <c r="C20" s="24">
        <v>1000</v>
      </c>
      <c r="D20" s="8"/>
      <c r="E20" s="8">
        <v>0</v>
      </c>
      <c r="F20" s="8"/>
      <c r="G20" s="24">
        <f>C20*E20</f>
        <v>0</v>
      </c>
      <c r="H20" s="9"/>
      <c r="I20" s="24"/>
      <c r="J20" s="31"/>
      <c r="K20" s="32">
        <v>43785</v>
      </c>
      <c r="L20" s="33">
        <v>3250000</v>
      </c>
      <c r="M20" s="41">
        <v>594000</v>
      </c>
      <c r="O20" s="33"/>
      <c r="P20" s="40"/>
    </row>
    <row r="21" spans="1:19" x14ac:dyDescent="0.2">
      <c r="A21" s="8"/>
      <c r="B21" s="8"/>
      <c r="C21" s="24">
        <v>500</v>
      </c>
      <c r="D21" s="8"/>
      <c r="E21" s="8">
        <v>0</v>
      </c>
      <c r="F21" s="8"/>
      <c r="G21" s="24">
        <f>C21*E21</f>
        <v>0</v>
      </c>
      <c r="H21" s="9"/>
      <c r="I21" s="24"/>
      <c r="J21" s="31"/>
      <c r="K21" s="32">
        <v>43786</v>
      </c>
      <c r="L21" s="33">
        <v>1000000</v>
      </c>
      <c r="M21" s="42">
        <v>100000</v>
      </c>
      <c r="O21" s="33"/>
      <c r="P21" s="43"/>
    </row>
    <row r="22" spans="1:19" x14ac:dyDescent="0.2">
      <c r="A22" s="8"/>
      <c r="B22" s="8"/>
      <c r="C22" s="24">
        <v>200</v>
      </c>
      <c r="D22" s="8"/>
      <c r="E22" s="8">
        <v>0</v>
      </c>
      <c r="F22" s="8"/>
      <c r="G22" s="24">
        <f>C22*E22</f>
        <v>0</v>
      </c>
      <c r="H22" s="9"/>
      <c r="I22" s="10"/>
      <c r="J22" s="31"/>
      <c r="K22" s="32">
        <v>43787</v>
      </c>
      <c r="L22" s="33">
        <v>850000</v>
      </c>
      <c r="M22" s="42">
        <v>500000</v>
      </c>
      <c r="O22" s="33"/>
      <c r="P22" s="34"/>
      <c r="Q22" s="44"/>
      <c r="R22" s="43"/>
      <c r="S22" s="43"/>
    </row>
    <row r="23" spans="1:19" x14ac:dyDescent="0.2">
      <c r="A23" s="8"/>
      <c r="B23" s="8"/>
      <c r="C23" s="24">
        <v>100</v>
      </c>
      <c r="D23" s="8"/>
      <c r="E23" s="8">
        <v>0</v>
      </c>
      <c r="F23" s="8"/>
      <c r="G23" s="24">
        <f>C23*E23</f>
        <v>0</v>
      </c>
      <c r="H23" s="9"/>
      <c r="I23" s="10"/>
      <c r="J23" s="31"/>
      <c r="K23" s="32">
        <v>43788</v>
      </c>
      <c r="L23" s="33">
        <v>2850000</v>
      </c>
      <c r="M23" s="41">
        <v>122000000</v>
      </c>
      <c r="O23" s="33"/>
      <c r="P23" s="34"/>
      <c r="Q23" s="44"/>
      <c r="R23" s="43">
        <f>SUM(R14:R22)</f>
        <v>0</v>
      </c>
      <c r="S23" s="43">
        <f>SUM(S14:S22)</f>
        <v>0</v>
      </c>
    </row>
    <row r="24" spans="1:19" x14ac:dyDescent="0.2">
      <c r="A24" s="8"/>
      <c r="B24" s="8"/>
      <c r="C24" s="24">
        <v>50</v>
      </c>
      <c r="D24" s="8"/>
      <c r="E24" s="8">
        <v>0</v>
      </c>
      <c r="F24" s="8"/>
      <c r="G24" s="24">
        <f>C24*E24</f>
        <v>0</v>
      </c>
      <c r="H24" s="9"/>
      <c r="I24" s="8"/>
      <c r="J24" s="31"/>
      <c r="K24" s="32">
        <v>43789</v>
      </c>
      <c r="L24" s="33">
        <v>120000000</v>
      </c>
      <c r="M24" s="41">
        <v>200000</v>
      </c>
      <c r="O24" s="45"/>
      <c r="P24" s="34"/>
      <c r="Q24" s="44"/>
      <c r="R24" s="46" t="s">
        <v>23</v>
      </c>
      <c r="S24" s="44"/>
    </row>
    <row r="25" spans="1:19" x14ac:dyDescent="0.2">
      <c r="A25" s="8"/>
      <c r="B25" s="8"/>
      <c r="C25" s="24">
        <v>25</v>
      </c>
      <c r="D25" s="8"/>
      <c r="E25" s="8">
        <v>0</v>
      </c>
      <c r="F25" s="8"/>
      <c r="G25" s="47">
        <v>0</v>
      </c>
      <c r="H25" s="9"/>
      <c r="I25" s="8" t="s">
        <v>7</v>
      </c>
      <c r="J25" s="31"/>
      <c r="K25" s="32">
        <v>43790</v>
      </c>
      <c r="L25" s="33"/>
      <c r="M25" s="41"/>
      <c r="O25" s="45"/>
      <c r="P25" s="34"/>
      <c r="Q25" s="44"/>
      <c r="R25" s="46"/>
      <c r="S25" s="44"/>
    </row>
    <row r="26" spans="1:19" x14ac:dyDescent="0.2">
      <c r="A26" s="8"/>
      <c r="B26" s="8"/>
      <c r="C26" s="19" t="s">
        <v>21</v>
      </c>
      <c r="D26" s="8"/>
      <c r="E26" s="8"/>
      <c r="F26" s="8"/>
      <c r="G26" s="8"/>
      <c r="H26" s="48">
        <f>SUM(G20:G25)</f>
        <v>0</v>
      </c>
      <c r="I26" s="9"/>
      <c r="J26" s="31"/>
      <c r="K26" s="32">
        <v>43791</v>
      </c>
      <c r="L26" s="33"/>
      <c r="M26" s="49"/>
      <c r="O26" s="50"/>
      <c r="P26" s="34"/>
      <c r="Q26" s="44"/>
      <c r="R26" s="46"/>
      <c r="S26" s="44"/>
    </row>
    <row r="27" spans="1:19" x14ac:dyDescent="0.2">
      <c r="A27" s="8"/>
      <c r="B27" s="8"/>
      <c r="C27" s="8"/>
      <c r="D27" s="8"/>
      <c r="E27" s="8"/>
      <c r="F27" s="8"/>
      <c r="G27" s="8"/>
      <c r="H27" s="9"/>
      <c r="I27" s="9">
        <f>+H17+H26</f>
        <v>11645000</v>
      </c>
      <c r="J27" s="31"/>
      <c r="K27" s="32">
        <v>43792</v>
      </c>
      <c r="L27" s="33"/>
      <c r="M27" s="38"/>
      <c r="O27" s="50"/>
      <c r="P27" s="34"/>
      <c r="Q27" s="44"/>
      <c r="R27" s="46"/>
      <c r="S27" s="44"/>
    </row>
    <row r="28" spans="1:19" x14ac:dyDescent="0.2">
      <c r="A28" s="8"/>
      <c r="B28" s="8"/>
      <c r="C28" s="19" t="s">
        <v>24</v>
      </c>
      <c r="D28" s="8"/>
      <c r="E28" s="8"/>
      <c r="F28" s="8"/>
      <c r="G28" s="8"/>
      <c r="H28" s="9"/>
      <c r="I28" s="9"/>
      <c r="J28" s="31"/>
      <c r="K28" s="32">
        <v>43793</v>
      </c>
      <c r="L28" s="33"/>
      <c r="M28" s="38"/>
      <c r="O28" s="50"/>
      <c r="P28" s="34"/>
      <c r="Q28" s="44"/>
      <c r="R28" s="46"/>
      <c r="S28" s="44"/>
    </row>
    <row r="29" spans="1:19" x14ac:dyDescent="0.2">
      <c r="A29" s="8"/>
      <c r="B29" s="8"/>
      <c r="C29" s="8" t="s">
        <v>25</v>
      </c>
      <c r="D29" s="8"/>
      <c r="E29" s="8"/>
      <c r="F29" s="8"/>
      <c r="G29" s="8" t="s">
        <v>7</v>
      </c>
      <c r="H29" s="9"/>
      <c r="I29" s="9">
        <f>+'7 Des'!I37</f>
        <v>454384603</v>
      </c>
      <c r="J29" s="31"/>
      <c r="K29" s="32">
        <v>43794</v>
      </c>
      <c r="L29" s="33"/>
      <c r="M29" s="38"/>
      <c r="O29" s="50"/>
      <c r="P29" s="34"/>
      <c r="Q29" s="44"/>
      <c r="R29" s="51"/>
      <c r="S29" s="44"/>
    </row>
    <row r="30" spans="1:19" x14ac:dyDescent="0.25">
      <c r="A30" s="8"/>
      <c r="B30" s="8"/>
      <c r="C30" s="8" t="s">
        <v>26</v>
      </c>
      <c r="D30" s="8"/>
      <c r="E30" s="8"/>
      <c r="F30" s="8"/>
      <c r="G30" s="8"/>
      <c r="H30" s="9" t="s">
        <v>27</v>
      </c>
      <c r="I30" s="52">
        <f>+'7 Des'!I52</f>
        <v>3649600</v>
      </c>
      <c r="J30" s="31"/>
      <c r="K30" s="32">
        <v>43795</v>
      </c>
      <c r="L30" s="33"/>
      <c r="M30" s="53"/>
      <c r="N30" s="34"/>
      <c r="O30" s="50"/>
      <c r="P30" s="34"/>
      <c r="Q30" s="44"/>
      <c r="R30" s="46"/>
      <c r="S30" s="44"/>
    </row>
    <row r="31" spans="1:19" x14ac:dyDescent="0.25">
      <c r="A31" s="8"/>
      <c r="B31" s="8"/>
      <c r="C31" s="8"/>
      <c r="D31" s="8"/>
      <c r="E31" s="8"/>
      <c r="F31" s="8"/>
      <c r="G31" s="8"/>
      <c r="H31" s="9"/>
      <c r="I31" s="9"/>
      <c r="J31" s="31"/>
      <c r="K31" s="32">
        <v>43796</v>
      </c>
      <c r="L31" s="33"/>
      <c r="M31" s="53"/>
      <c r="N31" s="54"/>
      <c r="O31" s="50"/>
      <c r="P31" s="2"/>
      <c r="Q31" s="44"/>
      <c r="R31" s="2"/>
      <c r="S31" s="44"/>
    </row>
    <row r="32" spans="1:19" x14ac:dyDescent="0.25">
      <c r="A32" s="8"/>
      <c r="B32" s="8"/>
      <c r="C32" s="19" t="s">
        <v>28</v>
      </c>
      <c r="D32" s="8"/>
      <c r="E32" s="8"/>
      <c r="F32" s="8"/>
      <c r="G32" s="8"/>
      <c r="H32" s="9"/>
      <c r="I32" s="34"/>
      <c r="J32" s="31"/>
      <c r="K32" s="32">
        <v>43797</v>
      </c>
      <c r="L32" s="33"/>
      <c r="M32" s="53"/>
      <c r="N32" s="54"/>
      <c r="O32" s="50"/>
      <c r="P32" s="2"/>
      <c r="Q32" s="44"/>
      <c r="R32" s="2"/>
      <c r="S32" s="44"/>
    </row>
    <row r="33" spans="1:19" x14ac:dyDescent="0.25">
      <c r="A33" s="8"/>
      <c r="B33" s="19">
        <v>1</v>
      </c>
      <c r="C33" s="19" t="s">
        <v>29</v>
      </c>
      <c r="D33" s="8"/>
      <c r="E33" s="8"/>
      <c r="F33" s="8"/>
      <c r="G33" s="8"/>
      <c r="H33" s="9"/>
      <c r="I33" s="9"/>
      <c r="J33" s="31"/>
      <c r="K33" s="32">
        <v>43798</v>
      </c>
      <c r="L33" s="108"/>
      <c r="M33" s="53"/>
      <c r="N33" s="54"/>
      <c r="O33" s="50"/>
      <c r="P33" s="2"/>
      <c r="Q33" s="44"/>
      <c r="R33" s="2"/>
      <c r="S33" s="44"/>
    </row>
    <row r="34" spans="1:19" x14ac:dyDescent="0.25">
      <c r="A34" s="8"/>
      <c r="B34" s="19"/>
      <c r="C34" s="19" t="s">
        <v>12</v>
      </c>
      <c r="D34" s="8"/>
      <c r="E34" s="8"/>
      <c r="F34" s="8"/>
      <c r="G34" s="8"/>
      <c r="H34" s="9"/>
      <c r="I34" s="9"/>
      <c r="J34" s="31"/>
      <c r="M34" s="53"/>
      <c r="N34" s="54"/>
      <c r="O34" s="50"/>
      <c r="P34" s="2"/>
      <c r="Q34" s="44"/>
      <c r="R34" s="55"/>
      <c r="S34" s="44"/>
    </row>
    <row r="35" spans="1:19" x14ac:dyDescent="0.25">
      <c r="A35" s="8"/>
      <c r="B35" s="8"/>
      <c r="C35" s="8" t="s">
        <v>30</v>
      </c>
      <c r="D35" s="8"/>
      <c r="E35" s="8" t="s">
        <v>62</v>
      </c>
      <c r="F35" s="8"/>
      <c r="G35" s="24"/>
      <c r="H35" s="48">
        <f>O14</f>
        <v>0</v>
      </c>
      <c r="I35" s="9"/>
      <c r="J35" s="31"/>
      <c r="L35" s="108"/>
      <c r="M35" s="53"/>
      <c r="N35" s="54"/>
      <c r="O35" s="50"/>
      <c r="P35" s="44"/>
      <c r="Q35" s="44"/>
      <c r="R35" s="2"/>
      <c r="S35" s="44"/>
    </row>
    <row r="36" spans="1:19" x14ac:dyDescent="0.25">
      <c r="A36" s="8"/>
      <c r="B36" s="8"/>
      <c r="C36" s="8" t="s">
        <v>31</v>
      </c>
      <c r="D36" s="8"/>
      <c r="E36" s="8"/>
      <c r="F36" s="8"/>
      <c r="G36" s="8"/>
      <c r="H36" s="56"/>
      <c r="I36" s="8" t="s">
        <v>7</v>
      </c>
      <c r="J36" s="31"/>
      <c r="L36" s="108"/>
      <c r="N36" s="54"/>
      <c r="O36" s="50"/>
      <c r="P36" s="10"/>
      <c r="Q36" s="44"/>
      <c r="R36" s="2"/>
      <c r="S36" s="2"/>
    </row>
    <row r="37" spans="1:19" x14ac:dyDescent="0.2">
      <c r="A37" s="8"/>
      <c r="B37" s="8"/>
      <c r="C37" s="8" t="s">
        <v>32</v>
      </c>
      <c r="D37" s="8"/>
      <c r="E37" s="8"/>
      <c r="F37" s="8"/>
      <c r="G37" s="8"/>
      <c r="H37" s="9"/>
      <c r="I37" s="9">
        <f>+I29+H35-H36</f>
        <v>454384603</v>
      </c>
      <c r="J37" s="31"/>
      <c r="L37" s="33"/>
      <c r="N37" s="54"/>
      <c r="O37" s="50"/>
      <c r="Q37" s="44"/>
      <c r="R37" s="2"/>
      <c r="S37" s="2"/>
    </row>
    <row r="38" spans="1:19" x14ac:dyDescent="0.2">
      <c r="A38" s="8"/>
      <c r="B38" s="8"/>
      <c r="C38" s="8"/>
      <c r="D38" s="8"/>
      <c r="E38" s="8"/>
      <c r="F38" s="8"/>
      <c r="G38" s="8"/>
      <c r="H38" s="9"/>
      <c r="I38" s="9"/>
      <c r="J38" s="31"/>
      <c r="L38" s="33"/>
      <c r="N38" s="54"/>
      <c r="O38" s="50"/>
      <c r="Q38" s="44"/>
      <c r="R38" s="2"/>
      <c r="S38" s="2"/>
    </row>
    <row r="39" spans="1:19" x14ac:dyDescent="0.2">
      <c r="A39" s="8"/>
      <c r="B39" s="8"/>
      <c r="C39" s="19" t="s">
        <v>33</v>
      </c>
      <c r="D39" s="8"/>
      <c r="E39" s="8"/>
      <c r="F39" s="8"/>
      <c r="G39" s="8"/>
      <c r="H39" s="48">
        <f>108572292-95000000</f>
        <v>13572292</v>
      </c>
      <c r="J39" s="31"/>
      <c r="L39" s="33"/>
      <c r="N39" s="54"/>
      <c r="O39" s="50"/>
      <c r="Q39" s="44"/>
      <c r="R39" s="2"/>
      <c r="S39" s="2"/>
    </row>
    <row r="40" spans="1:19" x14ac:dyDescent="0.2">
      <c r="A40" s="8"/>
      <c r="B40" s="8"/>
      <c r="C40" s="19" t="s">
        <v>34</v>
      </c>
      <c r="D40" s="8"/>
      <c r="E40" s="8"/>
      <c r="F40" s="8"/>
      <c r="G40" s="8"/>
      <c r="H40" s="9">
        <f>120318031-120000000</f>
        <v>318031</v>
      </c>
      <c r="I40" s="9"/>
      <c r="J40" s="31"/>
      <c r="L40" s="33"/>
      <c r="N40" s="54"/>
      <c r="O40" s="50"/>
      <c r="Q40" s="44"/>
      <c r="R40" s="2"/>
      <c r="S40" s="2"/>
    </row>
    <row r="41" spans="1:19" ht="16.5" x14ac:dyDescent="0.35">
      <c r="A41" s="8"/>
      <c r="B41" s="8"/>
      <c r="C41" s="19" t="s">
        <v>35</v>
      </c>
      <c r="D41" s="8"/>
      <c r="E41" s="8"/>
      <c r="F41" s="8"/>
      <c r="G41" s="8"/>
      <c r="H41" s="58">
        <f>111086826-38417038-45000000</f>
        <v>27669788</v>
      </c>
      <c r="I41" s="9"/>
      <c r="J41" s="31"/>
      <c r="L41" s="33"/>
      <c r="N41" s="54"/>
      <c r="O41" s="50"/>
      <c r="Q41" s="44"/>
      <c r="R41" s="2"/>
      <c r="S41" s="2"/>
    </row>
    <row r="42" spans="1:19" ht="16.5" x14ac:dyDescent="0.35">
      <c r="A42" s="8"/>
      <c r="B42" s="8"/>
      <c r="C42" s="8"/>
      <c r="D42" s="8"/>
      <c r="E42" s="8"/>
      <c r="F42" s="8"/>
      <c r="G42" s="8"/>
      <c r="H42" s="9"/>
      <c r="I42" s="59">
        <f>SUM(H39:H41)</f>
        <v>41560111</v>
      </c>
      <c r="J42" s="31"/>
      <c r="L42" s="33"/>
      <c r="N42" s="54"/>
      <c r="O42" s="50"/>
      <c r="Q42" s="44"/>
      <c r="R42" s="2"/>
      <c r="S42" s="2"/>
    </row>
    <row r="43" spans="1:19" x14ac:dyDescent="0.2">
      <c r="A43" s="8"/>
      <c r="B43" s="8"/>
      <c r="C43" s="8"/>
      <c r="D43" s="8"/>
      <c r="E43" s="8"/>
      <c r="F43" s="8"/>
      <c r="G43" s="8"/>
      <c r="H43" s="9"/>
      <c r="I43" s="60">
        <f>SUM(I37:I42)</f>
        <v>495944714</v>
      </c>
      <c r="J43" s="31"/>
      <c r="L43" s="33"/>
      <c r="N43" s="54"/>
      <c r="O43" s="50"/>
      <c r="Q43" s="44"/>
      <c r="R43" s="2"/>
      <c r="S43" s="2"/>
    </row>
    <row r="44" spans="1:19" x14ac:dyDescent="0.2">
      <c r="A44" s="8"/>
      <c r="B44" s="19">
        <v>2</v>
      </c>
      <c r="C44" s="19" t="s">
        <v>36</v>
      </c>
      <c r="D44" s="8"/>
      <c r="E44" s="8"/>
      <c r="F44" s="8"/>
      <c r="G44" s="8"/>
      <c r="H44" s="9"/>
      <c r="I44" s="9"/>
      <c r="J44" s="31"/>
      <c r="L44" s="33"/>
      <c r="N44" s="54"/>
      <c r="O44" s="50"/>
      <c r="P44" s="61"/>
      <c r="Q44" s="34"/>
      <c r="R44" s="62"/>
      <c r="S44" s="62"/>
    </row>
    <row r="45" spans="1:19" x14ac:dyDescent="0.2">
      <c r="A45" s="8"/>
      <c r="B45" s="8"/>
      <c r="C45" s="8" t="s">
        <v>31</v>
      </c>
      <c r="D45" s="8"/>
      <c r="E45" s="8"/>
      <c r="F45" s="8"/>
      <c r="G45" s="17"/>
      <c r="H45" s="9">
        <f>M114</f>
        <v>139807400</v>
      </c>
      <c r="I45" s="9"/>
      <c r="J45" s="31"/>
      <c r="L45" s="33"/>
      <c r="N45" s="54"/>
      <c r="O45" s="50"/>
      <c r="P45" s="61"/>
      <c r="Q45" s="34"/>
      <c r="R45" s="63"/>
      <c r="S45" s="62"/>
    </row>
    <row r="46" spans="1:19" x14ac:dyDescent="0.2">
      <c r="A46" s="8"/>
      <c r="B46" s="8"/>
      <c r="C46" s="8" t="s">
        <v>37</v>
      </c>
      <c r="D46" s="8"/>
      <c r="E46" s="8"/>
      <c r="F46" s="8"/>
      <c r="G46" s="23"/>
      <c r="H46" s="64">
        <f>+E87</f>
        <v>0</v>
      </c>
      <c r="I46" s="9" t="s">
        <v>7</v>
      </c>
      <c r="J46" s="31"/>
      <c r="L46" s="33"/>
      <c r="N46" s="54"/>
      <c r="O46" s="50"/>
      <c r="P46" s="61"/>
      <c r="Q46" s="34"/>
      <c r="R46" s="61"/>
      <c r="S46" s="62"/>
    </row>
    <row r="47" spans="1:19" x14ac:dyDescent="0.2">
      <c r="A47" s="8"/>
      <c r="B47" s="8"/>
      <c r="C47" s="8"/>
      <c r="D47" s="8"/>
      <c r="E47" s="8"/>
      <c r="F47" s="8"/>
      <c r="G47" s="23" t="s">
        <v>7</v>
      </c>
      <c r="H47" s="65"/>
      <c r="I47" s="9">
        <f>H45+H46</f>
        <v>139807400</v>
      </c>
      <c r="J47" s="31"/>
      <c r="L47" s="33"/>
      <c r="N47" s="54"/>
      <c r="O47" s="50"/>
      <c r="P47" s="61"/>
      <c r="Q47" s="62"/>
      <c r="R47" s="61"/>
      <c r="S47" s="62"/>
    </row>
    <row r="48" spans="1:19" x14ac:dyDescent="0.2">
      <c r="A48" s="8"/>
      <c r="B48" s="8"/>
      <c r="C48" s="8"/>
      <c r="D48" s="8"/>
      <c r="E48" s="8"/>
      <c r="F48" s="8"/>
      <c r="G48" s="23"/>
      <c r="H48" s="66"/>
      <c r="I48" s="9" t="s">
        <v>7</v>
      </c>
      <c r="J48" s="31"/>
      <c r="L48" s="33"/>
      <c r="N48" s="54"/>
      <c r="O48" s="50"/>
      <c r="P48" s="67"/>
      <c r="Q48" s="67">
        <f>SUM(Q13:Q46)</f>
        <v>0</v>
      </c>
      <c r="R48" s="61"/>
      <c r="S48" s="62"/>
    </row>
    <row r="49" spans="1:19" x14ac:dyDescent="0.2">
      <c r="A49" s="8"/>
      <c r="B49" s="8"/>
      <c r="C49" s="8" t="s">
        <v>38</v>
      </c>
      <c r="D49" s="8"/>
      <c r="E49" s="8"/>
      <c r="F49" s="8"/>
      <c r="G49" s="17"/>
      <c r="H49" s="48">
        <f>+L114</f>
        <v>141600000</v>
      </c>
      <c r="I49" s="9">
        <v>0</v>
      </c>
      <c r="J49" s="68"/>
      <c r="L49" s="33"/>
      <c r="M49" s="69"/>
      <c r="N49" s="54"/>
      <c r="O49" s="50"/>
      <c r="Q49" s="2"/>
      <c r="S49" s="2"/>
    </row>
    <row r="50" spans="1:19" x14ac:dyDescent="0.2">
      <c r="A50" s="8"/>
      <c r="B50" s="8"/>
      <c r="C50" s="8" t="s">
        <v>39</v>
      </c>
      <c r="D50" s="8"/>
      <c r="E50" s="8"/>
      <c r="F50" s="8"/>
      <c r="G50" s="8"/>
      <c r="H50" s="56">
        <f>A87</f>
        <v>6202800</v>
      </c>
      <c r="I50" s="9"/>
      <c r="J50" s="68"/>
      <c r="L50" s="33"/>
      <c r="M50" s="69"/>
      <c r="N50" s="54"/>
      <c r="O50" s="50"/>
      <c r="P50" s="70"/>
      <c r="Q50" s="2" t="s">
        <v>40</v>
      </c>
      <c r="S50" s="2"/>
    </row>
    <row r="51" spans="1:19" x14ac:dyDescent="0.2">
      <c r="A51" s="8"/>
      <c r="B51" s="8"/>
      <c r="C51" s="8"/>
      <c r="D51" s="8"/>
      <c r="E51" s="8"/>
      <c r="F51" s="8"/>
      <c r="G51" s="8"/>
      <c r="H51" s="17"/>
      <c r="I51" s="56">
        <f>SUM(H49:H50)</f>
        <v>147802800</v>
      </c>
      <c r="J51" s="31"/>
      <c r="L51" s="33"/>
      <c r="M51" s="69"/>
      <c r="N51" s="54"/>
      <c r="O51" s="50"/>
      <c r="P51" s="71"/>
      <c r="Q51" s="55"/>
      <c r="R51" s="71"/>
      <c r="S51" s="55"/>
    </row>
    <row r="52" spans="1:19" x14ac:dyDescent="0.25">
      <c r="A52" s="8"/>
      <c r="B52" s="8"/>
      <c r="C52" s="19" t="s">
        <v>41</v>
      </c>
      <c r="D52" s="8"/>
      <c r="E52" s="8"/>
      <c r="F52" s="8"/>
      <c r="G52" s="8"/>
      <c r="H52" s="9"/>
      <c r="I52" s="9">
        <f>+I30-I47+I51</f>
        <v>11645000</v>
      </c>
      <c r="J52" s="72"/>
      <c r="L52" s="33"/>
      <c r="M52" s="73"/>
      <c r="N52" s="54"/>
      <c r="O52" s="50"/>
      <c r="P52" s="71"/>
      <c r="Q52" s="55"/>
      <c r="R52" s="71"/>
      <c r="S52" s="55"/>
    </row>
    <row r="53" spans="1:19" x14ac:dyDescent="0.25">
      <c r="A53" s="74" t="s">
        <v>42</v>
      </c>
      <c r="B53" s="8"/>
      <c r="C53" s="8" t="s">
        <v>43</v>
      </c>
      <c r="D53" s="8"/>
      <c r="E53" s="8"/>
      <c r="F53" s="8"/>
      <c r="G53" s="8"/>
      <c r="H53" s="9"/>
      <c r="I53" s="9">
        <f>+I27</f>
        <v>11645000</v>
      </c>
      <c r="J53" s="72"/>
      <c r="L53" s="33"/>
      <c r="M53" s="73"/>
      <c r="N53" s="54"/>
      <c r="O53" s="50"/>
      <c r="P53" s="71"/>
      <c r="Q53" s="55"/>
      <c r="R53" s="71"/>
      <c r="S53" s="55"/>
    </row>
    <row r="54" spans="1:19" x14ac:dyDescent="0.25">
      <c r="A54" s="8"/>
      <c r="B54" s="8"/>
      <c r="C54" s="8"/>
      <c r="D54" s="8"/>
      <c r="E54" s="8"/>
      <c r="F54" s="8"/>
      <c r="G54" s="8"/>
      <c r="H54" s="9" t="s">
        <v>7</v>
      </c>
      <c r="I54" s="56">
        <v>0</v>
      </c>
      <c r="J54" s="72"/>
      <c r="L54" s="33"/>
      <c r="M54" s="75"/>
      <c r="N54" s="54"/>
      <c r="O54" s="50"/>
      <c r="P54" s="71"/>
      <c r="Q54" s="55"/>
      <c r="R54" s="71"/>
      <c r="S54" s="76"/>
    </row>
    <row r="55" spans="1:19" x14ac:dyDescent="0.25">
      <c r="A55" s="8"/>
      <c r="B55" s="8"/>
      <c r="C55" s="8"/>
      <c r="D55" s="8"/>
      <c r="E55" s="8" t="s">
        <v>44</v>
      </c>
      <c r="F55" s="8"/>
      <c r="G55" s="8"/>
      <c r="H55" s="9"/>
      <c r="I55" s="9">
        <f>+I53-I52</f>
        <v>0</v>
      </c>
      <c r="J55" s="72"/>
      <c r="L55" s="33"/>
      <c r="M55" s="69"/>
      <c r="N55" s="54"/>
      <c r="O55" s="50"/>
      <c r="P55" s="71"/>
      <c r="Q55" s="55"/>
      <c r="R55" s="71"/>
      <c r="S55" s="71"/>
    </row>
    <row r="56" spans="1:19" x14ac:dyDescent="0.25">
      <c r="A56" s="8"/>
      <c r="B56" s="8"/>
      <c r="C56" s="8"/>
      <c r="D56" s="8"/>
      <c r="E56" s="8"/>
      <c r="F56" s="8"/>
      <c r="G56" s="8"/>
      <c r="H56" s="9"/>
      <c r="I56" s="9"/>
      <c r="J56" s="72"/>
      <c r="L56" s="33"/>
      <c r="M56" s="75"/>
      <c r="N56" s="54"/>
      <c r="O56" s="50"/>
      <c r="P56" s="71"/>
      <c r="Q56" s="55"/>
      <c r="R56" s="71"/>
      <c r="S56" s="71"/>
    </row>
    <row r="57" spans="1:19" x14ac:dyDescent="0.25">
      <c r="A57" s="8" t="s">
        <v>45</v>
      </c>
      <c r="B57" s="8"/>
      <c r="C57" s="8"/>
      <c r="D57" s="8"/>
      <c r="E57" s="8"/>
      <c r="F57" s="8"/>
      <c r="G57" s="8"/>
      <c r="H57" s="9"/>
      <c r="I57" s="52"/>
      <c r="J57" s="72"/>
      <c r="L57" s="33"/>
      <c r="M57" s="75"/>
      <c r="N57" s="54"/>
      <c r="O57" s="50"/>
      <c r="P57" s="71"/>
      <c r="Q57" s="55"/>
      <c r="R57" s="71"/>
      <c r="S57" s="71"/>
    </row>
    <row r="58" spans="1:19" x14ac:dyDescent="0.25">
      <c r="A58" s="8" t="s">
        <v>46</v>
      </c>
      <c r="B58" s="8"/>
      <c r="C58" s="8"/>
      <c r="D58" s="8"/>
      <c r="E58" s="8" t="s">
        <v>7</v>
      </c>
      <c r="F58" s="8"/>
      <c r="G58" s="8" t="s">
        <v>47</v>
      </c>
      <c r="H58" s="9"/>
      <c r="I58" s="24"/>
      <c r="J58" s="72"/>
      <c r="L58" s="33"/>
      <c r="M58" s="75"/>
      <c r="N58" s="54"/>
      <c r="O58" s="50"/>
      <c r="P58" s="71"/>
      <c r="Q58" s="55"/>
      <c r="R58" s="71"/>
      <c r="S58" s="71"/>
    </row>
    <row r="59" spans="1:19" x14ac:dyDescent="0.25">
      <c r="A59" s="8"/>
      <c r="B59" s="8"/>
      <c r="C59" s="8"/>
      <c r="D59" s="8"/>
      <c r="E59" s="8"/>
      <c r="F59" s="8"/>
      <c r="G59" s="8"/>
      <c r="H59" s="9" t="s">
        <v>7</v>
      </c>
      <c r="I59" s="24"/>
      <c r="J59" s="72"/>
      <c r="L59" s="33"/>
      <c r="M59" s="75"/>
      <c r="N59" s="54"/>
      <c r="O59" s="50"/>
      <c r="Q59" s="44"/>
    </row>
    <row r="60" spans="1:19" x14ac:dyDescent="0.25">
      <c r="A60" s="77"/>
      <c r="B60" s="78"/>
      <c r="C60" s="78"/>
      <c r="D60" s="79"/>
      <c r="E60" s="79"/>
      <c r="F60" s="79"/>
      <c r="G60" s="79"/>
      <c r="H60" s="79"/>
      <c r="J60" s="72"/>
      <c r="L60" s="33"/>
      <c r="N60" s="54"/>
      <c r="O60" s="50"/>
    </row>
    <row r="61" spans="1:19" x14ac:dyDescent="0.25">
      <c r="A61" s="2"/>
      <c r="B61" s="2"/>
      <c r="C61" s="2"/>
      <c r="D61" s="2"/>
      <c r="E61" s="2"/>
      <c r="F61" s="2"/>
      <c r="G61" s="10"/>
      <c r="I61" s="2"/>
      <c r="J61" s="72"/>
      <c r="L61" s="33"/>
      <c r="N61" s="54"/>
      <c r="O61" s="50"/>
      <c r="Q61" s="70"/>
    </row>
    <row r="62" spans="1:19" x14ac:dyDescent="0.25">
      <c r="A62" s="80" t="s">
        <v>48</v>
      </c>
      <c r="B62" s="78"/>
      <c r="C62" s="78"/>
      <c r="D62" s="79"/>
      <c r="E62" s="79"/>
      <c r="F62" s="79"/>
      <c r="G62" s="10" t="s">
        <v>49</v>
      </c>
      <c r="J62" s="81"/>
      <c r="L62" s="33"/>
      <c r="N62" s="54"/>
      <c r="O62" s="50"/>
      <c r="Q62" s="70"/>
    </row>
    <row r="63" spans="1:19" x14ac:dyDescent="0.25">
      <c r="A63" s="77"/>
      <c r="B63" s="78"/>
      <c r="C63" s="78"/>
      <c r="D63" s="79"/>
      <c r="E63" s="79"/>
      <c r="F63" s="79"/>
      <c r="G63" s="79"/>
      <c r="H63" s="79"/>
      <c r="J63" s="81"/>
      <c r="L63" s="33"/>
      <c r="N63" s="54"/>
      <c r="O63" s="50"/>
    </row>
    <row r="64" spans="1:19" x14ac:dyDescent="0.25">
      <c r="A64" s="2" t="s">
        <v>50</v>
      </c>
      <c r="B64" s="2"/>
      <c r="C64" s="2"/>
      <c r="D64" s="2"/>
      <c r="E64" s="2"/>
      <c r="F64" s="2"/>
      <c r="H64" s="10" t="s">
        <v>51</v>
      </c>
      <c r="I64" s="2"/>
      <c r="J64" s="81"/>
      <c r="L64" s="33"/>
      <c r="N64" s="54"/>
      <c r="O64" s="50"/>
    </row>
    <row r="65" spans="1:15" x14ac:dyDescent="0.25">
      <c r="A65" s="2"/>
      <c r="B65" s="2"/>
      <c r="C65" s="2"/>
      <c r="D65" s="2"/>
      <c r="E65" s="2"/>
      <c r="F65" s="2"/>
      <c r="G65" s="79" t="s">
        <v>52</v>
      </c>
      <c r="H65" s="2"/>
      <c r="I65" s="2"/>
      <c r="J65" s="81"/>
      <c r="L65" s="33"/>
      <c r="M65" s="75"/>
      <c r="N65" s="54"/>
      <c r="O65" s="50"/>
    </row>
    <row r="66" spans="1:15" x14ac:dyDescent="0.25">
      <c r="A66" s="2"/>
      <c r="B66" s="2"/>
      <c r="C66" s="2"/>
      <c r="D66" s="2"/>
      <c r="E66" s="2"/>
      <c r="F66" s="2"/>
      <c r="G66" s="79"/>
      <c r="H66" s="2"/>
      <c r="I66" s="2"/>
      <c r="J66" s="81"/>
      <c r="L66" s="33"/>
      <c r="N66" s="54"/>
      <c r="O66" s="50"/>
    </row>
    <row r="67" spans="1:15" x14ac:dyDescent="0.25">
      <c r="A67" s="2"/>
      <c r="B67" s="2"/>
      <c r="C67" s="2"/>
      <c r="D67" s="2"/>
      <c r="E67" s="2" t="s">
        <v>53</v>
      </c>
      <c r="F67" s="2"/>
      <c r="G67" s="2"/>
      <c r="H67" s="2"/>
      <c r="I67" s="2"/>
      <c r="J67" s="81"/>
      <c r="L67" s="33"/>
      <c r="N67" s="54"/>
      <c r="O67" s="50"/>
    </row>
    <row r="68" spans="1:15" x14ac:dyDescent="0.25">
      <c r="A68" s="2"/>
      <c r="B68" s="2"/>
      <c r="C68" s="2"/>
      <c r="D68" s="2"/>
      <c r="E68" s="2" t="s">
        <v>53</v>
      </c>
      <c r="F68" s="2"/>
      <c r="G68" s="2"/>
      <c r="H68" s="2"/>
      <c r="I68" s="82"/>
      <c r="J68" s="81"/>
      <c r="L68" s="33"/>
      <c r="N68" s="54"/>
      <c r="O68" s="50"/>
    </row>
    <row r="69" spans="1:15" x14ac:dyDescent="0.25">
      <c r="A69" s="79"/>
      <c r="B69" s="79"/>
      <c r="C69" s="79"/>
      <c r="D69" s="79"/>
      <c r="E69" s="79"/>
      <c r="F69" s="79"/>
      <c r="G69" s="83"/>
      <c r="H69" s="84"/>
      <c r="I69" s="79"/>
      <c r="J69" s="81"/>
      <c r="L69" s="33"/>
      <c r="N69" s="54"/>
      <c r="O69" s="85"/>
    </row>
    <row r="70" spans="1:15" x14ac:dyDescent="0.25">
      <c r="A70" s="79"/>
      <c r="B70" s="79"/>
      <c r="C70" s="79"/>
      <c r="D70" s="79"/>
      <c r="E70" s="79"/>
      <c r="F70" s="79"/>
      <c r="G70" s="83" t="s">
        <v>54</v>
      </c>
      <c r="H70" s="86"/>
      <c r="I70" s="79"/>
      <c r="J70" s="81"/>
      <c r="L70" s="33"/>
      <c r="N70" s="54"/>
      <c r="O70" s="85"/>
    </row>
    <row r="71" spans="1:15" x14ac:dyDescent="0.25">
      <c r="A71" s="87" t="s">
        <v>39</v>
      </c>
      <c r="B71" s="88"/>
      <c r="C71" s="88"/>
      <c r="D71" s="88"/>
      <c r="E71" s="89" t="s">
        <v>55</v>
      </c>
      <c r="F71" s="2"/>
      <c r="G71" s="2"/>
      <c r="H71" s="55"/>
      <c r="I71" s="2"/>
      <c r="J71" s="81"/>
      <c r="L71" s="33"/>
      <c r="N71" s="54"/>
      <c r="O71" s="85"/>
    </row>
    <row r="72" spans="1:15" x14ac:dyDescent="0.25">
      <c r="A72" s="90">
        <v>5715000</v>
      </c>
      <c r="B72" s="91"/>
      <c r="C72" s="92"/>
      <c r="D72" s="88"/>
      <c r="E72" s="93"/>
      <c r="F72" s="2"/>
      <c r="G72" s="2"/>
      <c r="H72" s="55"/>
      <c r="I72" s="2"/>
      <c r="J72" s="81"/>
      <c r="L72" s="33"/>
      <c r="N72" s="54"/>
      <c r="O72" s="85"/>
    </row>
    <row r="73" spans="1:15" x14ac:dyDescent="0.25">
      <c r="A73" s="89">
        <v>450000</v>
      </c>
      <c r="B73" s="88"/>
      <c r="C73" s="92"/>
      <c r="D73" s="92"/>
      <c r="E73" s="94"/>
      <c r="F73" s="70"/>
      <c r="H73" s="71"/>
      <c r="J73" s="81"/>
      <c r="L73" s="33"/>
      <c r="N73" s="54"/>
      <c r="O73" s="85"/>
    </row>
    <row r="74" spans="1:15" x14ac:dyDescent="0.25">
      <c r="A74" s="95">
        <v>37800</v>
      </c>
      <c r="B74" s="88"/>
      <c r="C74" s="96"/>
      <c r="D74" s="96"/>
      <c r="E74" s="94"/>
      <c r="H74" s="71"/>
      <c r="J74" s="81"/>
      <c r="L74" s="33"/>
      <c r="N74" s="54"/>
      <c r="O74" s="85"/>
    </row>
    <row r="75" spans="1:15" x14ac:dyDescent="0.25">
      <c r="A75" s="97"/>
      <c r="B75" s="88"/>
      <c r="C75" s="96"/>
      <c r="D75" s="96"/>
      <c r="E75" s="94"/>
      <c r="H75" s="71"/>
      <c r="J75" s="81"/>
      <c r="L75" s="33"/>
      <c r="N75" s="54"/>
      <c r="O75" s="98"/>
    </row>
    <row r="76" spans="1:15" x14ac:dyDescent="0.25">
      <c r="A76" s="97"/>
      <c r="B76" s="88"/>
      <c r="C76" s="96"/>
      <c r="D76" s="96"/>
      <c r="E76" s="94"/>
      <c r="H76" s="71"/>
      <c r="J76" s="81"/>
      <c r="L76" s="33"/>
      <c r="N76" s="54"/>
      <c r="O76" s="98"/>
    </row>
    <row r="77" spans="1:15" x14ac:dyDescent="0.25">
      <c r="A77" s="87"/>
      <c r="B77" s="88"/>
      <c r="C77" s="88"/>
      <c r="D77" s="88"/>
      <c r="E77" s="89"/>
      <c r="F77" s="2"/>
      <c r="G77" s="2"/>
      <c r="H77" s="55"/>
      <c r="I77" s="2"/>
      <c r="J77" s="81"/>
      <c r="L77" s="33"/>
      <c r="N77" s="54"/>
      <c r="O77" s="98"/>
    </row>
    <row r="78" spans="1:15" x14ac:dyDescent="0.25">
      <c r="A78" s="90"/>
      <c r="B78" s="88"/>
      <c r="C78" s="88"/>
      <c r="D78" s="88"/>
      <c r="E78" s="89" t="s">
        <v>63</v>
      </c>
      <c r="F78" s="2"/>
      <c r="G78" s="2"/>
      <c r="H78" s="55"/>
      <c r="I78" s="2"/>
      <c r="J78" s="81"/>
      <c r="L78" s="33"/>
      <c r="N78" s="54"/>
      <c r="O78" s="98"/>
    </row>
    <row r="79" spans="1:15" x14ac:dyDescent="0.25">
      <c r="A79" s="90"/>
      <c r="B79" s="88"/>
      <c r="C79" s="92"/>
      <c r="D79" s="88"/>
      <c r="E79" s="93"/>
      <c r="F79" s="2"/>
      <c r="G79" s="2"/>
      <c r="H79" s="55"/>
      <c r="I79" s="2"/>
      <c r="J79" s="81"/>
      <c r="L79" s="33"/>
      <c r="N79" s="54"/>
      <c r="O79" s="98"/>
    </row>
    <row r="80" spans="1:15" x14ac:dyDescent="0.25">
      <c r="A80" s="89"/>
      <c r="B80" s="88"/>
      <c r="C80" s="92"/>
      <c r="D80" s="92"/>
      <c r="E80" s="94"/>
      <c r="F80" s="70"/>
      <c r="H80" s="71"/>
      <c r="J80" s="81"/>
      <c r="L80" s="33"/>
      <c r="N80" s="54"/>
      <c r="O80" s="98"/>
    </row>
    <row r="81" spans="1:15" x14ac:dyDescent="0.25">
      <c r="A81" s="95"/>
      <c r="B81" s="88"/>
      <c r="C81" s="96"/>
      <c r="D81" s="96"/>
      <c r="E81" s="94"/>
      <c r="H81" s="71"/>
      <c r="J81" s="81"/>
      <c r="L81" s="33"/>
      <c r="N81" s="54"/>
      <c r="O81" s="85"/>
    </row>
    <row r="82" spans="1:15" x14ac:dyDescent="0.25">
      <c r="A82" s="97"/>
      <c r="B82" s="88"/>
      <c r="C82" s="96"/>
      <c r="D82" s="96"/>
      <c r="E82" s="94"/>
      <c r="H82" s="71"/>
      <c r="J82" s="81"/>
      <c r="L82" s="33"/>
      <c r="N82" s="54"/>
      <c r="O82" s="85"/>
    </row>
    <row r="83" spans="1:15" x14ac:dyDescent="0.25">
      <c r="A83" s="97"/>
      <c r="B83" s="88"/>
      <c r="C83" s="96"/>
      <c r="D83" s="96"/>
      <c r="E83" s="94"/>
      <c r="H83" s="71"/>
      <c r="J83" s="81"/>
      <c r="L83" s="33"/>
      <c r="N83" s="54"/>
      <c r="O83" s="85"/>
    </row>
    <row r="84" spans="1:15" x14ac:dyDescent="0.25">
      <c r="A84" s="87"/>
      <c r="B84" s="88"/>
      <c r="C84" s="88"/>
      <c r="D84" s="88"/>
      <c r="E84" s="89"/>
      <c r="F84" s="2"/>
      <c r="G84" s="2"/>
      <c r="H84" s="55"/>
      <c r="I84" s="2"/>
      <c r="J84" s="81"/>
      <c r="L84" s="33"/>
      <c r="N84" s="54"/>
      <c r="O84" s="85"/>
    </row>
    <row r="85" spans="1:15" x14ac:dyDescent="0.25">
      <c r="A85" s="90"/>
      <c r="B85" s="88"/>
      <c r="C85" s="88"/>
      <c r="D85" s="88"/>
      <c r="E85" s="89"/>
      <c r="F85" s="2"/>
      <c r="G85" s="2"/>
      <c r="H85" s="55"/>
      <c r="I85" s="2"/>
      <c r="J85" s="81"/>
      <c r="L85" s="33"/>
      <c r="N85" s="54"/>
      <c r="O85" s="85"/>
    </row>
    <row r="86" spans="1:15" x14ac:dyDescent="0.25">
      <c r="A86" s="90"/>
      <c r="B86" s="88"/>
      <c r="C86" s="92"/>
      <c r="D86" s="88"/>
      <c r="E86" s="93"/>
      <c r="F86" s="2"/>
      <c r="G86" s="2"/>
      <c r="H86" s="55"/>
      <c r="I86" s="2"/>
      <c r="J86" s="81"/>
      <c r="L86" s="33"/>
      <c r="N86" s="54"/>
      <c r="O86" s="85"/>
    </row>
    <row r="87" spans="1:15" x14ac:dyDescent="0.25">
      <c r="A87" s="99">
        <f>SUM(A69:A86)</f>
        <v>6202800</v>
      </c>
      <c r="E87" s="71">
        <f>SUM(E69:E86)</f>
        <v>0</v>
      </c>
      <c r="H87" s="71">
        <f>SUM(H69:H86)</f>
        <v>0</v>
      </c>
      <c r="J87" s="81"/>
      <c r="L87" s="33"/>
      <c r="N87" s="54"/>
      <c r="O87" s="85"/>
    </row>
    <row r="88" spans="1:15" x14ac:dyDescent="0.25">
      <c r="J88" s="81"/>
      <c r="L88" s="33"/>
      <c r="N88" s="54"/>
      <c r="O88" s="85"/>
    </row>
    <row r="89" spans="1:15" x14ac:dyDescent="0.25">
      <c r="J89" s="81"/>
      <c r="L89" s="33"/>
      <c r="N89" s="54"/>
      <c r="O89" s="85"/>
    </row>
    <row r="90" spans="1:15" x14ac:dyDescent="0.25">
      <c r="H90" s="7">
        <v>2</v>
      </c>
      <c r="J90" s="81"/>
      <c r="L90" s="33"/>
      <c r="N90" s="54"/>
      <c r="O90" s="85"/>
    </row>
    <row r="91" spans="1:15" x14ac:dyDescent="0.25">
      <c r="J91" s="81"/>
      <c r="L91" s="33"/>
      <c r="N91" s="54"/>
      <c r="O91" s="85"/>
    </row>
    <row r="92" spans="1:15" x14ac:dyDescent="0.25">
      <c r="J92" s="81"/>
      <c r="K92" s="32"/>
      <c r="L92" s="33"/>
      <c r="N92" s="54"/>
      <c r="O92" s="85"/>
    </row>
    <row r="93" spans="1:15" x14ac:dyDescent="0.25">
      <c r="J93" s="81"/>
      <c r="L93" s="100"/>
      <c r="N93" s="54"/>
      <c r="O93" s="85"/>
    </row>
    <row r="94" spans="1:15" x14ac:dyDescent="0.25">
      <c r="L94" s="100"/>
      <c r="N94" s="54"/>
      <c r="O94" s="85"/>
    </row>
    <row r="95" spans="1:15" x14ac:dyDescent="0.25">
      <c r="K95" s="32"/>
      <c r="L95" s="101"/>
      <c r="N95" s="54"/>
      <c r="O95" s="85"/>
    </row>
    <row r="96" spans="1:15" x14ac:dyDescent="0.25">
      <c r="K96" s="32"/>
      <c r="L96" s="101"/>
      <c r="N96" s="54"/>
      <c r="O96" s="85"/>
    </row>
    <row r="97" spans="1:19" x14ac:dyDescent="0.25">
      <c r="K97" s="32"/>
      <c r="L97" s="101"/>
      <c r="N97" s="54"/>
      <c r="O97" s="85"/>
    </row>
    <row r="98" spans="1:19" x14ac:dyDescent="0.25">
      <c r="K98" s="32"/>
      <c r="L98" s="101"/>
      <c r="N98" s="54"/>
      <c r="O98" s="85"/>
    </row>
    <row r="99" spans="1:19" x14ac:dyDescent="0.25">
      <c r="K99" s="32"/>
      <c r="L99" s="101"/>
      <c r="N99" s="54"/>
      <c r="O99" s="85"/>
    </row>
    <row r="100" spans="1:19" x14ac:dyDescent="0.25">
      <c r="K100" s="32"/>
      <c r="L100" s="101"/>
      <c r="N100" s="54"/>
      <c r="O100" s="85"/>
    </row>
    <row r="101" spans="1:19" x14ac:dyDescent="0.25">
      <c r="K101" s="32"/>
      <c r="L101" s="101"/>
      <c r="O101" s="85"/>
    </row>
    <row r="102" spans="1:19" x14ac:dyDescent="0.25">
      <c r="K102" s="32"/>
      <c r="L102" s="101"/>
      <c r="O102" s="85"/>
    </row>
    <row r="103" spans="1:19" x14ac:dyDescent="0.25">
      <c r="K103" s="32"/>
      <c r="L103" s="101"/>
    </row>
    <row r="104" spans="1:19" x14ac:dyDescent="0.25">
      <c r="K104" s="32"/>
      <c r="L104" s="101"/>
    </row>
    <row r="105" spans="1:19" x14ac:dyDescent="0.25">
      <c r="K105" s="32"/>
      <c r="L105" s="101"/>
    </row>
    <row r="106" spans="1:19" x14ac:dyDescent="0.25">
      <c r="K106" s="32"/>
      <c r="L106" s="101"/>
      <c r="O106" s="75">
        <f>SUM(O13:O105)</f>
        <v>0</v>
      </c>
    </row>
    <row r="107" spans="1:19" x14ac:dyDescent="0.25">
      <c r="K107" s="32"/>
      <c r="L107" s="101"/>
    </row>
    <row r="108" spans="1:19" x14ac:dyDescent="0.25">
      <c r="K108" s="32"/>
      <c r="L108" s="101"/>
    </row>
    <row r="109" spans="1:19" s="57" customFormat="1" x14ac:dyDescent="0.25">
      <c r="A109" s="7"/>
      <c r="B109" s="7"/>
      <c r="C109" s="7"/>
      <c r="D109" s="7"/>
      <c r="E109" s="7"/>
      <c r="F109" s="7"/>
      <c r="G109" s="7"/>
      <c r="I109" s="7"/>
      <c r="J109" s="7"/>
      <c r="K109" s="32"/>
      <c r="L109" s="101"/>
      <c r="N109" s="35"/>
      <c r="O109" s="102"/>
      <c r="P109" s="7"/>
      <c r="Q109" s="7"/>
      <c r="R109" s="7"/>
      <c r="S109" s="7"/>
    </row>
    <row r="110" spans="1:19" s="57" customFormat="1" x14ac:dyDescent="0.25">
      <c r="A110" s="7"/>
      <c r="B110" s="7"/>
      <c r="C110" s="7"/>
      <c r="D110" s="7"/>
      <c r="E110" s="7"/>
      <c r="F110" s="7"/>
      <c r="G110" s="7"/>
      <c r="I110" s="7"/>
      <c r="J110" s="7"/>
      <c r="K110" s="32"/>
      <c r="L110" s="101"/>
      <c r="N110" s="35"/>
      <c r="O110" s="102"/>
      <c r="P110" s="7"/>
      <c r="Q110" s="7"/>
      <c r="R110" s="7"/>
      <c r="S110" s="7"/>
    </row>
    <row r="111" spans="1:19" s="57" customFormat="1" x14ac:dyDescent="0.25">
      <c r="A111" s="7"/>
      <c r="B111" s="7"/>
      <c r="C111" s="7"/>
      <c r="D111" s="7"/>
      <c r="E111" s="7"/>
      <c r="F111" s="7"/>
      <c r="G111" s="7"/>
      <c r="I111" s="7"/>
      <c r="J111" s="7"/>
      <c r="K111" s="32"/>
      <c r="L111" s="101"/>
      <c r="N111" s="35"/>
      <c r="O111" s="102"/>
      <c r="P111" s="7"/>
      <c r="Q111" s="7"/>
      <c r="R111" s="7"/>
      <c r="S111" s="7"/>
    </row>
    <row r="112" spans="1:19" s="57" customFormat="1" x14ac:dyDescent="0.25">
      <c r="A112" s="7"/>
      <c r="B112" s="7"/>
      <c r="C112" s="7"/>
      <c r="D112" s="7"/>
      <c r="E112" s="7"/>
      <c r="F112" s="7"/>
      <c r="G112" s="7"/>
      <c r="I112" s="7"/>
      <c r="J112" s="7"/>
      <c r="K112" s="32"/>
      <c r="L112" s="101"/>
      <c r="N112" s="35"/>
      <c r="O112" s="102"/>
      <c r="P112" s="7"/>
      <c r="Q112" s="7"/>
      <c r="R112" s="7"/>
      <c r="S112" s="7"/>
    </row>
    <row r="113" spans="1:19" s="57" customFormat="1" x14ac:dyDescent="0.25">
      <c r="A113" s="7"/>
      <c r="B113" s="7"/>
      <c r="C113" s="7"/>
      <c r="D113" s="7"/>
      <c r="E113" s="7"/>
      <c r="F113" s="7"/>
      <c r="G113" s="7"/>
      <c r="I113" s="7"/>
      <c r="J113" s="7"/>
      <c r="K113" s="32"/>
      <c r="L113" s="101"/>
      <c r="N113" s="35"/>
      <c r="O113" s="102"/>
      <c r="P113" s="7"/>
      <c r="Q113" s="7"/>
      <c r="R113" s="7"/>
      <c r="S113" s="7"/>
    </row>
    <row r="114" spans="1:19" s="57" customFormat="1" x14ac:dyDescent="0.25">
      <c r="A114" s="7"/>
      <c r="B114" s="7"/>
      <c r="C114" s="7"/>
      <c r="D114" s="7"/>
      <c r="E114" s="7"/>
      <c r="F114" s="7"/>
      <c r="I114" s="7"/>
      <c r="J114" s="7"/>
      <c r="K114" s="32"/>
      <c r="L114" s="103">
        <f>SUM(L13:L113)</f>
        <v>141600000</v>
      </c>
      <c r="M114" s="104">
        <f>SUM(M13:M113)</f>
        <v>139807400</v>
      </c>
      <c r="N114" s="35"/>
      <c r="O114" s="102"/>
      <c r="P114" s="7"/>
      <c r="Q114" s="7"/>
      <c r="R114" s="7"/>
      <c r="S114" s="7"/>
    </row>
    <row r="115" spans="1:19" s="57" customFormat="1" x14ac:dyDescent="0.2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103">
        <f>SUM(L13:L114)</f>
        <v>283200000</v>
      </c>
      <c r="N115" s="35"/>
      <c r="O115" s="102"/>
      <c r="P115" s="7"/>
      <c r="Q115" s="7"/>
      <c r="R115" s="7"/>
      <c r="S115" s="7"/>
    </row>
    <row r="116" spans="1:19" s="57" customFormat="1" x14ac:dyDescent="0.2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105"/>
      <c r="N116" s="35"/>
      <c r="O116" s="102"/>
      <c r="P116" s="7"/>
      <c r="Q116" s="7"/>
      <c r="R116" s="7"/>
      <c r="S116" s="7"/>
    </row>
    <row r="117" spans="1:19" s="57" customFormat="1" x14ac:dyDescent="0.2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105"/>
      <c r="N117" s="35"/>
      <c r="O117" s="102"/>
      <c r="P117" s="7"/>
      <c r="Q117" s="7"/>
      <c r="R117" s="7"/>
      <c r="S117" s="7"/>
    </row>
    <row r="118" spans="1:19" s="57" customFormat="1" x14ac:dyDescent="0.2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105"/>
      <c r="N118" s="35"/>
      <c r="O118" s="102"/>
      <c r="P118" s="7"/>
      <c r="Q118" s="7"/>
      <c r="R118" s="7"/>
      <c r="S118" s="7"/>
    </row>
    <row r="119" spans="1:19" s="57" customFormat="1" x14ac:dyDescent="0.2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105"/>
      <c r="N119" s="35"/>
      <c r="O119" s="102"/>
      <c r="P119" s="7"/>
      <c r="Q119" s="7"/>
      <c r="R119" s="7"/>
      <c r="S119" s="7"/>
    </row>
    <row r="120" spans="1:19" s="57" customFormat="1" x14ac:dyDescent="0.2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105"/>
      <c r="N120" s="35"/>
      <c r="O120" s="102"/>
      <c r="P120" s="7"/>
      <c r="Q120" s="7"/>
      <c r="R120" s="7"/>
      <c r="S120" s="7"/>
    </row>
    <row r="121" spans="1:19" s="57" customFormat="1" x14ac:dyDescent="0.2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105"/>
      <c r="N121" s="35"/>
      <c r="O121" s="102"/>
      <c r="P121" s="7"/>
      <c r="Q121" s="7"/>
      <c r="R121" s="7"/>
      <c r="S121" s="7"/>
    </row>
    <row r="122" spans="1:19" s="57" customFormat="1" x14ac:dyDescent="0.25">
      <c r="A122" s="7"/>
      <c r="B122" s="7"/>
      <c r="C122" s="7"/>
      <c r="D122" s="7"/>
      <c r="E122" s="7"/>
      <c r="F122" s="7"/>
      <c r="H122" s="7"/>
      <c r="I122" s="7"/>
      <c r="J122" s="7"/>
      <c r="K122" s="7"/>
      <c r="L122" s="105"/>
      <c r="N122" s="35"/>
      <c r="O122" s="102"/>
      <c r="P122" s="7"/>
      <c r="Q122" s="7"/>
      <c r="R122" s="7"/>
      <c r="S122" s="7"/>
    </row>
    <row r="123" spans="1:19" s="57" customFormat="1" x14ac:dyDescent="0.2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105"/>
      <c r="N123" s="35"/>
      <c r="O123" s="102"/>
      <c r="P123" s="7"/>
      <c r="Q123" s="7"/>
      <c r="R123" s="7"/>
      <c r="S123" s="7"/>
    </row>
    <row r="124" spans="1:19" s="57" customFormat="1" x14ac:dyDescent="0.2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105"/>
      <c r="N124" s="35"/>
      <c r="O124" s="102"/>
      <c r="P124" s="7"/>
      <c r="Q124" s="7"/>
      <c r="R124" s="7"/>
      <c r="S124" s="7"/>
    </row>
    <row r="125" spans="1:19" s="57" customFormat="1" x14ac:dyDescent="0.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105"/>
      <c r="N125" s="35"/>
      <c r="O125" s="102"/>
      <c r="P125" s="7"/>
      <c r="Q125" s="7"/>
      <c r="R125" s="7"/>
      <c r="S125" s="7"/>
    </row>
    <row r="126" spans="1:19" s="57" customFormat="1" x14ac:dyDescent="0.2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105"/>
      <c r="N126" s="35"/>
      <c r="O126" s="102"/>
      <c r="P126" s="7"/>
      <c r="Q126" s="7"/>
      <c r="R126" s="7"/>
      <c r="S126" s="7"/>
    </row>
    <row r="127" spans="1:19" s="57" customFormat="1" x14ac:dyDescent="0.2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105"/>
      <c r="N127" s="35"/>
      <c r="O127" s="102"/>
      <c r="P127" s="7"/>
      <c r="Q127" s="7"/>
      <c r="R127" s="7"/>
      <c r="S127" s="7"/>
    </row>
    <row r="128" spans="1:19" s="57" customFormat="1" x14ac:dyDescent="0.2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105"/>
      <c r="N128" s="35"/>
      <c r="O128" s="102"/>
      <c r="P128" s="7"/>
      <c r="Q128" s="7"/>
      <c r="R128" s="7"/>
      <c r="S128" s="7"/>
    </row>
    <row r="129" spans="1:19" s="57" customFormat="1" x14ac:dyDescent="0.2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105"/>
      <c r="N129" s="35"/>
      <c r="O129" s="102"/>
      <c r="P129" s="7"/>
      <c r="Q129" s="7"/>
      <c r="R129" s="7"/>
      <c r="S129" s="7"/>
    </row>
    <row r="130" spans="1:19" s="57" customFormat="1" x14ac:dyDescent="0.2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105"/>
      <c r="N130" s="35"/>
      <c r="O130" s="102"/>
      <c r="P130" s="7"/>
      <c r="Q130" s="7"/>
      <c r="R130" s="7"/>
      <c r="S130" s="7"/>
    </row>
    <row r="131" spans="1:19" s="57" customFormat="1" x14ac:dyDescent="0.2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105"/>
      <c r="N131" s="35"/>
      <c r="O131" s="102"/>
      <c r="P131" s="7"/>
      <c r="Q131" s="7"/>
      <c r="R131" s="7"/>
      <c r="S131" s="7"/>
    </row>
    <row r="132" spans="1:19" s="57" customFormat="1" x14ac:dyDescent="0.2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105"/>
      <c r="N132" s="35"/>
      <c r="O132" s="102"/>
      <c r="P132" s="7"/>
      <c r="Q132" s="7"/>
      <c r="R132" s="7"/>
      <c r="S132" s="7"/>
    </row>
  </sheetData>
  <mergeCells count="1">
    <mergeCell ref="A1:I1"/>
  </mergeCells>
  <pageMargins left="0.7" right="0.7" top="0.75" bottom="0.75" header="0.3" footer="0.3"/>
  <pageSetup paperSize="9" scale="71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2"/>
  <sheetViews>
    <sheetView view="pageBreakPreview" topLeftCell="A31" zoomScale="90" zoomScaleNormal="100" zoomScaleSheetLayoutView="90" workbookViewId="0">
      <selection activeCell="J1" sqref="J1"/>
    </sheetView>
  </sheetViews>
  <sheetFormatPr defaultRowHeight="15" x14ac:dyDescent="0.25"/>
  <cols>
    <col min="1" max="1" width="17.4257812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13.85546875" style="7" customWidth="1"/>
    <col min="8" max="8" width="22" style="7" customWidth="1"/>
    <col min="9" max="9" width="20.7109375" style="7" customWidth="1"/>
    <col min="10" max="10" width="27.5703125" style="7" bestFit="1" customWidth="1"/>
    <col min="11" max="11" width="18.5703125" style="7" bestFit="1" customWidth="1"/>
    <col min="12" max="12" width="17.42578125" style="105" bestFit="1" customWidth="1"/>
    <col min="13" max="13" width="16.140625" style="57" bestFit="1" customWidth="1"/>
    <col min="14" max="14" width="15.5703125" style="35" customWidth="1"/>
    <col min="15" max="15" width="20" style="102" bestFit="1" customWidth="1"/>
    <col min="16" max="16" width="21.5703125" style="7" bestFit="1" customWidth="1"/>
    <col min="17" max="17" width="12.42578125" style="7" bestFit="1" customWidth="1"/>
    <col min="18" max="18" width="22.42578125" style="7" customWidth="1"/>
    <col min="19" max="19" width="20.140625" style="7" customWidth="1"/>
    <col min="20" max="16384" width="9.140625" style="7"/>
  </cols>
  <sheetData>
    <row r="1" spans="1:19" ht="15.75" x14ac:dyDescent="0.25">
      <c r="A1" s="122" t="s">
        <v>0</v>
      </c>
      <c r="B1" s="122"/>
      <c r="C1" s="122"/>
      <c r="D1" s="122"/>
      <c r="E1" s="122"/>
      <c r="F1" s="122"/>
      <c r="G1" s="122"/>
      <c r="H1" s="122"/>
      <c r="I1" s="122"/>
      <c r="J1" s="113">
        <f>67500+70000-30000</f>
        <v>107500</v>
      </c>
      <c r="K1" s="2"/>
      <c r="L1" s="3"/>
      <c r="M1" s="4"/>
      <c r="N1" s="5"/>
      <c r="O1" s="6"/>
      <c r="P1" s="2"/>
      <c r="Q1" s="2"/>
      <c r="R1" s="2"/>
      <c r="S1" s="2"/>
    </row>
    <row r="2" spans="1:19" x14ac:dyDescent="0.25">
      <c r="A2" s="8"/>
      <c r="B2" s="8"/>
      <c r="C2" s="8"/>
      <c r="D2" s="8"/>
      <c r="E2" s="8"/>
      <c r="F2" s="8"/>
      <c r="G2" s="8"/>
      <c r="H2" s="9"/>
      <c r="I2" s="8"/>
      <c r="J2" s="8" t="s">
        <v>7</v>
      </c>
      <c r="K2" s="2"/>
      <c r="L2" s="3"/>
      <c r="M2" s="4"/>
      <c r="N2" s="5"/>
      <c r="O2" s="10"/>
      <c r="P2" s="2"/>
      <c r="Q2" s="2"/>
      <c r="R2" s="2"/>
      <c r="S2" s="2"/>
    </row>
    <row r="3" spans="1:19" ht="14.25" x14ac:dyDescent="0.2">
      <c r="A3" s="8" t="s">
        <v>1</v>
      </c>
      <c r="B3" s="11" t="s">
        <v>64</v>
      </c>
      <c r="C3" s="10"/>
      <c r="D3" s="8"/>
      <c r="E3" s="8"/>
      <c r="F3" s="8"/>
      <c r="G3" s="8"/>
      <c r="H3" s="8" t="s">
        <v>3</v>
      </c>
      <c r="I3" s="12">
        <v>43078</v>
      </c>
      <c r="J3" s="13"/>
      <c r="K3" s="2"/>
      <c r="L3" s="14"/>
      <c r="M3" s="4"/>
      <c r="N3" s="5"/>
      <c r="O3" s="10"/>
      <c r="P3" s="2"/>
      <c r="Q3" s="2"/>
      <c r="R3" s="2"/>
      <c r="S3" s="2"/>
    </row>
    <row r="4" spans="1:19" ht="14.25" x14ac:dyDescent="0.2">
      <c r="A4" s="8" t="s">
        <v>4</v>
      </c>
      <c r="B4" s="8" t="s">
        <v>56</v>
      </c>
      <c r="C4" s="8"/>
      <c r="D4" s="8"/>
      <c r="E4" s="8"/>
      <c r="F4" s="8"/>
      <c r="G4" s="8"/>
      <c r="H4" s="8" t="s">
        <v>6</v>
      </c>
      <c r="I4" s="15">
        <v>0.66666666666666663</v>
      </c>
      <c r="J4" s="15"/>
      <c r="K4" s="2"/>
      <c r="L4" s="14"/>
      <c r="M4" s="4"/>
      <c r="N4" s="5"/>
      <c r="O4" s="10"/>
      <c r="P4" s="2"/>
      <c r="Q4" s="2"/>
      <c r="R4" s="2"/>
      <c r="S4" s="2"/>
    </row>
    <row r="5" spans="1:19" ht="14.25" x14ac:dyDescent="0.2">
      <c r="A5" s="8"/>
      <c r="B5" s="8" t="s">
        <v>7</v>
      </c>
      <c r="C5" s="8"/>
      <c r="D5" s="8"/>
      <c r="E5" s="8"/>
      <c r="F5" s="8"/>
      <c r="G5" s="8"/>
      <c r="H5" s="9"/>
      <c r="I5" s="15"/>
      <c r="J5" s="16"/>
      <c r="K5" s="2"/>
      <c r="L5" s="14"/>
      <c r="M5" s="17"/>
      <c r="N5" s="18"/>
      <c r="O5" s="6"/>
      <c r="P5" s="2"/>
      <c r="Q5" s="2"/>
      <c r="R5" s="2"/>
      <c r="S5" s="2"/>
    </row>
    <row r="6" spans="1:19" ht="14.25" x14ac:dyDescent="0.2">
      <c r="A6" s="19" t="s">
        <v>8</v>
      </c>
      <c r="B6" s="20"/>
      <c r="C6" s="8"/>
      <c r="D6" s="8"/>
      <c r="E6" s="8"/>
      <c r="F6" s="8"/>
      <c r="G6" s="8" t="s">
        <v>7</v>
      </c>
      <c r="H6" s="9"/>
      <c r="I6" s="8"/>
      <c r="J6" s="8">
        <f>5715000+450000</f>
        <v>6165000</v>
      </c>
      <c r="K6" s="21">
        <v>1220004260181</v>
      </c>
      <c r="L6" s="14"/>
      <c r="M6" s="4"/>
      <c r="N6" s="18"/>
      <c r="O6" s="8"/>
      <c r="P6" s="2"/>
      <c r="Q6" s="2"/>
      <c r="R6" s="2"/>
      <c r="S6" s="2"/>
    </row>
    <row r="7" spans="1:19" ht="14.25" x14ac:dyDescent="0.2">
      <c r="A7" s="8"/>
      <c r="B7" s="8"/>
      <c r="C7" s="22" t="s">
        <v>9</v>
      </c>
      <c r="D7" s="22"/>
      <c r="E7" s="22" t="s">
        <v>10</v>
      </c>
      <c r="F7" s="22"/>
      <c r="G7" s="22" t="s">
        <v>11</v>
      </c>
      <c r="H7" s="9"/>
      <c r="I7" s="8"/>
      <c r="J7" s="8"/>
      <c r="K7" s="2"/>
      <c r="L7" s="14"/>
      <c r="M7" s="4"/>
      <c r="N7" s="5"/>
      <c r="O7" s="8"/>
      <c r="P7" s="2"/>
      <c r="Q7" s="2"/>
      <c r="R7" s="2"/>
      <c r="S7" s="2"/>
    </row>
    <row r="8" spans="1:19" ht="14.25" x14ac:dyDescent="0.2">
      <c r="A8" s="8"/>
      <c r="B8" s="23"/>
      <c r="C8" s="24">
        <v>100000</v>
      </c>
      <c r="D8" s="8"/>
      <c r="E8" s="114">
        <v>116</v>
      </c>
      <c r="F8" s="23"/>
      <c r="G8" s="17">
        <f>C8*E8</f>
        <v>11600000</v>
      </c>
      <c r="H8" s="9"/>
      <c r="I8" s="17"/>
      <c r="J8" s="17"/>
      <c r="K8" s="2"/>
      <c r="L8" s="14"/>
      <c r="M8" s="4"/>
      <c r="N8" s="5"/>
      <c r="O8" s="8"/>
      <c r="P8" s="2"/>
      <c r="Q8" s="2"/>
      <c r="R8" s="2"/>
      <c r="S8" s="2"/>
    </row>
    <row r="9" spans="1:19" x14ac:dyDescent="0.25">
      <c r="A9" s="8"/>
      <c r="B9" s="23"/>
      <c r="C9" s="24">
        <v>50000</v>
      </c>
      <c r="D9" s="8"/>
      <c r="E9" s="114">
        <v>87</v>
      </c>
      <c r="F9" s="23"/>
      <c r="G9" s="17">
        <f t="shared" ref="G9:G16" si="0">C9*E9</f>
        <v>4350000</v>
      </c>
      <c r="H9" s="9"/>
      <c r="I9" s="17">
        <f>28*3</f>
        <v>84</v>
      </c>
      <c r="J9" s="17"/>
      <c r="K9" s="2"/>
      <c r="L9" s="3"/>
      <c r="M9" s="4"/>
      <c r="N9" s="5"/>
      <c r="O9" s="6"/>
      <c r="P9" s="2"/>
      <c r="Q9" s="2"/>
      <c r="R9" s="2"/>
      <c r="S9" s="2"/>
    </row>
    <row r="10" spans="1:19" x14ac:dyDescent="0.25">
      <c r="A10" s="8"/>
      <c r="B10" s="23"/>
      <c r="C10" s="24">
        <v>20000</v>
      </c>
      <c r="D10" s="8"/>
      <c r="E10" s="114">
        <v>55</v>
      </c>
      <c r="F10" s="23"/>
      <c r="G10" s="17">
        <f t="shared" si="0"/>
        <v>1100000</v>
      </c>
      <c r="H10" s="9"/>
      <c r="I10" s="9"/>
      <c r="J10" s="17">
        <v>23372500</v>
      </c>
      <c r="K10" s="25"/>
      <c r="L10" s="3"/>
      <c r="M10" s="4"/>
      <c r="N10" s="5"/>
      <c r="O10" s="8"/>
      <c r="P10" s="2"/>
      <c r="Q10" s="2"/>
      <c r="R10" s="2"/>
      <c r="S10" s="2"/>
    </row>
    <row r="11" spans="1:19" x14ac:dyDescent="0.25">
      <c r="A11" s="8"/>
      <c r="B11" s="23"/>
      <c r="C11" s="24">
        <v>10000</v>
      </c>
      <c r="D11" s="8"/>
      <c r="E11" s="114">
        <v>64</v>
      </c>
      <c r="F11" s="23"/>
      <c r="G11" s="17">
        <f t="shared" si="0"/>
        <v>640000</v>
      </c>
      <c r="H11" s="9"/>
      <c r="I11" s="17"/>
      <c r="J11" s="17"/>
      <c r="K11" s="2"/>
      <c r="L11" s="3"/>
      <c r="M11" s="4"/>
      <c r="N11" s="26"/>
      <c r="O11" s="9"/>
      <c r="P11" s="2"/>
      <c r="Q11" s="2"/>
      <c r="R11" s="2" t="s">
        <v>12</v>
      </c>
      <c r="S11" s="2"/>
    </row>
    <row r="12" spans="1:19" x14ac:dyDescent="0.25">
      <c r="A12" s="8"/>
      <c r="B12" s="23"/>
      <c r="C12" s="24">
        <v>5000</v>
      </c>
      <c r="D12" s="8"/>
      <c r="E12" s="23">
        <v>21</v>
      </c>
      <c r="F12" s="23"/>
      <c r="G12" s="17">
        <f>C12*E12</f>
        <v>105000</v>
      </c>
      <c r="H12" s="9"/>
      <c r="I12" s="17"/>
      <c r="J12" s="17" t="s">
        <v>13</v>
      </c>
      <c r="L12" s="27" t="s">
        <v>14</v>
      </c>
      <c r="M12" s="28" t="s">
        <v>15</v>
      </c>
      <c r="N12" s="29" t="s">
        <v>16</v>
      </c>
      <c r="O12" s="30" t="s">
        <v>12</v>
      </c>
      <c r="P12" s="2" t="s">
        <v>17</v>
      </c>
      <c r="Q12" s="2" t="s">
        <v>18</v>
      </c>
      <c r="R12" s="2" t="s">
        <v>19</v>
      </c>
      <c r="S12" s="2"/>
    </row>
    <row r="13" spans="1:19" x14ac:dyDescent="0.2">
      <c r="A13" s="8"/>
      <c r="B13" s="23"/>
      <c r="C13" s="24">
        <v>2000</v>
      </c>
      <c r="D13" s="8"/>
      <c r="E13" s="23">
        <v>10</v>
      </c>
      <c r="F13" s="23"/>
      <c r="G13" s="17">
        <f t="shared" si="0"/>
        <v>20000</v>
      </c>
      <c r="H13" s="9"/>
      <c r="I13" s="17"/>
      <c r="J13" s="31"/>
      <c r="K13" s="115">
        <v>43790</v>
      </c>
      <c r="L13" s="117">
        <v>800000</v>
      </c>
      <c r="M13" s="119">
        <v>100000</v>
      </c>
      <c r="O13" s="2" t="s">
        <v>20</v>
      </c>
      <c r="P13" s="2"/>
    </row>
    <row r="14" spans="1:19" x14ac:dyDescent="0.2">
      <c r="A14" s="8"/>
      <c r="B14" s="23"/>
      <c r="C14" s="24">
        <v>1000</v>
      </c>
      <c r="D14" s="8"/>
      <c r="E14" s="23">
        <v>2</v>
      </c>
      <c r="F14" s="23"/>
      <c r="G14" s="17">
        <f t="shared" si="0"/>
        <v>2000</v>
      </c>
      <c r="H14" s="9"/>
      <c r="I14" s="17"/>
      <c r="J14" s="31"/>
      <c r="K14" s="32">
        <v>43791</v>
      </c>
      <c r="L14" s="117">
        <v>800000</v>
      </c>
      <c r="M14" s="119">
        <v>8000000</v>
      </c>
      <c r="O14" s="36"/>
      <c r="P14" s="37"/>
    </row>
    <row r="15" spans="1:19" x14ac:dyDescent="0.2">
      <c r="A15" s="8"/>
      <c r="B15" s="23"/>
      <c r="C15" s="24">
        <v>500</v>
      </c>
      <c r="D15" s="8"/>
      <c r="E15" s="23">
        <v>0</v>
      </c>
      <c r="F15" s="23"/>
      <c r="G15" s="17">
        <f t="shared" si="0"/>
        <v>0</v>
      </c>
      <c r="H15" s="9"/>
      <c r="I15" s="10"/>
      <c r="J15" s="31"/>
      <c r="K15" s="32">
        <v>43792</v>
      </c>
      <c r="L15" s="33">
        <v>536000</v>
      </c>
      <c r="M15" s="119">
        <v>240000</v>
      </c>
      <c r="O15" s="33"/>
      <c r="P15" s="37"/>
    </row>
    <row r="16" spans="1:19" x14ac:dyDescent="0.2">
      <c r="A16" s="8"/>
      <c r="B16" s="23"/>
      <c r="C16" s="24">
        <v>100</v>
      </c>
      <c r="D16" s="8"/>
      <c r="E16" s="23">
        <v>0</v>
      </c>
      <c r="F16" s="23"/>
      <c r="G16" s="17">
        <f t="shared" si="0"/>
        <v>0</v>
      </c>
      <c r="H16" s="9"/>
      <c r="I16" s="10"/>
      <c r="J16" s="112"/>
      <c r="K16" s="32">
        <v>43793</v>
      </c>
      <c r="L16" s="33">
        <v>634000</v>
      </c>
      <c r="M16" s="121">
        <v>1050000</v>
      </c>
      <c r="O16" s="33"/>
      <c r="P16" s="37"/>
    </row>
    <row r="17" spans="1:19" x14ac:dyDescent="0.2">
      <c r="A17" s="8"/>
      <c r="B17" s="8"/>
      <c r="C17" s="19" t="s">
        <v>21</v>
      </c>
      <c r="D17" s="8"/>
      <c r="E17" s="23"/>
      <c r="F17" s="8"/>
      <c r="G17" s="8"/>
      <c r="H17" s="9">
        <f>SUM(G8:G16)</f>
        <v>17817000</v>
      </c>
      <c r="I17" s="10"/>
      <c r="J17" s="112"/>
      <c r="K17" s="32">
        <v>43794</v>
      </c>
      <c r="L17" s="33">
        <v>500000</v>
      </c>
      <c r="M17" s="121">
        <v>1475000</v>
      </c>
      <c r="O17" s="33"/>
      <c r="P17" s="37"/>
    </row>
    <row r="18" spans="1:19" x14ac:dyDescent="0.2">
      <c r="A18" s="8"/>
      <c r="B18" s="8"/>
      <c r="C18" s="8"/>
      <c r="D18" s="8"/>
      <c r="E18" s="8"/>
      <c r="F18" s="8"/>
      <c r="G18" s="8"/>
      <c r="H18" s="9"/>
      <c r="I18" s="10"/>
      <c r="J18" s="112"/>
      <c r="K18" s="32">
        <v>43795</v>
      </c>
      <c r="L18" s="33">
        <v>1000000</v>
      </c>
      <c r="M18" s="120">
        <v>500000</v>
      </c>
      <c r="O18" s="33"/>
      <c r="P18" s="40"/>
    </row>
    <row r="19" spans="1:19" x14ac:dyDescent="0.25">
      <c r="A19" s="8"/>
      <c r="B19" s="8"/>
      <c r="C19" s="8" t="s">
        <v>9</v>
      </c>
      <c r="D19" s="8"/>
      <c r="E19" s="8" t="s">
        <v>22</v>
      </c>
      <c r="F19" s="8"/>
      <c r="G19" s="8" t="s">
        <v>11</v>
      </c>
      <c r="H19" s="9"/>
      <c r="I19" s="24"/>
      <c r="J19" s="31"/>
      <c r="K19" s="32">
        <v>43796</v>
      </c>
      <c r="L19" s="33">
        <v>300000</v>
      </c>
      <c r="M19" s="118">
        <v>50000000</v>
      </c>
      <c r="O19" s="33"/>
      <c r="P19" s="40"/>
    </row>
    <row r="20" spans="1:19" x14ac:dyDescent="0.25">
      <c r="A20" s="8"/>
      <c r="B20" s="8"/>
      <c r="C20" s="24">
        <v>1000</v>
      </c>
      <c r="D20" s="8"/>
      <c r="E20" s="8">
        <v>0</v>
      </c>
      <c r="F20" s="8"/>
      <c r="G20" s="24">
        <f>C20*E20</f>
        <v>0</v>
      </c>
      <c r="H20" s="9"/>
      <c r="I20" s="24"/>
      <c r="J20" s="31"/>
      <c r="K20" s="32">
        <v>43797</v>
      </c>
      <c r="L20" s="33">
        <v>450000</v>
      </c>
      <c r="M20" s="118">
        <v>325000</v>
      </c>
      <c r="O20" s="33"/>
      <c r="P20" s="40"/>
    </row>
    <row r="21" spans="1:19" x14ac:dyDescent="0.25">
      <c r="A21" s="8"/>
      <c r="B21" s="8"/>
      <c r="C21" s="24">
        <v>500</v>
      </c>
      <c r="D21" s="8"/>
      <c r="E21" s="8">
        <v>0</v>
      </c>
      <c r="F21" s="8"/>
      <c r="G21" s="24">
        <f>C21*E21</f>
        <v>0</v>
      </c>
      <c r="H21" s="9"/>
      <c r="I21" s="24"/>
      <c r="J21" s="31"/>
      <c r="K21" s="32">
        <v>43798</v>
      </c>
      <c r="L21" s="108">
        <v>600000</v>
      </c>
      <c r="M21" s="42"/>
      <c r="O21" s="33"/>
      <c r="P21" s="43"/>
    </row>
    <row r="22" spans="1:19" x14ac:dyDescent="0.25">
      <c r="A22" s="8"/>
      <c r="B22" s="8"/>
      <c r="C22" s="24">
        <v>200</v>
      </c>
      <c r="D22" s="8"/>
      <c r="E22" s="8">
        <v>0</v>
      </c>
      <c r="F22" s="8"/>
      <c r="G22" s="24">
        <f>C22*E22</f>
        <v>0</v>
      </c>
      <c r="H22" s="9"/>
      <c r="I22" s="10"/>
      <c r="J22" s="31"/>
      <c r="K22" s="32">
        <v>43799</v>
      </c>
      <c r="L22" s="108">
        <v>611000</v>
      </c>
      <c r="M22" s="42"/>
      <c r="O22" s="33"/>
      <c r="P22" s="34"/>
      <c r="Q22" s="44"/>
      <c r="R22" s="43"/>
      <c r="S22" s="43"/>
    </row>
    <row r="23" spans="1:19" x14ac:dyDescent="0.25">
      <c r="A23" s="8"/>
      <c r="B23" s="8"/>
      <c r="C23" s="24">
        <v>100</v>
      </c>
      <c r="D23" s="8"/>
      <c r="E23" s="8">
        <v>0</v>
      </c>
      <c r="F23" s="8"/>
      <c r="G23" s="24">
        <f>C23*E23</f>
        <v>0</v>
      </c>
      <c r="H23" s="9"/>
      <c r="I23" s="10"/>
      <c r="J23" s="31"/>
      <c r="K23" s="32">
        <v>43800</v>
      </c>
      <c r="L23" s="108">
        <v>150000</v>
      </c>
      <c r="M23" s="41"/>
      <c r="O23" s="33"/>
      <c r="P23" s="34"/>
      <c r="Q23" s="44"/>
      <c r="R23" s="43">
        <f>SUM(R14:R22)</f>
        <v>0</v>
      </c>
      <c r="S23" s="43">
        <f>SUM(S14:S22)</f>
        <v>0</v>
      </c>
    </row>
    <row r="24" spans="1:19" x14ac:dyDescent="0.25">
      <c r="A24" s="8"/>
      <c r="B24" s="8"/>
      <c r="C24" s="24">
        <v>50</v>
      </c>
      <c r="D24" s="8"/>
      <c r="E24" s="8">
        <v>0</v>
      </c>
      <c r="F24" s="8"/>
      <c r="G24" s="24">
        <f>C24*E24</f>
        <v>0</v>
      </c>
      <c r="H24" s="9"/>
      <c r="I24" s="8"/>
      <c r="J24" s="31"/>
      <c r="K24" s="32">
        <v>43801</v>
      </c>
      <c r="L24" s="108">
        <v>500000</v>
      </c>
      <c r="M24" s="41"/>
      <c r="O24" s="45"/>
      <c r="P24" s="34"/>
      <c r="Q24" s="44"/>
      <c r="R24" s="46" t="s">
        <v>23</v>
      </c>
      <c r="S24" s="44"/>
    </row>
    <row r="25" spans="1:19" x14ac:dyDescent="0.2">
      <c r="A25" s="8"/>
      <c r="B25" s="8"/>
      <c r="C25" s="24">
        <v>25</v>
      </c>
      <c r="D25" s="8"/>
      <c r="E25" s="8">
        <v>0</v>
      </c>
      <c r="F25" s="8"/>
      <c r="G25" s="47">
        <v>0</v>
      </c>
      <c r="H25" s="9"/>
      <c r="I25" s="8" t="s">
        <v>7</v>
      </c>
      <c r="J25" s="31"/>
      <c r="K25" s="32">
        <v>43802</v>
      </c>
      <c r="L25" s="33">
        <v>500000</v>
      </c>
      <c r="M25" s="41"/>
      <c r="O25" s="45"/>
      <c r="P25" s="34"/>
      <c r="Q25" s="44"/>
      <c r="R25" s="46"/>
      <c r="S25" s="44"/>
    </row>
    <row r="26" spans="1:19" x14ac:dyDescent="0.2">
      <c r="A26" s="8"/>
      <c r="B26" s="8"/>
      <c r="C26" s="19" t="s">
        <v>21</v>
      </c>
      <c r="D26" s="8"/>
      <c r="E26" s="8"/>
      <c r="F26" s="8"/>
      <c r="G26" s="8"/>
      <c r="H26" s="48">
        <f>SUM(G20:G25)</f>
        <v>0</v>
      </c>
      <c r="I26" s="9"/>
      <c r="J26" s="31"/>
      <c r="K26" s="32">
        <v>43803</v>
      </c>
      <c r="L26" s="33">
        <v>445000</v>
      </c>
      <c r="M26" s="49"/>
      <c r="O26" s="50"/>
      <c r="P26" s="34"/>
      <c r="Q26" s="44"/>
      <c r="R26" s="46"/>
      <c r="S26" s="44"/>
    </row>
    <row r="27" spans="1:19" x14ac:dyDescent="0.2">
      <c r="A27" s="8"/>
      <c r="B27" s="8"/>
      <c r="C27" s="8"/>
      <c r="D27" s="8"/>
      <c r="E27" s="8"/>
      <c r="F27" s="8"/>
      <c r="G27" s="8"/>
      <c r="H27" s="9"/>
      <c r="I27" s="9">
        <f>+H17+H26</f>
        <v>17817000</v>
      </c>
      <c r="J27" s="31"/>
      <c r="K27" s="32">
        <v>43804</v>
      </c>
      <c r="L27" s="33">
        <v>250000</v>
      </c>
      <c r="M27" s="38"/>
      <c r="O27" s="50"/>
      <c r="P27" s="34"/>
      <c r="Q27" s="44"/>
      <c r="R27" s="46"/>
      <c r="S27" s="44"/>
    </row>
    <row r="28" spans="1:19" x14ac:dyDescent="0.2">
      <c r="A28" s="8"/>
      <c r="B28" s="8"/>
      <c r="C28" s="19" t="s">
        <v>24</v>
      </c>
      <c r="D28" s="8"/>
      <c r="E28" s="8"/>
      <c r="F28" s="8"/>
      <c r="G28" s="8"/>
      <c r="H28" s="9"/>
      <c r="I28" s="9"/>
      <c r="J28" s="31"/>
      <c r="K28" s="32">
        <v>43805</v>
      </c>
      <c r="L28" s="33">
        <v>200000</v>
      </c>
      <c r="M28" s="38"/>
      <c r="O28" s="50"/>
      <c r="P28" s="34"/>
      <c r="Q28" s="44"/>
      <c r="R28" s="46"/>
      <c r="S28" s="44"/>
    </row>
    <row r="29" spans="1:19" x14ac:dyDescent="0.2">
      <c r="A29" s="8"/>
      <c r="B29" s="8"/>
      <c r="C29" s="8" t="s">
        <v>25</v>
      </c>
      <c r="D29" s="8"/>
      <c r="E29" s="8"/>
      <c r="F29" s="8"/>
      <c r="G29" s="8" t="s">
        <v>7</v>
      </c>
      <c r="H29" s="9"/>
      <c r="I29" s="9">
        <f>'8 des'!I37</f>
        <v>454384603</v>
      </c>
      <c r="J29" s="31"/>
      <c r="K29" s="32">
        <v>43806</v>
      </c>
      <c r="L29" s="33">
        <v>300000</v>
      </c>
      <c r="M29" s="38"/>
      <c r="O29" s="50"/>
      <c r="P29" s="34"/>
      <c r="Q29" s="44"/>
      <c r="R29" s="51"/>
      <c r="S29" s="44"/>
    </row>
    <row r="30" spans="1:19" x14ac:dyDescent="0.25">
      <c r="A30" s="8"/>
      <c r="B30" s="8"/>
      <c r="C30" s="8" t="s">
        <v>26</v>
      </c>
      <c r="D30" s="8"/>
      <c r="E30" s="8"/>
      <c r="F30" s="8"/>
      <c r="G30" s="8"/>
      <c r="H30" s="9" t="s">
        <v>27</v>
      </c>
      <c r="I30" s="52">
        <f>'8 des'!I53</f>
        <v>11645000</v>
      </c>
      <c r="J30" s="31"/>
      <c r="K30" s="32">
        <v>43807</v>
      </c>
      <c r="L30" s="33">
        <v>600000</v>
      </c>
      <c r="M30" s="53"/>
      <c r="N30" s="34"/>
      <c r="O30" s="50"/>
      <c r="P30" s="34"/>
      <c r="Q30" s="44"/>
      <c r="R30" s="46"/>
      <c r="S30" s="44"/>
    </row>
    <row r="31" spans="1:19" x14ac:dyDescent="0.25">
      <c r="A31" s="8"/>
      <c r="B31" s="8"/>
      <c r="C31" s="8"/>
      <c r="D31" s="8"/>
      <c r="E31" s="8"/>
      <c r="F31" s="8"/>
      <c r="G31" s="8"/>
      <c r="H31" s="9"/>
      <c r="I31" s="9"/>
      <c r="J31" s="31"/>
      <c r="K31" s="32">
        <v>43808</v>
      </c>
      <c r="L31" s="33">
        <v>545000</v>
      </c>
      <c r="M31" s="53"/>
      <c r="N31" s="54"/>
      <c r="O31" s="50"/>
      <c r="P31" s="2"/>
      <c r="Q31" s="44"/>
      <c r="R31" s="2"/>
      <c r="S31" s="44"/>
    </row>
    <row r="32" spans="1:19" x14ac:dyDescent="0.25">
      <c r="A32" s="8"/>
      <c r="B32" s="8"/>
      <c r="C32" s="19" t="s">
        <v>28</v>
      </c>
      <c r="D32" s="8"/>
      <c r="E32" s="8"/>
      <c r="F32" s="8"/>
      <c r="G32" s="8"/>
      <c r="H32" s="9"/>
      <c r="I32" s="34"/>
      <c r="J32" s="31"/>
      <c r="K32" s="32">
        <v>43809</v>
      </c>
      <c r="L32" s="33">
        <v>700000</v>
      </c>
      <c r="M32" s="53"/>
      <c r="N32" s="54"/>
      <c r="O32" s="50"/>
      <c r="P32" s="2"/>
      <c r="Q32" s="44"/>
      <c r="R32" s="2"/>
      <c r="S32" s="44"/>
    </row>
    <row r="33" spans="1:19" x14ac:dyDescent="0.25">
      <c r="A33" s="8"/>
      <c r="B33" s="19">
        <v>1</v>
      </c>
      <c r="C33" s="19" t="s">
        <v>29</v>
      </c>
      <c r="D33" s="8"/>
      <c r="E33" s="8"/>
      <c r="F33" s="8"/>
      <c r="G33" s="8"/>
      <c r="H33" s="9"/>
      <c r="I33" s="9"/>
      <c r="J33" s="31"/>
      <c r="K33" s="32">
        <v>43810</v>
      </c>
      <c r="L33" s="33">
        <v>1000000</v>
      </c>
      <c r="M33" s="53"/>
      <c r="N33" s="54"/>
      <c r="O33" s="50"/>
      <c r="P33" s="2"/>
      <c r="Q33" s="44"/>
      <c r="R33" s="2"/>
      <c r="S33" s="44"/>
    </row>
    <row r="34" spans="1:19" x14ac:dyDescent="0.25">
      <c r="A34" s="8"/>
      <c r="B34" s="19"/>
      <c r="C34" s="19" t="s">
        <v>12</v>
      </c>
      <c r="D34" s="8"/>
      <c r="E34" s="8"/>
      <c r="F34" s="8"/>
      <c r="G34" s="8"/>
      <c r="H34" s="9"/>
      <c r="I34" s="9"/>
      <c r="J34" s="31"/>
      <c r="K34" s="32">
        <v>43811</v>
      </c>
      <c r="L34" s="33">
        <v>800000</v>
      </c>
      <c r="M34" s="53"/>
      <c r="N34" s="54"/>
      <c r="O34" s="50"/>
      <c r="P34" s="2"/>
      <c r="Q34" s="44"/>
      <c r="R34" s="55"/>
      <c r="S34" s="44"/>
    </row>
    <row r="35" spans="1:19" x14ac:dyDescent="0.25">
      <c r="A35" s="8"/>
      <c r="B35" s="8"/>
      <c r="C35" s="8" t="s">
        <v>30</v>
      </c>
      <c r="D35" s="8"/>
      <c r="E35" s="8" t="s">
        <v>62</v>
      </c>
      <c r="F35" s="8"/>
      <c r="G35" s="24"/>
      <c r="H35" s="48">
        <f>O14</f>
        <v>0</v>
      </c>
      <c r="I35" s="9"/>
      <c r="J35" s="31"/>
      <c r="K35" s="32">
        <v>43812</v>
      </c>
      <c r="L35" s="33">
        <v>1040000</v>
      </c>
      <c r="M35" s="53"/>
      <c r="N35" s="54"/>
      <c r="O35" s="50"/>
      <c r="P35" s="44"/>
      <c r="Q35" s="44"/>
      <c r="R35" s="2"/>
      <c r="S35" s="44"/>
    </row>
    <row r="36" spans="1:19" x14ac:dyDescent="0.2">
      <c r="A36" s="8"/>
      <c r="B36" s="8"/>
      <c r="C36" s="8" t="s">
        <v>31</v>
      </c>
      <c r="D36" s="8"/>
      <c r="E36" s="8"/>
      <c r="F36" s="8"/>
      <c r="G36" s="8"/>
      <c r="H36" s="56"/>
      <c r="I36" s="8" t="s">
        <v>7</v>
      </c>
      <c r="J36" s="31"/>
      <c r="K36" s="32">
        <v>43813</v>
      </c>
      <c r="L36" s="33">
        <v>1150000</v>
      </c>
      <c r="N36" s="54"/>
      <c r="O36" s="50"/>
      <c r="P36" s="10"/>
      <c r="Q36" s="44"/>
      <c r="R36" s="2"/>
      <c r="S36" s="2"/>
    </row>
    <row r="37" spans="1:19" x14ac:dyDescent="0.2">
      <c r="A37" s="8"/>
      <c r="B37" s="8"/>
      <c r="C37" s="8" t="s">
        <v>32</v>
      </c>
      <c r="D37" s="8"/>
      <c r="E37" s="8"/>
      <c r="F37" s="8"/>
      <c r="G37" s="8"/>
      <c r="H37" s="9"/>
      <c r="I37" s="9">
        <f>+I29+H35-H36</f>
        <v>454384603</v>
      </c>
      <c r="J37" s="31"/>
      <c r="K37" s="32">
        <v>43814</v>
      </c>
      <c r="L37" s="33">
        <v>1000000</v>
      </c>
      <c r="N37" s="54"/>
      <c r="O37" s="50"/>
      <c r="Q37" s="44"/>
      <c r="R37" s="2"/>
      <c r="S37" s="2"/>
    </row>
    <row r="38" spans="1:19" x14ac:dyDescent="0.2">
      <c r="A38" s="8"/>
      <c r="B38" s="8"/>
      <c r="C38" s="8"/>
      <c r="D38" s="8"/>
      <c r="E38" s="8"/>
      <c r="F38" s="8"/>
      <c r="G38" s="8"/>
      <c r="H38" s="9"/>
      <c r="I38" s="9"/>
      <c r="J38" s="31"/>
      <c r="K38" s="32">
        <v>43815</v>
      </c>
      <c r="L38" s="33">
        <v>850000</v>
      </c>
      <c r="N38" s="54"/>
      <c r="O38" s="50"/>
      <c r="Q38" s="44"/>
      <c r="R38" s="2"/>
      <c r="S38" s="2"/>
    </row>
    <row r="39" spans="1:19" x14ac:dyDescent="0.2">
      <c r="A39" s="8"/>
      <c r="B39" s="8"/>
      <c r="C39" s="19" t="s">
        <v>33</v>
      </c>
      <c r="D39" s="8"/>
      <c r="E39" s="8"/>
      <c r="F39" s="8"/>
      <c r="G39" s="8"/>
      <c r="H39" s="48">
        <f>108572292-95000000</f>
        <v>13572292</v>
      </c>
      <c r="J39" s="31"/>
      <c r="K39" s="32">
        <v>43816</v>
      </c>
      <c r="L39" s="33">
        <v>40000000</v>
      </c>
      <c r="N39" s="54"/>
      <c r="O39" s="50"/>
      <c r="Q39" s="44"/>
      <c r="R39" s="2"/>
      <c r="S39" s="2"/>
    </row>
    <row r="40" spans="1:19" x14ac:dyDescent="0.2">
      <c r="A40" s="8"/>
      <c r="B40" s="8"/>
      <c r="C40" s="19" t="s">
        <v>34</v>
      </c>
      <c r="D40" s="8"/>
      <c r="E40" s="8"/>
      <c r="F40" s="8"/>
      <c r="G40" s="8"/>
      <c r="H40" s="9">
        <f>120318031-120000000</f>
        <v>318031</v>
      </c>
      <c r="I40" s="9"/>
      <c r="J40" s="31"/>
      <c r="K40" s="32">
        <v>43817</v>
      </c>
      <c r="L40" s="33">
        <v>600000</v>
      </c>
      <c r="N40" s="54"/>
      <c r="O40" s="50"/>
      <c r="Q40" s="44"/>
      <c r="R40" s="2"/>
      <c r="S40" s="2"/>
    </row>
    <row r="41" spans="1:19" ht="16.5" x14ac:dyDescent="0.35">
      <c r="A41" s="8"/>
      <c r="B41" s="8"/>
      <c r="C41" s="19" t="s">
        <v>35</v>
      </c>
      <c r="D41" s="8"/>
      <c r="E41" s="8"/>
      <c r="F41" s="8"/>
      <c r="G41" s="8"/>
      <c r="H41" s="58">
        <f>111086826-38417038-45000000</f>
        <v>27669788</v>
      </c>
      <c r="I41" s="9"/>
      <c r="J41" s="31"/>
      <c r="K41" s="32">
        <v>43818</v>
      </c>
      <c r="L41" s="33">
        <v>1600000</v>
      </c>
      <c r="N41" s="54"/>
      <c r="O41" s="50"/>
      <c r="Q41" s="44"/>
      <c r="R41" s="2"/>
      <c r="S41" s="2"/>
    </row>
    <row r="42" spans="1:19" ht="16.5" x14ac:dyDescent="0.35">
      <c r="A42" s="8"/>
      <c r="B42" s="8"/>
      <c r="C42" s="8"/>
      <c r="D42" s="8"/>
      <c r="E42" s="8"/>
      <c r="F42" s="8"/>
      <c r="G42" s="8"/>
      <c r="H42" s="9"/>
      <c r="I42" s="59">
        <f>SUM(H39:H41)</f>
        <v>41560111</v>
      </c>
      <c r="J42" s="31"/>
      <c r="K42" s="32">
        <v>43819</v>
      </c>
      <c r="L42" s="33">
        <v>800000</v>
      </c>
      <c r="N42" s="54"/>
      <c r="O42" s="50"/>
      <c r="Q42" s="44"/>
      <c r="R42" s="2"/>
      <c r="S42" s="2"/>
    </row>
    <row r="43" spans="1:19" x14ac:dyDescent="0.2">
      <c r="A43" s="8"/>
      <c r="B43" s="8"/>
      <c r="C43" s="8"/>
      <c r="D43" s="8"/>
      <c r="E43" s="8"/>
      <c r="F43" s="8"/>
      <c r="G43" s="8"/>
      <c r="H43" s="9"/>
      <c r="I43" s="60">
        <f>SUM(I37:I42)</f>
        <v>495944714</v>
      </c>
      <c r="J43" s="31"/>
      <c r="K43" s="32">
        <v>43820</v>
      </c>
      <c r="L43" s="33">
        <v>1100000</v>
      </c>
      <c r="N43" s="54"/>
      <c r="O43" s="50"/>
      <c r="Q43" s="44"/>
      <c r="R43" s="2"/>
      <c r="S43" s="2"/>
    </row>
    <row r="44" spans="1:19" x14ac:dyDescent="0.2">
      <c r="A44" s="8"/>
      <c r="B44" s="19">
        <v>2</v>
      </c>
      <c r="C44" s="19" t="s">
        <v>36</v>
      </c>
      <c r="D44" s="8"/>
      <c r="E44" s="8"/>
      <c r="F44" s="8"/>
      <c r="G44" s="8"/>
      <c r="H44" s="9"/>
      <c r="I44" s="9"/>
      <c r="J44" s="31"/>
      <c r="K44" s="32">
        <v>43821</v>
      </c>
      <c r="L44" s="33">
        <v>1000000</v>
      </c>
      <c r="N44" s="54"/>
      <c r="O44" s="50"/>
      <c r="P44" s="61"/>
      <c r="Q44" s="34"/>
      <c r="R44" s="62"/>
      <c r="S44" s="62"/>
    </row>
    <row r="45" spans="1:19" x14ac:dyDescent="0.2">
      <c r="A45" s="8"/>
      <c r="B45" s="8"/>
      <c r="C45" s="8" t="s">
        <v>31</v>
      </c>
      <c r="D45" s="8"/>
      <c r="E45" s="8"/>
      <c r="F45" s="8"/>
      <c r="G45" s="17"/>
      <c r="H45" s="9">
        <f>M114</f>
        <v>61690000</v>
      </c>
      <c r="I45" s="9"/>
      <c r="J45" s="31"/>
      <c r="K45" s="32">
        <v>43822</v>
      </c>
      <c r="L45" s="33">
        <v>541000</v>
      </c>
      <c r="N45" s="54"/>
      <c r="O45" s="50"/>
      <c r="P45" s="61"/>
      <c r="Q45" s="34"/>
      <c r="R45" s="63"/>
      <c r="S45" s="62"/>
    </row>
    <row r="46" spans="1:19" x14ac:dyDescent="0.2">
      <c r="A46" s="8"/>
      <c r="B46" s="8"/>
      <c r="C46" s="8" t="s">
        <v>37</v>
      </c>
      <c r="D46" s="8"/>
      <c r="E46" s="8"/>
      <c r="F46" s="8"/>
      <c r="G46" s="23"/>
      <c r="H46" s="64">
        <f>+E87</f>
        <v>0</v>
      </c>
      <c r="I46" s="9" t="s">
        <v>7</v>
      </c>
      <c r="J46" s="31"/>
      <c r="K46" s="32">
        <v>43823</v>
      </c>
      <c r="L46" s="33">
        <v>660000</v>
      </c>
      <c r="N46" s="54"/>
      <c r="O46" s="50"/>
      <c r="P46" s="61"/>
      <c r="Q46" s="34"/>
      <c r="R46" s="61"/>
      <c r="S46" s="62"/>
    </row>
    <row r="47" spans="1:19" x14ac:dyDescent="0.2">
      <c r="A47" s="8"/>
      <c r="B47" s="8"/>
      <c r="C47" s="8"/>
      <c r="D47" s="8"/>
      <c r="E47" s="8"/>
      <c r="F47" s="8"/>
      <c r="G47" s="23" t="s">
        <v>7</v>
      </c>
      <c r="H47" s="65"/>
      <c r="I47" s="9">
        <f>H45+H46</f>
        <v>61690000</v>
      </c>
      <c r="J47" s="31"/>
      <c r="K47" s="32">
        <v>43824</v>
      </c>
      <c r="L47" s="33">
        <v>1800000</v>
      </c>
      <c r="N47" s="54"/>
      <c r="O47" s="50"/>
      <c r="P47" s="61"/>
      <c r="Q47" s="62"/>
      <c r="R47" s="61"/>
      <c r="S47" s="62"/>
    </row>
    <row r="48" spans="1:19" x14ac:dyDescent="0.2">
      <c r="A48" s="8"/>
      <c r="B48" s="8"/>
      <c r="C48" s="8"/>
      <c r="D48" s="8"/>
      <c r="E48" s="8"/>
      <c r="F48" s="8"/>
      <c r="G48" s="23"/>
      <c r="H48" s="66"/>
      <c r="I48" s="9" t="s">
        <v>7</v>
      </c>
      <c r="J48" s="31"/>
      <c r="K48" s="32">
        <v>43825</v>
      </c>
      <c r="L48" s="33">
        <v>2850000</v>
      </c>
      <c r="N48" s="54"/>
      <c r="O48" s="50"/>
      <c r="P48" s="67"/>
      <c r="Q48" s="67">
        <f>SUM(Q13:Q46)</f>
        <v>0</v>
      </c>
      <c r="R48" s="61"/>
      <c r="S48" s="62"/>
    </row>
    <row r="49" spans="1:19" x14ac:dyDescent="0.2">
      <c r="A49" s="8"/>
      <c r="B49" s="8"/>
      <c r="C49" s="8" t="s">
        <v>38</v>
      </c>
      <c r="D49" s="8"/>
      <c r="E49" s="8"/>
      <c r="F49" s="8"/>
      <c r="G49" s="17"/>
      <c r="H49" s="48">
        <f>+L114</f>
        <v>67862000</v>
      </c>
      <c r="I49" s="9">
        <v>0</v>
      </c>
      <c r="J49" s="68"/>
      <c r="K49" s="115">
        <v>43826</v>
      </c>
      <c r="L49" s="33">
        <v>650000</v>
      </c>
      <c r="M49" s="69"/>
      <c r="N49" s="54"/>
      <c r="O49" s="50"/>
      <c r="Q49" s="2"/>
      <c r="S49" s="2"/>
    </row>
    <row r="50" spans="1:19" x14ac:dyDescent="0.25">
      <c r="A50" s="8"/>
      <c r="B50" s="8"/>
      <c r="C50" s="8" t="s">
        <v>39</v>
      </c>
      <c r="D50" s="8"/>
      <c r="E50" s="8"/>
      <c r="F50" s="8"/>
      <c r="G50" s="8"/>
      <c r="H50" s="56">
        <f>A87</f>
        <v>0</v>
      </c>
      <c r="I50" s="9"/>
      <c r="J50" s="68"/>
      <c r="M50" s="69"/>
      <c r="N50" s="54"/>
      <c r="O50" s="50"/>
      <c r="P50" s="70"/>
      <c r="Q50" s="2" t="s">
        <v>40</v>
      </c>
      <c r="S50" s="2"/>
    </row>
    <row r="51" spans="1:19" x14ac:dyDescent="0.25">
      <c r="A51" s="8"/>
      <c r="B51" s="8"/>
      <c r="C51" s="8"/>
      <c r="D51" s="8"/>
      <c r="E51" s="8"/>
      <c r="F51" s="8"/>
      <c r="G51" s="8"/>
      <c r="H51" s="17"/>
      <c r="I51" s="56">
        <f>SUM(H49:H50)</f>
        <v>67862000</v>
      </c>
      <c r="J51" s="31"/>
      <c r="M51" s="69"/>
      <c r="N51" s="54"/>
      <c r="O51" s="50"/>
      <c r="P51" s="71"/>
      <c r="Q51" s="55"/>
      <c r="R51" s="71"/>
      <c r="S51" s="55"/>
    </row>
    <row r="52" spans="1:19" x14ac:dyDescent="0.25">
      <c r="A52" s="8"/>
      <c r="B52" s="8"/>
      <c r="C52" s="19" t="s">
        <v>41</v>
      </c>
      <c r="D52" s="8"/>
      <c r="E52" s="8"/>
      <c r="F52" s="8"/>
      <c r="G52" s="8"/>
      <c r="H52" s="9"/>
      <c r="I52" s="9">
        <f>+I30-I47+I51</f>
        <v>17817000</v>
      </c>
      <c r="J52" s="72"/>
      <c r="M52" s="73"/>
      <c r="N52" s="54"/>
      <c r="O52" s="50"/>
      <c r="P52" s="71"/>
      <c r="Q52" s="55"/>
      <c r="R52" s="71"/>
      <c r="S52" s="55"/>
    </row>
    <row r="53" spans="1:19" x14ac:dyDescent="0.25">
      <c r="A53" s="74" t="s">
        <v>42</v>
      </c>
      <c r="B53" s="8"/>
      <c r="C53" s="8" t="s">
        <v>43</v>
      </c>
      <c r="D53" s="8"/>
      <c r="E53" s="8"/>
      <c r="F53" s="8"/>
      <c r="G53" s="8"/>
      <c r="H53" s="9"/>
      <c r="I53" s="9">
        <f>+I27</f>
        <v>17817000</v>
      </c>
      <c r="J53" s="72"/>
      <c r="M53" s="73"/>
      <c r="N53" s="54"/>
      <c r="O53" s="50"/>
      <c r="P53" s="71"/>
      <c r="Q53" s="55"/>
      <c r="R53" s="71"/>
      <c r="S53" s="55"/>
    </row>
    <row r="54" spans="1:19" x14ac:dyDescent="0.25">
      <c r="A54" s="8"/>
      <c r="B54" s="8"/>
      <c r="C54" s="8"/>
      <c r="D54" s="8"/>
      <c r="E54" s="8"/>
      <c r="F54" s="8"/>
      <c r="G54" s="8"/>
      <c r="H54" s="9" t="s">
        <v>7</v>
      </c>
      <c r="I54" s="56">
        <v>0</v>
      </c>
      <c r="J54" s="72"/>
      <c r="M54" s="75"/>
      <c r="N54" s="54"/>
      <c r="O54" s="50"/>
      <c r="P54" s="71"/>
      <c r="Q54" s="55"/>
      <c r="R54" s="71"/>
      <c r="S54" s="76"/>
    </row>
    <row r="55" spans="1:19" x14ac:dyDescent="0.25">
      <c r="A55" s="8"/>
      <c r="B55" s="8"/>
      <c r="C55" s="8"/>
      <c r="D55" s="8"/>
      <c r="E55" s="8" t="s">
        <v>44</v>
      </c>
      <c r="F55" s="8"/>
      <c r="G55" s="8"/>
      <c r="H55" s="9"/>
      <c r="I55" s="9">
        <f>+I53-I52</f>
        <v>0</v>
      </c>
      <c r="J55" s="72"/>
      <c r="M55" s="69"/>
      <c r="N55" s="54"/>
      <c r="O55" s="50"/>
      <c r="P55" s="71"/>
      <c r="Q55" s="55"/>
      <c r="R55" s="71"/>
      <c r="S55" s="71"/>
    </row>
    <row r="56" spans="1:19" x14ac:dyDescent="0.25">
      <c r="A56" s="8"/>
      <c r="B56" s="8"/>
      <c r="C56" s="8"/>
      <c r="D56" s="8"/>
      <c r="E56" s="8"/>
      <c r="F56" s="8"/>
      <c r="G56" s="8"/>
      <c r="H56" s="9"/>
      <c r="I56" s="9"/>
      <c r="J56" s="72"/>
      <c r="M56" s="75"/>
      <c r="N56" s="54"/>
      <c r="O56" s="50"/>
      <c r="P56" s="71"/>
      <c r="Q56" s="55"/>
      <c r="R56" s="71"/>
      <c r="S56" s="71"/>
    </row>
    <row r="57" spans="1:19" x14ac:dyDescent="0.25">
      <c r="A57" s="8" t="s">
        <v>45</v>
      </c>
      <c r="B57" s="8"/>
      <c r="C57" s="8"/>
      <c r="D57" s="8"/>
      <c r="E57" s="8"/>
      <c r="F57" s="8"/>
      <c r="G57" s="8"/>
      <c r="H57" s="9"/>
      <c r="I57" s="52"/>
      <c r="J57" s="72"/>
      <c r="M57" s="75"/>
      <c r="N57" s="54"/>
      <c r="O57" s="50"/>
      <c r="P57" s="71"/>
      <c r="Q57" s="55"/>
      <c r="R57" s="71"/>
      <c r="S57" s="71"/>
    </row>
    <row r="58" spans="1:19" x14ac:dyDescent="0.25">
      <c r="A58" s="8" t="s">
        <v>46</v>
      </c>
      <c r="B58" s="8"/>
      <c r="C58" s="8"/>
      <c r="D58" s="8"/>
      <c r="E58" s="8" t="s">
        <v>7</v>
      </c>
      <c r="F58" s="8"/>
      <c r="G58" s="8" t="s">
        <v>47</v>
      </c>
      <c r="H58" s="9"/>
      <c r="I58" s="24"/>
      <c r="J58" s="72"/>
      <c r="M58" s="75"/>
      <c r="N58" s="54"/>
      <c r="O58" s="50"/>
      <c r="P58" s="71"/>
      <c r="Q58" s="55"/>
      <c r="R58" s="71"/>
      <c r="S58" s="71"/>
    </row>
    <row r="59" spans="1:19" x14ac:dyDescent="0.25">
      <c r="A59" s="8"/>
      <c r="B59" s="8"/>
      <c r="C59" s="8"/>
      <c r="D59" s="8"/>
      <c r="E59" s="8"/>
      <c r="F59" s="8"/>
      <c r="G59" s="8"/>
      <c r="H59" s="9" t="s">
        <v>7</v>
      </c>
      <c r="I59" s="24"/>
      <c r="J59" s="72"/>
      <c r="M59" s="75"/>
      <c r="N59" s="54"/>
      <c r="O59" s="50"/>
      <c r="Q59" s="44"/>
    </row>
    <row r="60" spans="1:19" x14ac:dyDescent="0.25">
      <c r="A60" s="77"/>
      <c r="B60" s="78"/>
      <c r="C60" s="78"/>
      <c r="D60" s="79"/>
      <c r="E60" s="79"/>
      <c r="F60" s="79"/>
      <c r="G60" s="79"/>
      <c r="H60" s="79"/>
      <c r="J60" s="72"/>
      <c r="M60" s="57" t="s">
        <v>65</v>
      </c>
      <c r="N60" s="54"/>
      <c r="O60" s="50"/>
    </row>
    <row r="61" spans="1:19" x14ac:dyDescent="0.25">
      <c r="A61" s="2"/>
      <c r="B61" s="2"/>
      <c r="C61" s="2"/>
      <c r="D61" s="2"/>
      <c r="E61" s="2"/>
      <c r="F61" s="2"/>
      <c r="G61" s="10"/>
      <c r="I61" s="2"/>
      <c r="J61" s="72"/>
      <c r="M61" s="57" t="s">
        <v>65</v>
      </c>
      <c r="N61" s="54"/>
      <c r="O61" s="50"/>
      <c r="Q61" s="70"/>
    </row>
    <row r="62" spans="1:19" x14ac:dyDescent="0.25">
      <c r="A62" s="80" t="s">
        <v>48</v>
      </c>
      <c r="B62" s="78"/>
      <c r="C62" s="78"/>
      <c r="D62" s="79"/>
      <c r="E62" s="79"/>
      <c r="F62" s="79"/>
      <c r="G62" s="10" t="s">
        <v>49</v>
      </c>
      <c r="J62" s="81"/>
      <c r="K62" s="32">
        <v>43827</v>
      </c>
      <c r="L62" s="33"/>
      <c r="N62" s="54"/>
      <c r="O62" s="50"/>
      <c r="Q62" s="70"/>
    </row>
    <row r="63" spans="1:19" x14ac:dyDescent="0.25">
      <c r="A63" s="77"/>
      <c r="B63" s="78"/>
      <c r="C63" s="78"/>
      <c r="D63" s="79"/>
      <c r="E63" s="79"/>
      <c r="F63" s="79"/>
      <c r="G63" s="79"/>
      <c r="H63" s="79"/>
      <c r="J63" s="81"/>
      <c r="K63" s="32">
        <v>43828</v>
      </c>
      <c r="L63" s="33"/>
      <c r="N63" s="54"/>
      <c r="O63" s="50"/>
    </row>
    <row r="64" spans="1:19" x14ac:dyDescent="0.25">
      <c r="A64" s="2" t="s">
        <v>50</v>
      </c>
      <c r="B64" s="2"/>
      <c r="C64" s="2"/>
      <c r="D64" s="2"/>
      <c r="E64" s="2"/>
      <c r="F64" s="2"/>
      <c r="H64" s="10" t="s">
        <v>51</v>
      </c>
      <c r="I64" s="2"/>
      <c r="J64" s="81"/>
      <c r="K64" s="32">
        <v>43829</v>
      </c>
      <c r="L64" s="33"/>
      <c r="N64" s="54"/>
      <c r="O64" s="50"/>
    </row>
    <row r="65" spans="1:15" x14ac:dyDescent="0.25">
      <c r="A65" s="2"/>
      <c r="B65" s="2"/>
      <c r="C65" s="2"/>
      <c r="D65" s="2"/>
      <c r="E65" s="2"/>
      <c r="F65" s="2"/>
      <c r="G65" s="79" t="s">
        <v>52</v>
      </c>
      <c r="H65" s="2"/>
      <c r="I65" s="2"/>
      <c r="J65" s="81"/>
      <c r="K65" s="32">
        <v>43830</v>
      </c>
      <c r="L65" s="33"/>
      <c r="M65" s="75"/>
      <c r="N65" s="54"/>
      <c r="O65" s="50"/>
    </row>
    <row r="66" spans="1:15" x14ac:dyDescent="0.25">
      <c r="A66" s="2"/>
      <c r="B66" s="2"/>
      <c r="C66" s="2"/>
      <c r="D66" s="2"/>
      <c r="E66" s="2"/>
      <c r="F66" s="2"/>
      <c r="G66" s="79"/>
      <c r="H66" s="2"/>
      <c r="I66" s="2"/>
      <c r="J66" s="81"/>
      <c r="K66" s="32">
        <v>43831</v>
      </c>
      <c r="L66" s="33"/>
      <c r="N66" s="54"/>
      <c r="O66" s="50"/>
    </row>
    <row r="67" spans="1:15" x14ac:dyDescent="0.25">
      <c r="A67" s="2"/>
      <c r="B67" s="2"/>
      <c r="C67" s="2"/>
      <c r="D67" s="2"/>
      <c r="E67" s="2" t="s">
        <v>53</v>
      </c>
      <c r="F67" s="2"/>
      <c r="G67" s="2"/>
      <c r="H67" s="2"/>
      <c r="I67" s="2"/>
      <c r="J67" s="81"/>
      <c r="K67" s="32">
        <v>43832</v>
      </c>
      <c r="L67" s="33"/>
      <c r="N67" s="54"/>
      <c r="O67" s="50"/>
    </row>
    <row r="68" spans="1:15" x14ac:dyDescent="0.25">
      <c r="A68" s="2"/>
      <c r="B68" s="2"/>
      <c r="C68" s="2"/>
      <c r="D68" s="2"/>
      <c r="E68" s="2" t="s">
        <v>53</v>
      </c>
      <c r="F68" s="2"/>
      <c r="G68" s="2"/>
      <c r="H68" s="2"/>
      <c r="I68" s="82"/>
      <c r="J68" s="81"/>
      <c r="K68" s="32">
        <v>43833</v>
      </c>
      <c r="L68" s="33"/>
      <c r="N68" s="54"/>
      <c r="O68" s="50"/>
    </row>
    <row r="69" spans="1:15" x14ac:dyDescent="0.25">
      <c r="A69" s="79"/>
      <c r="B69" s="79"/>
      <c r="C69" s="79"/>
      <c r="D69" s="79"/>
      <c r="E69" s="79"/>
      <c r="F69" s="79"/>
      <c r="G69" s="83"/>
      <c r="H69" s="84"/>
      <c r="I69" s="79"/>
      <c r="J69" s="81"/>
      <c r="L69" s="33"/>
      <c r="N69" s="54"/>
      <c r="O69" s="85"/>
    </row>
    <row r="70" spans="1:15" x14ac:dyDescent="0.25">
      <c r="A70" s="79"/>
      <c r="B70" s="79"/>
      <c r="C70" s="79"/>
      <c r="D70" s="79"/>
      <c r="E70" s="79"/>
      <c r="F70" s="79"/>
      <c r="G70" s="83" t="s">
        <v>54</v>
      </c>
      <c r="H70" s="86"/>
      <c r="I70" s="79"/>
      <c r="J70" s="81"/>
      <c r="L70" s="33"/>
      <c r="N70" s="54"/>
      <c r="O70" s="85"/>
    </row>
    <row r="71" spans="1:15" x14ac:dyDescent="0.25">
      <c r="A71" s="87" t="s">
        <v>39</v>
      </c>
      <c r="B71" s="88"/>
      <c r="C71" s="88"/>
      <c r="D71" s="88"/>
      <c r="E71" s="89" t="s">
        <v>55</v>
      </c>
      <c r="F71" s="2"/>
      <c r="G71" s="2"/>
      <c r="H71" s="55"/>
      <c r="I71" s="2"/>
      <c r="J71" s="81"/>
      <c r="L71" s="33"/>
      <c r="N71" s="54"/>
      <c r="O71" s="85"/>
    </row>
    <row r="72" spans="1:15" x14ac:dyDescent="0.25">
      <c r="A72" s="90"/>
      <c r="B72" s="91"/>
      <c r="C72" s="92"/>
      <c r="D72" s="88"/>
      <c r="E72" s="93"/>
      <c r="F72" s="2"/>
      <c r="G72" s="2"/>
      <c r="H72" s="55"/>
      <c r="I72" s="2"/>
      <c r="J72" s="81"/>
      <c r="L72" s="33"/>
      <c r="N72" s="54"/>
      <c r="O72" s="85"/>
    </row>
    <row r="73" spans="1:15" x14ac:dyDescent="0.25">
      <c r="A73" s="89"/>
      <c r="B73" s="88"/>
      <c r="C73" s="92"/>
      <c r="D73" s="92"/>
      <c r="E73" s="94"/>
      <c r="F73" s="70"/>
      <c r="H73" s="71"/>
      <c r="J73" s="81"/>
      <c r="L73" s="33"/>
      <c r="N73" s="54"/>
      <c r="O73" s="85"/>
    </row>
    <row r="74" spans="1:15" x14ac:dyDescent="0.25">
      <c r="A74" s="95"/>
      <c r="B74" s="88"/>
      <c r="C74" s="96"/>
      <c r="D74" s="96"/>
      <c r="E74" s="94"/>
      <c r="H74" s="71"/>
      <c r="J74" s="81"/>
      <c r="L74" s="33"/>
      <c r="N74" s="54"/>
      <c r="O74" s="85"/>
    </row>
    <row r="75" spans="1:15" x14ac:dyDescent="0.25">
      <c r="A75" s="97"/>
      <c r="B75" s="88"/>
      <c r="C75" s="96"/>
      <c r="D75" s="96"/>
      <c r="E75" s="94"/>
      <c r="H75" s="71"/>
      <c r="J75" s="81"/>
      <c r="L75" s="33"/>
      <c r="N75" s="54"/>
      <c r="O75" s="98"/>
    </row>
    <row r="76" spans="1:15" x14ac:dyDescent="0.25">
      <c r="A76" s="97"/>
      <c r="B76" s="88"/>
      <c r="C76" s="96"/>
      <c r="D76" s="96"/>
      <c r="E76" s="94"/>
      <c r="H76" s="71"/>
      <c r="J76" s="81"/>
      <c r="L76" s="33"/>
      <c r="N76" s="54"/>
      <c r="O76" s="98"/>
    </row>
    <row r="77" spans="1:15" x14ac:dyDescent="0.25">
      <c r="A77" s="87"/>
      <c r="B77" s="88"/>
      <c r="C77" s="88"/>
      <c r="D77" s="88"/>
      <c r="E77" s="89"/>
      <c r="F77" s="2"/>
      <c r="G77" s="2"/>
      <c r="H77" s="55"/>
      <c r="I77" s="2"/>
      <c r="J77" s="81"/>
      <c r="L77" s="33"/>
      <c r="N77" s="54"/>
      <c r="O77" s="98"/>
    </row>
    <row r="78" spans="1:15" x14ac:dyDescent="0.25">
      <c r="A78" s="90"/>
      <c r="B78" s="88"/>
      <c r="C78" s="88"/>
      <c r="D78" s="88"/>
      <c r="E78" s="89" t="s">
        <v>63</v>
      </c>
      <c r="F78" s="2"/>
      <c r="G78" s="2"/>
      <c r="H78" s="55"/>
      <c r="I78" s="2"/>
      <c r="J78" s="81"/>
      <c r="L78" s="33"/>
      <c r="N78" s="54"/>
      <c r="O78" s="98"/>
    </row>
    <row r="79" spans="1:15" x14ac:dyDescent="0.25">
      <c r="A79" s="90"/>
      <c r="B79" s="88"/>
      <c r="C79" s="92"/>
      <c r="D79" s="88"/>
      <c r="E79" s="93"/>
      <c r="F79" s="2"/>
      <c r="G79" s="2"/>
      <c r="H79" s="55"/>
      <c r="I79" s="2"/>
      <c r="J79" s="81"/>
      <c r="L79" s="33"/>
      <c r="N79" s="54"/>
      <c r="O79" s="98"/>
    </row>
    <row r="80" spans="1:15" x14ac:dyDescent="0.25">
      <c r="A80" s="89"/>
      <c r="B80" s="88"/>
      <c r="C80" s="92"/>
      <c r="D80" s="92"/>
      <c r="E80" s="94"/>
      <c r="F80" s="70"/>
      <c r="H80" s="71"/>
      <c r="J80" s="81"/>
      <c r="L80" s="33"/>
      <c r="N80" s="54"/>
      <c r="O80" s="98"/>
    </row>
    <row r="81" spans="1:15" x14ac:dyDescent="0.25">
      <c r="A81" s="95"/>
      <c r="B81" s="88"/>
      <c r="C81" s="96"/>
      <c r="D81" s="96"/>
      <c r="E81" s="94"/>
      <c r="H81" s="71"/>
      <c r="J81" s="81"/>
      <c r="L81" s="33"/>
      <c r="N81" s="54"/>
      <c r="O81" s="85"/>
    </row>
    <row r="82" spans="1:15" x14ac:dyDescent="0.25">
      <c r="A82" s="97"/>
      <c r="B82" s="88"/>
      <c r="C82" s="96"/>
      <c r="D82" s="96"/>
      <c r="E82" s="94"/>
      <c r="H82" s="71"/>
      <c r="J82" s="81"/>
      <c r="L82" s="33"/>
      <c r="N82" s="54"/>
      <c r="O82" s="85"/>
    </row>
    <row r="83" spans="1:15" x14ac:dyDescent="0.25">
      <c r="A83" s="97"/>
      <c r="B83" s="88"/>
      <c r="C83" s="96"/>
      <c r="D83" s="96"/>
      <c r="E83" s="94"/>
      <c r="H83" s="71"/>
      <c r="J83" s="81"/>
      <c r="L83" s="33"/>
      <c r="N83" s="54"/>
      <c r="O83" s="85"/>
    </row>
    <row r="84" spans="1:15" x14ac:dyDescent="0.25">
      <c r="A84" s="87"/>
      <c r="B84" s="88"/>
      <c r="C84" s="88"/>
      <c r="D84" s="88"/>
      <c r="E84" s="89"/>
      <c r="F84" s="2"/>
      <c r="G84" s="2"/>
      <c r="H84" s="55"/>
      <c r="I84" s="2"/>
      <c r="J84" s="81"/>
      <c r="L84" s="33"/>
      <c r="N84" s="54"/>
      <c r="O84" s="85"/>
    </row>
    <row r="85" spans="1:15" x14ac:dyDescent="0.25">
      <c r="A85" s="90"/>
      <c r="B85" s="88"/>
      <c r="C85" s="88"/>
      <c r="D85" s="88"/>
      <c r="E85" s="89"/>
      <c r="F85" s="2"/>
      <c r="G85" s="2"/>
      <c r="H85" s="55"/>
      <c r="I85" s="2"/>
      <c r="J85" s="81"/>
      <c r="L85" s="33"/>
      <c r="N85" s="54"/>
      <c r="O85" s="85"/>
    </row>
    <row r="86" spans="1:15" x14ac:dyDescent="0.25">
      <c r="A86" s="90"/>
      <c r="B86" s="88"/>
      <c r="C86" s="92"/>
      <c r="D86" s="88"/>
      <c r="E86" s="93"/>
      <c r="F86" s="2"/>
      <c r="G86" s="2"/>
      <c r="H86" s="55"/>
      <c r="I86" s="2"/>
      <c r="J86" s="81"/>
      <c r="L86" s="33"/>
      <c r="N86" s="54"/>
      <c r="O86" s="85"/>
    </row>
    <row r="87" spans="1:15" x14ac:dyDescent="0.25">
      <c r="A87" s="99">
        <f>SUM(A69:A86)</f>
        <v>0</v>
      </c>
      <c r="E87" s="71">
        <f>SUM(E69:E86)</f>
        <v>0</v>
      </c>
      <c r="H87" s="71">
        <f>SUM(H69:H86)</f>
        <v>0</v>
      </c>
      <c r="J87" s="81"/>
      <c r="L87" s="33"/>
      <c r="N87" s="54"/>
      <c r="O87" s="85"/>
    </row>
    <row r="88" spans="1:15" x14ac:dyDescent="0.25">
      <c r="J88" s="81"/>
      <c r="L88" s="33"/>
      <c r="N88" s="54"/>
      <c r="O88" s="85"/>
    </row>
    <row r="89" spans="1:15" x14ac:dyDescent="0.25">
      <c r="J89" s="81"/>
      <c r="L89" s="33"/>
      <c r="N89" s="54"/>
      <c r="O89" s="85"/>
    </row>
    <row r="90" spans="1:15" x14ac:dyDescent="0.25">
      <c r="H90" s="7">
        <v>2</v>
      </c>
      <c r="J90" s="81"/>
      <c r="L90" s="33"/>
      <c r="N90" s="54"/>
      <c r="O90" s="85"/>
    </row>
    <row r="91" spans="1:15" x14ac:dyDescent="0.25">
      <c r="J91" s="81"/>
      <c r="L91" s="33"/>
      <c r="N91" s="54"/>
      <c r="O91" s="85"/>
    </row>
    <row r="92" spans="1:15" x14ac:dyDescent="0.25">
      <c r="J92" s="81"/>
      <c r="K92" s="32"/>
      <c r="L92" s="33"/>
      <c r="N92" s="54"/>
      <c r="O92" s="85"/>
    </row>
    <row r="93" spans="1:15" x14ac:dyDescent="0.25">
      <c r="J93" s="81"/>
      <c r="L93" s="100"/>
      <c r="N93" s="54"/>
      <c r="O93" s="85"/>
    </row>
    <row r="94" spans="1:15" x14ac:dyDescent="0.25">
      <c r="L94" s="100"/>
      <c r="N94" s="54"/>
      <c r="O94" s="85"/>
    </row>
    <row r="95" spans="1:15" x14ac:dyDescent="0.25">
      <c r="K95" s="32"/>
      <c r="L95" s="101"/>
      <c r="N95" s="54"/>
      <c r="O95" s="85"/>
    </row>
    <row r="96" spans="1:15" x14ac:dyDescent="0.25">
      <c r="K96" s="32"/>
      <c r="L96" s="101"/>
      <c r="N96" s="54"/>
      <c r="O96" s="85"/>
    </row>
    <row r="97" spans="1:19" x14ac:dyDescent="0.25">
      <c r="K97" s="32"/>
      <c r="L97" s="101"/>
      <c r="N97" s="54"/>
      <c r="O97" s="85"/>
    </row>
    <row r="98" spans="1:19" x14ac:dyDescent="0.25">
      <c r="K98" s="32"/>
      <c r="L98" s="101"/>
      <c r="N98" s="54"/>
      <c r="O98" s="85"/>
    </row>
    <row r="99" spans="1:19" x14ac:dyDescent="0.25">
      <c r="K99" s="32"/>
      <c r="L99" s="101"/>
      <c r="N99" s="54"/>
      <c r="O99" s="85"/>
    </row>
    <row r="100" spans="1:19" x14ac:dyDescent="0.25">
      <c r="K100" s="32"/>
      <c r="L100" s="101"/>
      <c r="N100" s="54"/>
      <c r="O100" s="85"/>
    </row>
    <row r="101" spans="1:19" x14ac:dyDescent="0.25">
      <c r="K101" s="32"/>
      <c r="L101" s="101"/>
      <c r="O101" s="85"/>
    </row>
    <row r="102" spans="1:19" x14ac:dyDescent="0.25">
      <c r="K102" s="32"/>
      <c r="L102" s="101"/>
      <c r="O102" s="85"/>
    </row>
    <row r="103" spans="1:19" x14ac:dyDescent="0.25">
      <c r="K103" s="32"/>
      <c r="L103" s="101"/>
    </row>
    <row r="104" spans="1:19" x14ac:dyDescent="0.25">
      <c r="K104" s="32"/>
      <c r="L104" s="101"/>
    </row>
    <row r="105" spans="1:19" x14ac:dyDescent="0.25">
      <c r="K105" s="32"/>
      <c r="L105" s="101"/>
    </row>
    <row r="106" spans="1:19" x14ac:dyDescent="0.25">
      <c r="K106" s="32"/>
      <c r="L106" s="101"/>
      <c r="O106" s="75">
        <f>SUM(O13:O105)</f>
        <v>0</v>
      </c>
    </row>
    <row r="107" spans="1:19" x14ac:dyDescent="0.25">
      <c r="K107" s="32"/>
      <c r="L107" s="101"/>
    </row>
    <row r="108" spans="1:19" x14ac:dyDescent="0.25">
      <c r="K108" s="32"/>
      <c r="L108" s="101"/>
    </row>
    <row r="109" spans="1:19" s="57" customFormat="1" x14ac:dyDescent="0.25">
      <c r="A109" s="7"/>
      <c r="B109" s="7"/>
      <c r="C109" s="7"/>
      <c r="D109" s="7"/>
      <c r="E109" s="7"/>
      <c r="F109" s="7"/>
      <c r="G109" s="7"/>
      <c r="I109" s="7"/>
      <c r="J109" s="7"/>
      <c r="K109" s="32"/>
      <c r="L109" s="101"/>
      <c r="N109" s="35"/>
      <c r="O109" s="102"/>
      <c r="P109" s="7"/>
      <c r="Q109" s="7"/>
      <c r="R109" s="7"/>
      <c r="S109" s="7"/>
    </row>
    <row r="110" spans="1:19" s="57" customFormat="1" x14ac:dyDescent="0.25">
      <c r="A110" s="7"/>
      <c r="B110" s="7"/>
      <c r="C110" s="7"/>
      <c r="D110" s="7"/>
      <c r="E110" s="7"/>
      <c r="F110" s="7"/>
      <c r="G110" s="7"/>
      <c r="I110" s="7"/>
      <c r="J110" s="7"/>
      <c r="K110" s="32"/>
      <c r="L110" s="101"/>
      <c r="N110" s="35"/>
      <c r="O110" s="102"/>
      <c r="P110" s="7"/>
      <c r="Q110" s="7"/>
      <c r="R110" s="7"/>
      <c r="S110" s="7"/>
    </row>
    <row r="111" spans="1:19" s="57" customFormat="1" x14ac:dyDescent="0.25">
      <c r="A111" s="7"/>
      <c r="B111" s="7"/>
      <c r="C111" s="7"/>
      <c r="D111" s="7"/>
      <c r="E111" s="7"/>
      <c r="F111" s="7"/>
      <c r="G111" s="7"/>
      <c r="I111" s="7"/>
      <c r="J111" s="7"/>
      <c r="K111" s="32"/>
      <c r="L111" s="101"/>
      <c r="N111" s="35"/>
      <c r="O111" s="102"/>
      <c r="P111" s="7"/>
      <c r="Q111" s="7"/>
      <c r="R111" s="7"/>
      <c r="S111" s="7"/>
    </row>
    <row r="112" spans="1:19" s="57" customFormat="1" x14ac:dyDescent="0.25">
      <c r="A112" s="7"/>
      <c r="B112" s="7"/>
      <c r="C112" s="7"/>
      <c r="D112" s="7"/>
      <c r="E112" s="7"/>
      <c r="F112" s="7"/>
      <c r="G112" s="7"/>
      <c r="I112" s="7"/>
      <c r="J112" s="7"/>
      <c r="K112" s="32"/>
      <c r="L112" s="101"/>
      <c r="N112" s="35"/>
      <c r="O112" s="102"/>
      <c r="P112" s="7"/>
      <c r="Q112" s="7"/>
      <c r="R112" s="7"/>
      <c r="S112" s="7"/>
    </row>
    <row r="113" spans="1:19" s="57" customFormat="1" x14ac:dyDescent="0.25">
      <c r="A113" s="7"/>
      <c r="B113" s="7"/>
      <c r="C113" s="7"/>
      <c r="D113" s="7"/>
      <c r="E113" s="7"/>
      <c r="F113" s="7"/>
      <c r="G113" s="7"/>
      <c r="I113" s="7"/>
      <c r="J113" s="7"/>
      <c r="K113" s="32"/>
      <c r="L113" s="101"/>
      <c r="N113" s="35"/>
      <c r="O113" s="102"/>
      <c r="P113" s="7"/>
      <c r="Q113" s="7"/>
      <c r="R113" s="7"/>
      <c r="S113" s="7"/>
    </row>
    <row r="114" spans="1:19" s="57" customFormat="1" x14ac:dyDescent="0.25">
      <c r="A114" s="7"/>
      <c r="B114" s="7"/>
      <c r="C114" s="7"/>
      <c r="D114" s="7"/>
      <c r="E114" s="7"/>
      <c r="F114" s="7"/>
      <c r="I114" s="7"/>
      <c r="J114" s="7"/>
      <c r="K114" s="32"/>
      <c r="L114" s="103">
        <f>SUM(L13:L113)</f>
        <v>67862000</v>
      </c>
      <c r="M114" s="104">
        <f>SUM(M13:M113)</f>
        <v>61690000</v>
      </c>
      <c r="N114" s="35"/>
      <c r="O114" s="102"/>
      <c r="P114" s="7"/>
      <c r="Q114" s="7"/>
      <c r="R114" s="7"/>
      <c r="S114" s="7"/>
    </row>
    <row r="115" spans="1:19" s="57" customFormat="1" x14ac:dyDescent="0.2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103">
        <f>SUM(L13:L114)</f>
        <v>135724000</v>
      </c>
      <c r="N115" s="35"/>
      <c r="O115" s="102"/>
      <c r="P115" s="7"/>
      <c r="Q115" s="7"/>
      <c r="R115" s="7"/>
      <c r="S115" s="7"/>
    </row>
    <row r="116" spans="1:19" s="57" customFormat="1" x14ac:dyDescent="0.2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105"/>
      <c r="N116" s="35"/>
      <c r="O116" s="102"/>
      <c r="P116" s="7"/>
      <c r="Q116" s="7"/>
      <c r="R116" s="7"/>
      <c r="S116" s="7"/>
    </row>
    <row r="117" spans="1:19" s="57" customFormat="1" x14ac:dyDescent="0.2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105"/>
      <c r="N117" s="35"/>
      <c r="O117" s="102"/>
      <c r="P117" s="7"/>
      <c r="Q117" s="7"/>
      <c r="R117" s="7"/>
      <c r="S117" s="7"/>
    </row>
    <row r="118" spans="1:19" s="57" customFormat="1" x14ac:dyDescent="0.2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105"/>
      <c r="N118" s="35"/>
      <c r="O118" s="102"/>
      <c r="P118" s="7"/>
      <c r="Q118" s="7"/>
      <c r="R118" s="7"/>
      <c r="S118" s="7"/>
    </row>
    <row r="119" spans="1:19" s="57" customFormat="1" x14ac:dyDescent="0.2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105"/>
      <c r="N119" s="35"/>
      <c r="O119" s="102"/>
      <c r="P119" s="7"/>
      <c r="Q119" s="7"/>
      <c r="R119" s="7"/>
      <c r="S119" s="7"/>
    </row>
    <row r="120" spans="1:19" s="57" customFormat="1" x14ac:dyDescent="0.2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105"/>
      <c r="N120" s="35"/>
      <c r="O120" s="102"/>
      <c r="P120" s="7"/>
      <c r="Q120" s="7"/>
      <c r="R120" s="7"/>
      <c r="S120" s="7"/>
    </row>
    <row r="121" spans="1:19" s="57" customFormat="1" x14ac:dyDescent="0.2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105"/>
      <c r="N121" s="35"/>
      <c r="O121" s="102"/>
      <c r="P121" s="7"/>
      <c r="Q121" s="7"/>
      <c r="R121" s="7"/>
      <c r="S121" s="7"/>
    </row>
    <row r="122" spans="1:19" s="57" customFormat="1" x14ac:dyDescent="0.25">
      <c r="A122" s="7"/>
      <c r="B122" s="7"/>
      <c r="C122" s="7"/>
      <c r="D122" s="7"/>
      <c r="E122" s="7"/>
      <c r="F122" s="7"/>
      <c r="H122" s="7"/>
      <c r="I122" s="7"/>
      <c r="J122" s="7"/>
      <c r="K122" s="7"/>
      <c r="L122" s="105"/>
      <c r="N122" s="35"/>
      <c r="O122" s="102"/>
      <c r="P122" s="7"/>
      <c r="Q122" s="7"/>
      <c r="R122" s="7"/>
      <c r="S122" s="7"/>
    </row>
    <row r="123" spans="1:19" s="57" customFormat="1" x14ac:dyDescent="0.2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105"/>
      <c r="N123" s="35"/>
      <c r="O123" s="102"/>
      <c r="P123" s="7"/>
      <c r="Q123" s="7"/>
      <c r="R123" s="7"/>
      <c r="S123" s="7"/>
    </row>
    <row r="124" spans="1:19" s="57" customFormat="1" x14ac:dyDescent="0.2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105"/>
      <c r="N124" s="35"/>
      <c r="O124" s="102"/>
      <c r="P124" s="7"/>
      <c r="Q124" s="7"/>
      <c r="R124" s="7"/>
      <c r="S124" s="7"/>
    </row>
    <row r="125" spans="1:19" s="57" customFormat="1" x14ac:dyDescent="0.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105"/>
      <c r="N125" s="35"/>
      <c r="O125" s="102"/>
      <c r="P125" s="7"/>
      <c r="Q125" s="7"/>
      <c r="R125" s="7"/>
      <c r="S125" s="7"/>
    </row>
    <row r="126" spans="1:19" s="57" customFormat="1" x14ac:dyDescent="0.2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105"/>
      <c r="N126" s="35"/>
      <c r="O126" s="102"/>
      <c r="P126" s="7"/>
      <c r="Q126" s="7"/>
      <c r="R126" s="7"/>
      <c r="S126" s="7"/>
    </row>
    <row r="127" spans="1:19" s="57" customFormat="1" x14ac:dyDescent="0.2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105"/>
      <c r="N127" s="35"/>
      <c r="O127" s="102"/>
      <c r="P127" s="7"/>
      <c r="Q127" s="7"/>
      <c r="R127" s="7"/>
      <c r="S127" s="7"/>
    </row>
    <row r="128" spans="1:19" s="57" customFormat="1" x14ac:dyDescent="0.2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105"/>
      <c r="N128" s="35"/>
      <c r="O128" s="102"/>
      <c r="P128" s="7"/>
      <c r="Q128" s="7"/>
      <c r="R128" s="7"/>
      <c r="S128" s="7"/>
    </row>
    <row r="129" spans="1:19" s="57" customFormat="1" x14ac:dyDescent="0.2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105"/>
      <c r="N129" s="35"/>
      <c r="O129" s="102"/>
      <c r="P129" s="7"/>
      <c r="Q129" s="7"/>
      <c r="R129" s="7"/>
      <c r="S129" s="7"/>
    </row>
    <row r="130" spans="1:19" s="57" customFormat="1" x14ac:dyDescent="0.2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105"/>
      <c r="N130" s="35"/>
      <c r="O130" s="102"/>
      <c r="P130" s="7"/>
      <c r="Q130" s="7"/>
      <c r="R130" s="7"/>
      <c r="S130" s="7"/>
    </row>
    <row r="131" spans="1:19" s="57" customFormat="1" x14ac:dyDescent="0.2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105"/>
      <c r="N131" s="35"/>
      <c r="O131" s="102"/>
      <c r="P131" s="7"/>
      <c r="Q131" s="7"/>
      <c r="R131" s="7"/>
      <c r="S131" s="7"/>
    </row>
    <row r="132" spans="1:19" s="57" customFormat="1" x14ac:dyDescent="0.2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105"/>
      <c r="N132" s="35"/>
      <c r="O132" s="102"/>
      <c r="P132" s="7"/>
      <c r="Q132" s="7"/>
      <c r="R132" s="7"/>
      <c r="S132" s="7"/>
    </row>
  </sheetData>
  <mergeCells count="1">
    <mergeCell ref="A1:I1"/>
  </mergeCells>
  <pageMargins left="0.7" right="0.7" top="0.75" bottom="0.75" header="0.3" footer="0.3"/>
  <pageSetup paperSize="9" scale="71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2"/>
  <sheetViews>
    <sheetView tabSelected="1" view="pageBreakPreview" topLeftCell="A52" zoomScale="90" zoomScaleNormal="100" zoomScaleSheetLayoutView="90" workbookViewId="0">
      <selection activeCell="J23" sqref="J23"/>
    </sheetView>
  </sheetViews>
  <sheetFormatPr defaultRowHeight="15" x14ac:dyDescent="0.25"/>
  <cols>
    <col min="1" max="1" width="17.4257812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13.85546875" style="7" customWidth="1"/>
    <col min="8" max="8" width="22" style="7" customWidth="1"/>
    <col min="9" max="9" width="20.7109375" style="7" customWidth="1"/>
    <col min="10" max="10" width="27.5703125" style="7" bestFit="1" customWidth="1"/>
    <col min="11" max="11" width="18.5703125" style="7" bestFit="1" customWidth="1"/>
    <col min="12" max="12" width="18.5703125" style="105" bestFit="1" customWidth="1"/>
    <col min="13" max="13" width="16.140625" style="57" bestFit="1" customWidth="1"/>
    <col min="14" max="14" width="15.5703125" style="35" customWidth="1"/>
    <col min="15" max="15" width="20" style="102" bestFit="1" customWidth="1"/>
    <col min="16" max="16" width="21.5703125" style="7" bestFit="1" customWidth="1"/>
    <col min="17" max="17" width="12.42578125" style="7" bestFit="1" customWidth="1"/>
    <col min="18" max="18" width="22.42578125" style="7" customWidth="1"/>
    <col min="19" max="19" width="20.140625" style="7" customWidth="1"/>
    <col min="20" max="16384" width="9.140625" style="7"/>
  </cols>
  <sheetData>
    <row r="1" spans="1:19" ht="15.75" x14ac:dyDescent="0.25">
      <c r="A1" s="122" t="s">
        <v>0</v>
      </c>
      <c r="B1" s="122"/>
      <c r="C1" s="122"/>
      <c r="D1" s="122"/>
      <c r="E1" s="122"/>
      <c r="F1" s="122"/>
      <c r="G1" s="122"/>
      <c r="H1" s="122"/>
      <c r="I1" s="122"/>
      <c r="J1" s="116">
        <f>67500+70000-30000</f>
        <v>107500</v>
      </c>
      <c r="K1" s="2"/>
      <c r="L1" s="3"/>
      <c r="M1" s="4"/>
      <c r="N1" s="5"/>
      <c r="O1" s="6"/>
      <c r="P1" s="2"/>
      <c r="Q1" s="2"/>
      <c r="R1" s="2"/>
      <c r="S1" s="2"/>
    </row>
    <row r="2" spans="1:19" x14ac:dyDescent="0.25">
      <c r="A2" s="8"/>
      <c r="B2" s="8"/>
      <c r="C2" s="8"/>
      <c r="D2" s="8"/>
      <c r="E2" s="8"/>
      <c r="F2" s="8"/>
      <c r="G2" s="8"/>
      <c r="H2" s="9"/>
      <c r="I2" s="8"/>
      <c r="J2" s="8" t="s">
        <v>7</v>
      </c>
      <c r="K2" s="2"/>
      <c r="L2" s="3"/>
      <c r="M2" s="4"/>
      <c r="N2" s="5"/>
      <c r="O2" s="10"/>
      <c r="P2" s="2"/>
      <c r="Q2" s="2"/>
      <c r="R2" s="2"/>
      <c r="S2" s="2"/>
    </row>
    <row r="3" spans="1:19" ht="14.25" x14ac:dyDescent="0.2">
      <c r="A3" s="8" t="s">
        <v>1</v>
      </c>
      <c r="B3" s="11" t="s">
        <v>64</v>
      </c>
      <c r="C3" s="10"/>
      <c r="D3" s="8"/>
      <c r="E3" s="8"/>
      <c r="F3" s="8"/>
      <c r="G3" s="8"/>
      <c r="H3" s="8" t="s">
        <v>3</v>
      </c>
      <c r="I3" s="12">
        <v>43078</v>
      </c>
      <c r="J3" s="13"/>
      <c r="K3" s="2"/>
      <c r="L3" s="14"/>
      <c r="M3" s="4"/>
      <c r="N3" s="5"/>
      <c r="O3" s="10"/>
      <c r="P3" s="2"/>
      <c r="Q3" s="2"/>
      <c r="R3" s="2"/>
      <c r="S3" s="2"/>
    </row>
    <row r="4" spans="1:19" ht="14.25" x14ac:dyDescent="0.2">
      <c r="A4" s="8" t="s">
        <v>4</v>
      </c>
      <c r="B4" s="8" t="s">
        <v>56</v>
      </c>
      <c r="C4" s="8"/>
      <c r="D4" s="8"/>
      <c r="E4" s="8"/>
      <c r="F4" s="8"/>
      <c r="G4" s="8"/>
      <c r="H4" s="8" t="s">
        <v>6</v>
      </c>
      <c r="I4" s="15">
        <v>0.66666666666666663</v>
      </c>
      <c r="J4" s="15"/>
      <c r="K4" s="2"/>
      <c r="L4" s="14"/>
      <c r="M4" s="4"/>
      <c r="N4" s="5"/>
      <c r="O4" s="10"/>
      <c r="P4" s="2"/>
      <c r="Q4" s="2"/>
      <c r="R4" s="2"/>
      <c r="S4" s="2"/>
    </row>
    <row r="5" spans="1:19" ht="14.25" x14ac:dyDescent="0.2">
      <c r="A5" s="8"/>
      <c r="B5" s="8" t="s">
        <v>7</v>
      </c>
      <c r="C5" s="8"/>
      <c r="D5" s="8"/>
      <c r="E5" s="8"/>
      <c r="F5" s="8"/>
      <c r="G5" s="8"/>
      <c r="H5" s="9"/>
      <c r="I5" s="15"/>
      <c r="J5" s="16"/>
      <c r="K5" s="2"/>
      <c r="L5" s="14"/>
      <c r="M5" s="17"/>
      <c r="N5" s="18"/>
      <c r="O5" s="6"/>
      <c r="P5" s="2"/>
      <c r="Q5" s="2"/>
      <c r="R5" s="2"/>
      <c r="S5" s="2"/>
    </row>
    <row r="6" spans="1:19" ht="14.25" x14ac:dyDescent="0.2">
      <c r="A6" s="19" t="s">
        <v>8</v>
      </c>
      <c r="B6" s="20"/>
      <c r="C6" s="8"/>
      <c r="D6" s="8"/>
      <c r="E6" s="8"/>
      <c r="F6" s="8"/>
      <c r="G6" s="8" t="s">
        <v>7</v>
      </c>
      <c r="H6" s="9"/>
      <c r="I6" s="8"/>
      <c r="J6" s="8">
        <f>5715000+450000</f>
        <v>6165000</v>
      </c>
      <c r="K6" s="21">
        <v>1220004260181</v>
      </c>
      <c r="L6" s="14"/>
      <c r="M6" s="4"/>
      <c r="N6" s="18"/>
      <c r="O6" s="8"/>
      <c r="P6" s="2"/>
      <c r="Q6" s="2"/>
      <c r="R6" s="2"/>
      <c r="S6" s="2"/>
    </row>
    <row r="7" spans="1:19" ht="14.25" x14ac:dyDescent="0.2">
      <c r="A7" s="8"/>
      <c r="B7" s="8"/>
      <c r="C7" s="22" t="s">
        <v>9</v>
      </c>
      <c r="D7" s="22"/>
      <c r="E7" s="22" t="s">
        <v>10</v>
      </c>
      <c r="F7" s="22"/>
      <c r="G7" s="22" t="s">
        <v>11</v>
      </c>
      <c r="H7" s="9"/>
      <c r="I7" s="8"/>
      <c r="J7" s="8"/>
      <c r="K7" s="2"/>
      <c r="L7" s="14"/>
      <c r="M7" s="4"/>
      <c r="N7" s="5"/>
      <c r="O7" s="8"/>
      <c r="P7" s="2"/>
      <c r="Q7" s="2"/>
      <c r="R7" s="2"/>
      <c r="S7" s="2"/>
    </row>
    <row r="8" spans="1:19" ht="14.25" x14ac:dyDescent="0.2">
      <c r="A8" s="8"/>
      <c r="B8" s="23"/>
      <c r="C8" s="24">
        <v>100000</v>
      </c>
      <c r="D8" s="8"/>
      <c r="E8" s="114">
        <f>116+78</f>
        <v>194</v>
      </c>
      <c r="F8" s="23"/>
      <c r="G8" s="17">
        <f>C8*E8</f>
        <v>19400000</v>
      </c>
      <c r="H8" s="9"/>
      <c r="I8" s="17"/>
      <c r="J8" s="17"/>
      <c r="K8" s="2"/>
      <c r="L8" s="14"/>
      <c r="M8" s="4"/>
      <c r="N8" s="5"/>
      <c r="O8" s="8"/>
      <c r="P8" s="2"/>
      <c r="Q8" s="2"/>
      <c r="R8" s="2"/>
      <c r="S8" s="2"/>
    </row>
    <row r="9" spans="1:19" x14ac:dyDescent="0.25">
      <c r="A9" s="8"/>
      <c r="B9" s="23"/>
      <c r="C9" s="24">
        <v>50000</v>
      </c>
      <c r="D9" s="8"/>
      <c r="E9" s="114">
        <f>87+60</f>
        <v>147</v>
      </c>
      <c r="F9" s="23"/>
      <c r="G9" s="17">
        <f t="shared" ref="G9:G16" si="0">C9*E9</f>
        <v>7350000</v>
      </c>
      <c r="H9" s="9"/>
      <c r="I9" s="17">
        <f>28*3</f>
        <v>84</v>
      </c>
      <c r="J9" s="17"/>
      <c r="K9" s="2"/>
      <c r="L9" s="3"/>
      <c r="M9" s="4"/>
      <c r="N9" s="5"/>
      <c r="O9" s="6"/>
      <c r="P9" s="2"/>
      <c r="Q9" s="2"/>
      <c r="R9" s="2"/>
      <c r="S9" s="2"/>
    </row>
    <row r="10" spans="1:19" x14ac:dyDescent="0.25">
      <c r="A10" s="8"/>
      <c r="B10" s="23"/>
      <c r="C10" s="24">
        <v>20000</v>
      </c>
      <c r="D10" s="8"/>
      <c r="E10" s="114">
        <v>55</v>
      </c>
      <c r="F10" s="23"/>
      <c r="G10" s="17">
        <f t="shared" si="0"/>
        <v>1100000</v>
      </c>
      <c r="H10" s="9"/>
      <c r="I10" s="9"/>
      <c r="J10" s="17">
        <v>23372500</v>
      </c>
      <c r="K10" s="25"/>
      <c r="L10" s="3"/>
      <c r="M10" s="4"/>
      <c r="N10" s="5"/>
      <c r="O10" s="8"/>
      <c r="P10" s="2"/>
      <c r="Q10" s="2"/>
      <c r="R10" s="2"/>
      <c r="S10" s="2"/>
    </row>
    <row r="11" spans="1:19" x14ac:dyDescent="0.25">
      <c r="A11" s="8"/>
      <c r="B11" s="23"/>
      <c r="C11" s="24">
        <v>10000</v>
      </c>
      <c r="D11" s="8"/>
      <c r="E11" s="114">
        <v>64</v>
      </c>
      <c r="F11" s="23"/>
      <c r="G11" s="17">
        <f t="shared" si="0"/>
        <v>640000</v>
      </c>
      <c r="H11" s="9"/>
      <c r="I11" s="17"/>
      <c r="J11" s="17"/>
      <c r="K11" s="2"/>
      <c r="L11" s="3"/>
      <c r="M11" s="4"/>
      <c r="N11" s="26"/>
      <c r="O11" s="9"/>
      <c r="P11" s="2"/>
      <c r="Q11" s="2"/>
      <c r="R11" s="2" t="s">
        <v>12</v>
      </c>
      <c r="S11" s="2"/>
    </row>
    <row r="12" spans="1:19" x14ac:dyDescent="0.25">
      <c r="A12" s="8"/>
      <c r="B12" s="23"/>
      <c r="C12" s="24">
        <v>5000</v>
      </c>
      <c r="D12" s="8"/>
      <c r="E12" s="23">
        <v>21</v>
      </c>
      <c r="F12" s="23"/>
      <c r="G12" s="17">
        <f>C12*E12</f>
        <v>105000</v>
      </c>
      <c r="H12" s="9"/>
      <c r="I12" s="17"/>
      <c r="J12" s="17" t="s">
        <v>13</v>
      </c>
      <c r="L12" s="27" t="s">
        <v>14</v>
      </c>
      <c r="M12" s="28" t="s">
        <v>15</v>
      </c>
      <c r="N12" s="29" t="s">
        <v>16</v>
      </c>
      <c r="O12" s="30" t="s">
        <v>12</v>
      </c>
      <c r="P12" s="2" t="s">
        <v>17</v>
      </c>
      <c r="Q12" s="2" t="s">
        <v>18</v>
      </c>
      <c r="R12" s="2" t="s">
        <v>19</v>
      </c>
      <c r="S12" s="2"/>
    </row>
    <row r="13" spans="1:19" x14ac:dyDescent="0.2">
      <c r="A13" s="8"/>
      <c r="B13" s="23"/>
      <c r="C13" s="24">
        <v>2000</v>
      </c>
      <c r="D13" s="8"/>
      <c r="E13" s="23">
        <v>10</v>
      </c>
      <c r="F13" s="23"/>
      <c r="G13" s="17">
        <f t="shared" si="0"/>
        <v>20000</v>
      </c>
      <c r="H13" s="9"/>
      <c r="I13" s="17"/>
      <c r="J13" s="33">
        <v>500000</v>
      </c>
      <c r="K13" s="32">
        <v>43827</v>
      </c>
      <c r="L13" s="31" t="s">
        <v>66</v>
      </c>
      <c r="M13" s="119"/>
      <c r="O13" s="2" t="s">
        <v>20</v>
      </c>
      <c r="P13" s="2"/>
    </row>
    <row r="14" spans="1:19" x14ac:dyDescent="0.2">
      <c r="A14" s="8"/>
      <c r="B14" s="23"/>
      <c r="C14" s="24">
        <v>1000</v>
      </c>
      <c r="D14" s="8"/>
      <c r="E14" s="23">
        <v>2</v>
      </c>
      <c r="F14" s="23"/>
      <c r="G14" s="17">
        <f t="shared" si="0"/>
        <v>2000</v>
      </c>
      <c r="H14" s="9"/>
      <c r="I14" s="17"/>
      <c r="J14" s="33">
        <v>700000</v>
      </c>
      <c r="K14" s="32">
        <v>43828</v>
      </c>
      <c r="L14" s="31" t="s">
        <v>59</v>
      </c>
      <c r="M14" s="119"/>
      <c r="O14" s="36"/>
      <c r="P14" s="37"/>
    </row>
    <row r="15" spans="1:19" x14ac:dyDescent="0.2">
      <c r="A15" s="8"/>
      <c r="B15" s="23"/>
      <c r="C15" s="24">
        <v>500</v>
      </c>
      <c r="D15" s="8"/>
      <c r="E15" s="23">
        <v>0</v>
      </c>
      <c r="F15" s="23"/>
      <c r="G15" s="17">
        <f t="shared" si="0"/>
        <v>0</v>
      </c>
      <c r="H15" s="9"/>
      <c r="I15" s="10"/>
      <c r="J15" s="33">
        <v>100000</v>
      </c>
      <c r="K15" s="32">
        <v>43829</v>
      </c>
      <c r="L15" s="31" t="s">
        <v>59</v>
      </c>
      <c r="M15" s="119"/>
      <c r="O15" s="33"/>
      <c r="P15" s="37"/>
    </row>
    <row r="16" spans="1:19" x14ac:dyDescent="0.2">
      <c r="A16" s="8"/>
      <c r="B16" s="23"/>
      <c r="C16" s="24">
        <v>100</v>
      </c>
      <c r="D16" s="8"/>
      <c r="E16" s="23">
        <v>0</v>
      </c>
      <c r="F16" s="23"/>
      <c r="G16" s="17">
        <f t="shared" si="0"/>
        <v>0</v>
      </c>
      <c r="H16" s="9"/>
      <c r="I16" s="10"/>
      <c r="J16" s="33">
        <v>1400000</v>
      </c>
      <c r="K16" s="32">
        <v>43830</v>
      </c>
      <c r="L16" s="31" t="s">
        <v>59</v>
      </c>
      <c r="M16" s="121"/>
      <c r="O16" s="33"/>
      <c r="P16" s="37"/>
    </row>
    <row r="17" spans="1:19" x14ac:dyDescent="0.2">
      <c r="A17" s="8"/>
      <c r="B17" s="8"/>
      <c r="C17" s="19" t="s">
        <v>21</v>
      </c>
      <c r="D17" s="8"/>
      <c r="E17" s="23"/>
      <c r="F17" s="8"/>
      <c r="G17" s="8"/>
      <c r="H17" s="9">
        <f>SUM(G8:G16)</f>
        <v>28617000</v>
      </c>
      <c r="I17" s="10"/>
      <c r="J17" s="33">
        <v>850000</v>
      </c>
      <c r="K17" s="32">
        <v>43831</v>
      </c>
      <c r="L17" s="31" t="s">
        <v>66</v>
      </c>
      <c r="M17" s="121"/>
      <c r="O17" s="33"/>
      <c r="P17" s="37"/>
    </row>
    <row r="18" spans="1:19" x14ac:dyDescent="0.2">
      <c r="A18" s="8"/>
      <c r="B18" s="8"/>
      <c r="C18" s="8"/>
      <c r="D18" s="8"/>
      <c r="E18" s="8"/>
      <c r="F18" s="8"/>
      <c r="G18" s="8"/>
      <c r="H18" s="9"/>
      <c r="I18" s="10"/>
      <c r="J18" s="112"/>
      <c r="K18" s="32">
        <v>43832</v>
      </c>
      <c r="L18" s="33">
        <v>1250000</v>
      </c>
      <c r="M18" s="120"/>
      <c r="O18" s="33"/>
      <c r="P18" s="40"/>
    </row>
    <row r="19" spans="1:19" x14ac:dyDescent="0.25">
      <c r="A19" s="8"/>
      <c r="B19" s="8"/>
      <c r="C19" s="8" t="s">
        <v>9</v>
      </c>
      <c r="D19" s="8"/>
      <c r="E19" s="8" t="s">
        <v>22</v>
      </c>
      <c r="F19" s="8"/>
      <c r="G19" s="8" t="s">
        <v>11</v>
      </c>
      <c r="H19" s="9"/>
      <c r="I19" s="24"/>
      <c r="J19" s="31"/>
      <c r="K19" s="32">
        <v>43833</v>
      </c>
      <c r="L19" s="33">
        <v>1000000</v>
      </c>
      <c r="M19" s="118"/>
      <c r="O19" s="33"/>
      <c r="P19" s="40"/>
    </row>
    <row r="20" spans="1:19" x14ac:dyDescent="0.25">
      <c r="A20" s="8"/>
      <c r="B20" s="8"/>
      <c r="C20" s="24">
        <v>1000</v>
      </c>
      <c r="D20" s="8"/>
      <c r="E20" s="8">
        <v>0</v>
      </c>
      <c r="F20" s="8"/>
      <c r="G20" s="24">
        <f>C20*E20</f>
        <v>0</v>
      </c>
      <c r="H20" s="9"/>
      <c r="I20" s="24"/>
      <c r="J20" s="31"/>
      <c r="K20" s="32">
        <v>43834</v>
      </c>
      <c r="L20" s="33">
        <v>650000</v>
      </c>
      <c r="M20" s="118"/>
      <c r="O20" s="33"/>
      <c r="P20" s="40"/>
    </row>
    <row r="21" spans="1:19" x14ac:dyDescent="0.2">
      <c r="A21" s="8"/>
      <c r="B21" s="8"/>
      <c r="C21" s="24">
        <v>500</v>
      </c>
      <c r="D21" s="8"/>
      <c r="E21" s="8">
        <v>0</v>
      </c>
      <c r="F21" s="8"/>
      <c r="G21" s="24">
        <f>C21*E21</f>
        <v>0</v>
      </c>
      <c r="H21" s="9"/>
      <c r="I21" s="24"/>
      <c r="J21" s="31"/>
      <c r="K21" s="32">
        <v>43835</v>
      </c>
      <c r="L21" s="33">
        <v>550000</v>
      </c>
      <c r="M21" s="42"/>
      <c r="O21" s="33"/>
      <c r="P21" s="43"/>
    </row>
    <row r="22" spans="1:19" x14ac:dyDescent="0.2">
      <c r="A22" s="8"/>
      <c r="B22" s="8"/>
      <c r="C22" s="24">
        <v>200</v>
      </c>
      <c r="D22" s="8"/>
      <c r="E22" s="8">
        <v>0</v>
      </c>
      <c r="F22" s="8"/>
      <c r="G22" s="24">
        <f>C22*E22</f>
        <v>0</v>
      </c>
      <c r="H22" s="9"/>
      <c r="I22" s="10"/>
      <c r="J22" s="31"/>
      <c r="K22" s="32">
        <v>43836</v>
      </c>
      <c r="L22" s="33">
        <v>1000000</v>
      </c>
      <c r="M22" s="42"/>
      <c r="O22" s="33"/>
      <c r="P22" s="34"/>
      <c r="Q22" s="44"/>
      <c r="R22" s="43"/>
      <c r="S22" s="43"/>
    </row>
    <row r="23" spans="1:19" x14ac:dyDescent="0.2">
      <c r="A23" s="8"/>
      <c r="B23" s="8"/>
      <c r="C23" s="24">
        <v>100</v>
      </c>
      <c r="D23" s="8"/>
      <c r="E23" s="8">
        <v>0</v>
      </c>
      <c r="F23" s="8"/>
      <c r="G23" s="24">
        <f>C23*E23</f>
        <v>0</v>
      </c>
      <c r="H23" s="9"/>
      <c r="I23" s="10"/>
      <c r="J23" s="31"/>
      <c r="K23" s="32">
        <v>43837</v>
      </c>
      <c r="L23" s="33">
        <v>900000</v>
      </c>
      <c r="M23" s="41"/>
      <c r="O23" s="33"/>
      <c r="P23" s="34"/>
      <c r="Q23" s="44"/>
      <c r="R23" s="43">
        <f>SUM(R14:R22)</f>
        <v>0</v>
      </c>
      <c r="S23" s="43">
        <f>SUM(S14:S22)</f>
        <v>0</v>
      </c>
    </row>
    <row r="24" spans="1:19" x14ac:dyDescent="0.2">
      <c r="A24" s="8"/>
      <c r="B24" s="8"/>
      <c r="C24" s="24">
        <v>50</v>
      </c>
      <c r="D24" s="8"/>
      <c r="E24" s="8">
        <v>0</v>
      </c>
      <c r="F24" s="8"/>
      <c r="G24" s="24">
        <f>C24*E24</f>
        <v>0</v>
      </c>
      <c r="H24" s="9"/>
      <c r="I24" s="8"/>
      <c r="J24" s="31"/>
      <c r="K24" s="32">
        <v>43838</v>
      </c>
      <c r="L24" s="33">
        <v>1500000</v>
      </c>
      <c r="M24" s="41"/>
      <c r="O24" s="45"/>
      <c r="P24" s="34"/>
      <c r="Q24" s="44"/>
      <c r="R24" s="46" t="s">
        <v>23</v>
      </c>
      <c r="S24" s="44"/>
    </row>
    <row r="25" spans="1:19" x14ac:dyDescent="0.2">
      <c r="A25" s="8"/>
      <c r="B25" s="8"/>
      <c r="C25" s="24">
        <v>25</v>
      </c>
      <c r="D25" s="8"/>
      <c r="E25" s="8">
        <v>0</v>
      </c>
      <c r="F25" s="8"/>
      <c r="G25" s="47">
        <v>0</v>
      </c>
      <c r="H25" s="9"/>
      <c r="I25" s="8" t="s">
        <v>7</v>
      </c>
      <c r="J25" s="31"/>
      <c r="K25" s="32">
        <v>43839</v>
      </c>
      <c r="L25" s="33">
        <v>800000</v>
      </c>
      <c r="M25" s="41"/>
      <c r="O25" s="45"/>
      <c r="P25" s="34"/>
      <c r="Q25" s="44"/>
      <c r="R25" s="46"/>
      <c r="S25" s="44"/>
    </row>
    <row r="26" spans="1:19" x14ac:dyDescent="0.2">
      <c r="A26" s="8"/>
      <c r="B26" s="8"/>
      <c r="C26" s="19" t="s">
        <v>21</v>
      </c>
      <c r="D26" s="8"/>
      <c r="E26" s="8"/>
      <c r="F26" s="8"/>
      <c r="G26" s="8"/>
      <c r="H26" s="48">
        <f>SUM(G20:G25)</f>
        <v>0</v>
      </c>
      <c r="I26" s="9"/>
      <c r="J26" s="31"/>
      <c r="K26" s="32">
        <v>43840</v>
      </c>
      <c r="L26" s="33">
        <v>850000</v>
      </c>
      <c r="M26" s="49"/>
      <c r="O26" s="50"/>
      <c r="P26" s="34"/>
      <c r="Q26" s="44"/>
      <c r="R26" s="46"/>
      <c r="S26" s="44"/>
    </row>
    <row r="27" spans="1:19" x14ac:dyDescent="0.2">
      <c r="A27" s="8"/>
      <c r="B27" s="8"/>
      <c r="C27" s="8"/>
      <c r="D27" s="8"/>
      <c r="E27" s="8"/>
      <c r="F27" s="8"/>
      <c r="G27" s="8"/>
      <c r="H27" s="9"/>
      <c r="I27" s="9">
        <f>+H17+H26</f>
        <v>28617000</v>
      </c>
      <c r="J27" s="31"/>
      <c r="K27" s="32">
        <v>43841</v>
      </c>
      <c r="L27" s="33">
        <v>900000</v>
      </c>
      <c r="M27" s="38"/>
      <c r="O27" s="50"/>
      <c r="P27" s="34"/>
      <c r="Q27" s="44"/>
      <c r="R27" s="46"/>
      <c r="S27" s="44"/>
    </row>
    <row r="28" spans="1:19" x14ac:dyDescent="0.2">
      <c r="A28" s="8"/>
      <c r="B28" s="8"/>
      <c r="C28" s="19" t="s">
        <v>24</v>
      </c>
      <c r="D28" s="8"/>
      <c r="E28" s="8"/>
      <c r="F28" s="8"/>
      <c r="G28" s="8"/>
      <c r="H28" s="9"/>
      <c r="I28" s="9"/>
      <c r="J28" s="31"/>
      <c r="K28" s="32">
        <v>43842</v>
      </c>
      <c r="L28" s="33">
        <v>250000</v>
      </c>
      <c r="M28" s="38"/>
      <c r="O28" s="50"/>
      <c r="P28" s="34"/>
      <c r="Q28" s="44"/>
      <c r="R28" s="46"/>
      <c r="S28" s="44"/>
    </row>
    <row r="29" spans="1:19" x14ac:dyDescent="0.2">
      <c r="A29" s="8"/>
      <c r="B29" s="8"/>
      <c r="C29" s="8" t="s">
        <v>25</v>
      </c>
      <c r="D29" s="8"/>
      <c r="E29" s="8"/>
      <c r="F29" s="8"/>
      <c r="G29" s="8" t="s">
        <v>7</v>
      </c>
      <c r="H29" s="9"/>
      <c r="I29" s="9">
        <f>'8 des'!I37</f>
        <v>454384603</v>
      </c>
      <c r="J29" s="31"/>
      <c r="K29" s="32">
        <v>43843</v>
      </c>
      <c r="L29" s="33">
        <v>750000</v>
      </c>
      <c r="M29" s="38"/>
      <c r="O29" s="50"/>
      <c r="P29" s="34"/>
      <c r="Q29" s="44"/>
      <c r="R29" s="51"/>
      <c r="S29" s="44"/>
    </row>
    <row r="30" spans="1:19" x14ac:dyDescent="0.25">
      <c r="A30" s="8"/>
      <c r="B30" s="8"/>
      <c r="C30" s="8" t="s">
        <v>26</v>
      </c>
      <c r="D30" s="8"/>
      <c r="E30" s="8"/>
      <c r="F30" s="8"/>
      <c r="G30" s="8"/>
      <c r="H30" s="9" t="s">
        <v>27</v>
      </c>
      <c r="I30" s="52">
        <f>+'9 Des'!I52</f>
        <v>17817000</v>
      </c>
      <c r="J30" s="31"/>
      <c r="K30" s="32">
        <v>43844</v>
      </c>
      <c r="L30" s="33">
        <v>400000</v>
      </c>
      <c r="M30" s="53"/>
      <c r="N30" s="34"/>
      <c r="O30" s="50"/>
      <c r="P30" s="34"/>
      <c r="Q30" s="44"/>
      <c r="R30" s="46"/>
      <c r="S30" s="44"/>
    </row>
    <row r="31" spans="1:19" x14ac:dyDescent="0.25">
      <c r="A31" s="8"/>
      <c r="B31" s="8"/>
      <c r="C31" s="8"/>
      <c r="D31" s="8"/>
      <c r="E31" s="8"/>
      <c r="F31" s="8"/>
      <c r="G31" s="8"/>
      <c r="H31" s="9"/>
      <c r="I31" s="9"/>
      <c r="J31" s="31"/>
      <c r="K31" s="32">
        <v>43845</v>
      </c>
      <c r="L31" s="33"/>
      <c r="M31" s="53"/>
      <c r="N31" s="54"/>
      <c r="O31" s="50"/>
      <c r="P31" s="2"/>
      <c r="Q31" s="44"/>
      <c r="R31" s="2"/>
      <c r="S31" s="44"/>
    </row>
    <row r="32" spans="1:19" x14ac:dyDescent="0.25">
      <c r="A32" s="8"/>
      <c r="B32" s="8"/>
      <c r="C32" s="19" t="s">
        <v>28</v>
      </c>
      <c r="D32" s="8"/>
      <c r="E32" s="8"/>
      <c r="F32" s="8"/>
      <c r="G32" s="8"/>
      <c r="H32" s="9"/>
      <c r="I32" s="34"/>
      <c r="J32" s="31"/>
      <c r="K32" s="32">
        <v>43846</v>
      </c>
      <c r="L32" s="33"/>
      <c r="M32" s="53"/>
      <c r="N32" s="54"/>
      <c r="O32" s="50"/>
      <c r="P32" s="2"/>
      <c r="Q32" s="44"/>
      <c r="R32" s="2"/>
      <c r="S32" s="44"/>
    </row>
    <row r="33" spans="1:19" x14ac:dyDescent="0.25">
      <c r="A33" s="8"/>
      <c r="B33" s="19">
        <v>1</v>
      </c>
      <c r="C33" s="19" t="s">
        <v>29</v>
      </c>
      <c r="D33" s="8"/>
      <c r="E33" s="8"/>
      <c r="F33" s="8"/>
      <c r="G33" s="8"/>
      <c r="H33" s="9"/>
      <c r="I33" s="9"/>
      <c r="J33" s="31"/>
      <c r="K33" s="32">
        <v>43847</v>
      </c>
      <c r="L33" s="33"/>
      <c r="M33" s="53"/>
      <c r="N33" s="54"/>
      <c r="O33" s="50"/>
      <c r="P33" s="2"/>
      <c r="Q33" s="44"/>
      <c r="R33" s="2"/>
      <c r="S33" s="44"/>
    </row>
    <row r="34" spans="1:19" x14ac:dyDescent="0.25">
      <c r="A34" s="8"/>
      <c r="B34" s="19"/>
      <c r="C34" s="19" t="s">
        <v>12</v>
      </c>
      <c r="D34" s="8"/>
      <c r="E34" s="8"/>
      <c r="F34" s="8"/>
      <c r="G34" s="8"/>
      <c r="H34" s="9"/>
      <c r="I34" s="9"/>
      <c r="J34" s="31"/>
      <c r="K34" s="32">
        <v>43848</v>
      </c>
      <c r="L34" s="33"/>
      <c r="M34" s="53"/>
      <c r="N34" s="54"/>
      <c r="O34" s="50"/>
      <c r="P34" s="2"/>
      <c r="Q34" s="44"/>
      <c r="R34" s="55"/>
      <c r="S34" s="44"/>
    </row>
    <row r="35" spans="1:19" x14ac:dyDescent="0.25">
      <c r="A35" s="8"/>
      <c r="B35" s="8"/>
      <c r="C35" s="8" t="s">
        <v>30</v>
      </c>
      <c r="D35" s="8"/>
      <c r="E35" s="8" t="s">
        <v>62</v>
      </c>
      <c r="F35" s="8"/>
      <c r="G35" s="24"/>
      <c r="H35" s="48">
        <f>O14</f>
        <v>0</v>
      </c>
      <c r="I35" s="9"/>
      <c r="J35" s="31"/>
      <c r="K35" s="32">
        <v>43849</v>
      </c>
      <c r="L35" s="33"/>
      <c r="M35" s="53"/>
      <c r="N35" s="54"/>
      <c r="O35" s="50"/>
      <c r="P35" s="44"/>
      <c r="Q35" s="44"/>
      <c r="R35" s="2"/>
      <c r="S35" s="44"/>
    </row>
    <row r="36" spans="1:19" x14ac:dyDescent="0.2">
      <c r="A36" s="8"/>
      <c r="B36" s="8"/>
      <c r="C36" s="8" t="s">
        <v>31</v>
      </c>
      <c r="D36" s="8"/>
      <c r="E36" s="8"/>
      <c r="F36" s="8"/>
      <c r="G36" s="8"/>
      <c r="H36" s="56"/>
      <c r="I36" s="8" t="s">
        <v>7</v>
      </c>
      <c r="J36" s="31"/>
      <c r="K36" s="32">
        <v>43850</v>
      </c>
      <c r="L36" s="33"/>
      <c r="N36" s="54"/>
      <c r="O36" s="50"/>
      <c r="P36" s="10"/>
      <c r="Q36" s="44"/>
      <c r="R36" s="2"/>
      <c r="S36" s="2"/>
    </row>
    <row r="37" spans="1:19" x14ac:dyDescent="0.2">
      <c r="A37" s="8"/>
      <c r="B37" s="8"/>
      <c r="C37" s="8" t="s">
        <v>32</v>
      </c>
      <c r="D37" s="8"/>
      <c r="E37" s="8"/>
      <c r="F37" s="8"/>
      <c r="G37" s="8"/>
      <c r="H37" s="9"/>
      <c r="I37" s="9">
        <f>+I29+H35-H36</f>
        <v>454384603</v>
      </c>
      <c r="J37" s="31"/>
      <c r="K37" s="32">
        <v>43851</v>
      </c>
      <c r="L37" s="33"/>
      <c r="N37" s="54"/>
      <c r="O37" s="50"/>
      <c r="Q37" s="44"/>
      <c r="R37" s="2"/>
      <c r="S37" s="2"/>
    </row>
    <row r="38" spans="1:19" x14ac:dyDescent="0.2">
      <c r="A38" s="8"/>
      <c r="B38" s="8"/>
      <c r="C38" s="8"/>
      <c r="D38" s="8"/>
      <c r="E38" s="8"/>
      <c r="F38" s="8"/>
      <c r="G38" s="8"/>
      <c r="H38" s="9"/>
      <c r="I38" s="9"/>
      <c r="J38" s="31"/>
      <c r="K38" s="32">
        <v>43852</v>
      </c>
      <c r="L38" s="33"/>
      <c r="N38" s="54"/>
      <c r="O38" s="50"/>
      <c r="Q38" s="44"/>
      <c r="R38" s="2"/>
      <c r="S38" s="2"/>
    </row>
    <row r="39" spans="1:19" x14ac:dyDescent="0.2">
      <c r="A39" s="8"/>
      <c r="B39" s="8"/>
      <c r="C39" s="19" t="s">
        <v>33</v>
      </c>
      <c r="D39" s="8"/>
      <c r="E39" s="8"/>
      <c r="F39" s="8"/>
      <c r="G39" s="8"/>
      <c r="H39" s="48">
        <f>108572292-95000000</f>
        <v>13572292</v>
      </c>
      <c r="J39" s="31"/>
      <c r="K39" s="32">
        <v>43853</v>
      </c>
      <c r="L39" s="33"/>
      <c r="N39" s="54"/>
      <c r="O39" s="50"/>
      <c r="Q39" s="44"/>
      <c r="R39" s="2"/>
      <c r="S39" s="2"/>
    </row>
    <row r="40" spans="1:19" x14ac:dyDescent="0.2">
      <c r="A40" s="8"/>
      <c r="B40" s="8"/>
      <c r="C40" s="19" t="s">
        <v>34</v>
      </c>
      <c r="D40" s="8"/>
      <c r="E40" s="8"/>
      <c r="F40" s="8"/>
      <c r="G40" s="8"/>
      <c r="H40" s="9">
        <f>120318031-120000000</f>
        <v>318031</v>
      </c>
      <c r="I40" s="9"/>
      <c r="J40" s="31"/>
      <c r="K40" s="32">
        <v>43854</v>
      </c>
      <c r="L40" s="33"/>
      <c r="N40" s="54"/>
      <c r="O40" s="50"/>
      <c r="Q40" s="44"/>
      <c r="R40" s="2"/>
      <c r="S40" s="2"/>
    </row>
    <row r="41" spans="1:19" ht="16.5" x14ac:dyDescent="0.35">
      <c r="A41" s="8"/>
      <c r="B41" s="8"/>
      <c r="C41" s="19" t="s">
        <v>35</v>
      </c>
      <c r="D41" s="8"/>
      <c r="E41" s="8"/>
      <c r="F41" s="8"/>
      <c r="G41" s="8"/>
      <c r="H41" s="58">
        <f>111086826-38417038-45000000</f>
        <v>27669788</v>
      </c>
      <c r="I41" s="9"/>
      <c r="J41" s="31"/>
      <c r="K41" s="32">
        <v>43855</v>
      </c>
      <c r="L41" s="33"/>
      <c r="N41" s="54"/>
      <c r="O41" s="50"/>
      <c r="Q41" s="44"/>
      <c r="R41" s="2"/>
      <c r="S41" s="2"/>
    </row>
    <row r="42" spans="1:19" ht="16.5" x14ac:dyDescent="0.35">
      <c r="A42" s="8"/>
      <c r="B42" s="8"/>
      <c r="C42" s="8"/>
      <c r="D42" s="8"/>
      <c r="E42" s="8"/>
      <c r="F42" s="8"/>
      <c r="G42" s="8"/>
      <c r="H42" s="9"/>
      <c r="I42" s="59">
        <f>SUM(H39:H41)</f>
        <v>41560111</v>
      </c>
      <c r="J42" s="31"/>
      <c r="K42" s="32">
        <v>43856</v>
      </c>
      <c r="L42" s="33"/>
      <c r="N42" s="54"/>
      <c r="O42" s="50"/>
      <c r="Q42" s="44"/>
      <c r="R42" s="2"/>
      <c r="S42" s="2"/>
    </row>
    <row r="43" spans="1:19" x14ac:dyDescent="0.2">
      <c r="A43" s="8"/>
      <c r="B43" s="8"/>
      <c r="C43" s="8"/>
      <c r="D43" s="8"/>
      <c r="E43" s="8"/>
      <c r="F43" s="8"/>
      <c r="G43" s="8"/>
      <c r="H43" s="9"/>
      <c r="I43" s="60">
        <f>SUM(I37:I42)</f>
        <v>495944714</v>
      </c>
      <c r="J43" s="31"/>
      <c r="K43" s="32">
        <v>43857</v>
      </c>
      <c r="L43" s="33"/>
      <c r="N43" s="54"/>
      <c r="O43" s="50"/>
      <c r="Q43" s="44"/>
      <c r="R43" s="2"/>
      <c r="S43" s="2"/>
    </row>
    <row r="44" spans="1:19" x14ac:dyDescent="0.2">
      <c r="A44" s="8"/>
      <c r="B44" s="19">
        <v>2</v>
      </c>
      <c r="C44" s="19" t="s">
        <v>36</v>
      </c>
      <c r="D44" s="8"/>
      <c r="E44" s="8"/>
      <c r="F44" s="8"/>
      <c r="G44" s="8"/>
      <c r="H44" s="9"/>
      <c r="I44" s="9"/>
      <c r="J44" s="31"/>
      <c r="K44" s="32">
        <v>43858</v>
      </c>
      <c r="L44" s="33"/>
      <c r="N44" s="54"/>
      <c r="O44" s="50"/>
      <c r="P44" s="61"/>
      <c r="Q44" s="34"/>
      <c r="R44" s="62"/>
      <c r="S44" s="62"/>
    </row>
    <row r="45" spans="1:19" x14ac:dyDescent="0.2">
      <c r="A45" s="8"/>
      <c r="B45" s="8"/>
      <c r="C45" s="8" t="s">
        <v>31</v>
      </c>
      <c r="D45" s="8"/>
      <c r="E45" s="8"/>
      <c r="F45" s="8"/>
      <c r="G45" s="17"/>
      <c r="H45" s="9">
        <f>M114</f>
        <v>0</v>
      </c>
      <c r="I45" s="9"/>
      <c r="J45" s="31"/>
      <c r="K45" s="32">
        <v>43859</v>
      </c>
      <c r="L45" s="33"/>
      <c r="N45" s="54"/>
      <c r="O45" s="50"/>
      <c r="P45" s="61"/>
      <c r="Q45" s="34"/>
      <c r="R45" s="63"/>
      <c r="S45" s="62"/>
    </row>
    <row r="46" spans="1:19" x14ac:dyDescent="0.2">
      <c r="A46" s="8"/>
      <c r="B46" s="8"/>
      <c r="C46" s="8" t="s">
        <v>37</v>
      </c>
      <c r="D46" s="8"/>
      <c r="E46" s="8"/>
      <c r="F46" s="8"/>
      <c r="G46" s="23"/>
      <c r="H46" s="64">
        <f>+E87</f>
        <v>0</v>
      </c>
      <c r="I46" s="9" t="s">
        <v>7</v>
      </c>
      <c r="J46" s="31"/>
      <c r="K46" s="32">
        <v>43860</v>
      </c>
      <c r="L46" s="33"/>
      <c r="N46" s="54"/>
      <c r="O46" s="50"/>
      <c r="P46" s="61"/>
      <c r="Q46" s="34"/>
      <c r="R46" s="61"/>
      <c r="S46" s="62"/>
    </row>
    <row r="47" spans="1:19" x14ac:dyDescent="0.2">
      <c r="A47" s="8"/>
      <c r="B47" s="8"/>
      <c r="C47" s="8"/>
      <c r="D47" s="8"/>
      <c r="E47" s="8"/>
      <c r="F47" s="8"/>
      <c r="G47" s="23" t="s">
        <v>7</v>
      </c>
      <c r="H47" s="65"/>
      <c r="I47" s="9">
        <f>H45+H46</f>
        <v>0</v>
      </c>
      <c r="J47" s="31"/>
      <c r="K47" s="32">
        <v>43861</v>
      </c>
      <c r="L47" s="33"/>
      <c r="N47" s="54"/>
      <c r="O47" s="50"/>
      <c r="P47" s="61"/>
      <c r="Q47" s="62"/>
      <c r="R47" s="61"/>
      <c r="S47" s="62"/>
    </row>
    <row r="48" spans="1:19" x14ac:dyDescent="0.2">
      <c r="A48" s="8"/>
      <c r="B48" s="8"/>
      <c r="C48" s="8"/>
      <c r="D48" s="8"/>
      <c r="E48" s="8"/>
      <c r="F48" s="8"/>
      <c r="G48" s="23"/>
      <c r="H48" s="66"/>
      <c r="I48" s="9" t="s">
        <v>7</v>
      </c>
      <c r="J48" s="31"/>
      <c r="K48" s="32">
        <v>43862</v>
      </c>
      <c r="L48" s="33"/>
      <c r="N48" s="54"/>
      <c r="O48" s="50"/>
      <c r="P48" s="67"/>
      <c r="Q48" s="67">
        <f>SUM(Q13:Q46)</f>
        <v>0</v>
      </c>
      <c r="R48" s="61"/>
      <c r="S48" s="62"/>
    </row>
    <row r="49" spans="1:19" x14ac:dyDescent="0.2">
      <c r="A49" s="8"/>
      <c r="B49" s="8"/>
      <c r="C49" s="8" t="s">
        <v>38</v>
      </c>
      <c r="D49" s="8"/>
      <c r="E49" s="8"/>
      <c r="F49" s="8"/>
      <c r="G49" s="17"/>
      <c r="H49" s="48">
        <f>+L114</f>
        <v>10800000</v>
      </c>
      <c r="I49" s="9">
        <v>0</v>
      </c>
      <c r="J49" s="68"/>
      <c r="K49" s="32">
        <v>43863</v>
      </c>
      <c r="L49" s="33"/>
      <c r="M49" s="69"/>
      <c r="N49" s="54"/>
      <c r="O49" s="50"/>
      <c r="Q49" s="2"/>
      <c r="S49" s="2"/>
    </row>
    <row r="50" spans="1:19" x14ac:dyDescent="0.25">
      <c r="A50" s="8"/>
      <c r="B50" s="8"/>
      <c r="C50" s="8" t="s">
        <v>39</v>
      </c>
      <c r="D50" s="8"/>
      <c r="E50" s="8"/>
      <c r="F50" s="8"/>
      <c r="G50" s="8"/>
      <c r="H50" s="56">
        <f>A87</f>
        <v>0</v>
      </c>
      <c r="I50" s="9"/>
      <c r="J50" s="68"/>
      <c r="K50" s="32">
        <v>43864</v>
      </c>
      <c r="M50" s="69"/>
      <c r="N50" s="54"/>
      <c r="O50" s="50"/>
      <c r="P50" s="70"/>
      <c r="Q50" s="2" t="s">
        <v>40</v>
      </c>
      <c r="S50" s="2"/>
    </row>
    <row r="51" spans="1:19" x14ac:dyDescent="0.25">
      <c r="A51" s="8"/>
      <c r="B51" s="8"/>
      <c r="C51" s="8"/>
      <c r="D51" s="8"/>
      <c r="E51" s="8"/>
      <c r="F51" s="8"/>
      <c r="G51" s="8"/>
      <c r="H51" s="17"/>
      <c r="I51" s="56">
        <f>SUM(H49:H50)</f>
        <v>10800000</v>
      </c>
      <c r="J51" s="31"/>
      <c r="K51" s="32">
        <v>43865</v>
      </c>
      <c r="M51" s="69"/>
      <c r="N51" s="54"/>
      <c r="O51" s="50"/>
      <c r="P51" s="71"/>
      <c r="Q51" s="55"/>
      <c r="R51" s="71"/>
      <c r="S51" s="55"/>
    </row>
    <row r="52" spans="1:19" x14ac:dyDescent="0.25">
      <c r="A52" s="8"/>
      <c r="B52" s="8"/>
      <c r="C52" s="19" t="s">
        <v>41</v>
      </c>
      <c r="D52" s="8"/>
      <c r="E52" s="8"/>
      <c r="F52" s="8"/>
      <c r="G52" s="8"/>
      <c r="H52" s="9"/>
      <c r="I52" s="9">
        <f>+I30-I47+I51</f>
        <v>28617000</v>
      </c>
      <c r="J52" s="72"/>
      <c r="K52" s="32">
        <v>43866</v>
      </c>
      <c r="M52" s="73"/>
      <c r="N52" s="54"/>
      <c r="O52" s="50"/>
      <c r="P52" s="71"/>
      <c r="Q52" s="55"/>
      <c r="R52" s="71"/>
      <c r="S52" s="55"/>
    </row>
    <row r="53" spans="1:19" x14ac:dyDescent="0.25">
      <c r="A53" s="74" t="s">
        <v>42</v>
      </c>
      <c r="B53" s="8"/>
      <c r="C53" s="8" t="s">
        <v>43</v>
      </c>
      <c r="D53" s="8"/>
      <c r="E53" s="8"/>
      <c r="F53" s="8"/>
      <c r="G53" s="8"/>
      <c r="H53" s="9"/>
      <c r="I53" s="9">
        <f>+I27</f>
        <v>28617000</v>
      </c>
      <c r="J53" s="72"/>
      <c r="K53" s="32">
        <v>43867</v>
      </c>
      <c r="M53" s="73"/>
      <c r="N53" s="54"/>
      <c r="O53" s="50"/>
      <c r="P53" s="71"/>
      <c r="Q53" s="55"/>
      <c r="R53" s="71"/>
      <c r="S53" s="55"/>
    </row>
    <row r="54" spans="1:19" x14ac:dyDescent="0.25">
      <c r="A54" s="8"/>
      <c r="B54" s="8"/>
      <c r="C54" s="8"/>
      <c r="D54" s="8"/>
      <c r="E54" s="8"/>
      <c r="F54" s="8"/>
      <c r="G54" s="8"/>
      <c r="H54" s="9" t="s">
        <v>7</v>
      </c>
      <c r="I54" s="56">
        <v>0</v>
      </c>
      <c r="J54" s="72"/>
      <c r="K54" s="32">
        <v>43868</v>
      </c>
      <c r="M54" s="75"/>
      <c r="N54" s="54"/>
      <c r="O54" s="50"/>
      <c r="P54" s="71"/>
      <c r="Q54" s="55"/>
      <c r="R54" s="71"/>
      <c r="S54" s="76"/>
    </row>
    <row r="55" spans="1:19" x14ac:dyDescent="0.25">
      <c r="A55" s="8"/>
      <c r="B55" s="8"/>
      <c r="C55" s="8"/>
      <c r="D55" s="8"/>
      <c r="E55" s="8" t="s">
        <v>44</v>
      </c>
      <c r="F55" s="8"/>
      <c r="G55" s="8"/>
      <c r="H55" s="9"/>
      <c r="I55" s="9">
        <f>+I53-I52</f>
        <v>0</v>
      </c>
      <c r="J55" s="72"/>
      <c r="M55" s="69"/>
      <c r="N55" s="54"/>
      <c r="O55" s="50"/>
      <c r="P55" s="71"/>
      <c r="Q55" s="55"/>
      <c r="R55" s="71"/>
      <c r="S55" s="71"/>
    </row>
    <row r="56" spans="1:19" x14ac:dyDescent="0.25">
      <c r="A56" s="8"/>
      <c r="B56" s="8"/>
      <c r="C56" s="8"/>
      <c r="D56" s="8"/>
      <c r="E56" s="8"/>
      <c r="F56" s="8"/>
      <c r="G56" s="8"/>
      <c r="H56" s="9"/>
      <c r="I56" s="9"/>
      <c r="J56" s="72"/>
      <c r="M56" s="75"/>
      <c r="N56" s="54"/>
      <c r="O56" s="50"/>
      <c r="P56" s="71"/>
      <c r="Q56" s="55"/>
      <c r="R56" s="71"/>
      <c r="S56" s="71"/>
    </row>
    <row r="57" spans="1:19" x14ac:dyDescent="0.25">
      <c r="A57" s="8" t="s">
        <v>45</v>
      </c>
      <c r="B57" s="8"/>
      <c r="C57" s="8"/>
      <c r="D57" s="8"/>
      <c r="E57" s="8"/>
      <c r="F57" s="8"/>
      <c r="G57" s="8"/>
      <c r="H57" s="9"/>
      <c r="I57" s="52"/>
      <c r="J57" s="72"/>
      <c r="M57" s="75"/>
      <c r="N57" s="54"/>
      <c r="O57" s="50"/>
      <c r="P57" s="71"/>
      <c r="Q57" s="55"/>
      <c r="R57" s="71"/>
      <c r="S57" s="71"/>
    </row>
    <row r="58" spans="1:19" x14ac:dyDescent="0.25">
      <c r="A58" s="8" t="s">
        <v>46</v>
      </c>
      <c r="B58" s="8"/>
      <c r="C58" s="8"/>
      <c r="D58" s="8"/>
      <c r="E58" s="8" t="s">
        <v>7</v>
      </c>
      <c r="F58" s="8"/>
      <c r="G58" s="8" t="s">
        <v>47</v>
      </c>
      <c r="H58" s="9"/>
      <c r="I58" s="24"/>
      <c r="J58" s="72"/>
      <c r="M58" s="75"/>
      <c r="N58" s="54"/>
      <c r="O58" s="50"/>
      <c r="P58" s="71"/>
      <c r="Q58" s="55"/>
      <c r="R58" s="71"/>
      <c r="S58" s="71"/>
    </row>
    <row r="59" spans="1:19" x14ac:dyDescent="0.25">
      <c r="A59" s="8"/>
      <c r="B59" s="8"/>
      <c r="C59" s="8"/>
      <c r="D59" s="8"/>
      <c r="E59" s="8"/>
      <c r="F59" s="8"/>
      <c r="G59" s="8"/>
      <c r="H59" s="9" t="s">
        <v>7</v>
      </c>
      <c r="I59" s="24"/>
      <c r="J59" s="72"/>
      <c r="M59" s="75"/>
      <c r="N59" s="54"/>
      <c r="O59" s="50"/>
      <c r="Q59" s="44"/>
    </row>
    <row r="60" spans="1:19" x14ac:dyDescent="0.25">
      <c r="A60" s="77"/>
      <c r="B60" s="78"/>
      <c r="C60" s="78"/>
      <c r="D60" s="79"/>
      <c r="E60" s="79"/>
      <c r="F60" s="79"/>
      <c r="G60" s="79"/>
      <c r="H60" s="79"/>
      <c r="J60" s="72"/>
      <c r="M60" s="57" t="s">
        <v>65</v>
      </c>
      <c r="N60" s="54"/>
      <c r="O60" s="50"/>
    </row>
    <row r="61" spans="1:19" x14ac:dyDescent="0.25">
      <c r="A61" s="2"/>
      <c r="B61" s="2"/>
      <c r="C61" s="2"/>
      <c r="D61" s="2"/>
      <c r="E61" s="2"/>
      <c r="F61" s="2"/>
      <c r="G61" s="10"/>
      <c r="I61" s="2"/>
      <c r="J61" s="72"/>
      <c r="M61" s="57" t="s">
        <v>65</v>
      </c>
      <c r="N61" s="54"/>
      <c r="O61" s="50"/>
      <c r="Q61" s="70"/>
    </row>
    <row r="62" spans="1:19" x14ac:dyDescent="0.25">
      <c r="A62" s="80" t="s">
        <v>48</v>
      </c>
      <c r="B62" s="78"/>
      <c r="C62" s="78"/>
      <c r="D62" s="79"/>
      <c r="E62" s="79"/>
      <c r="F62" s="79"/>
      <c r="G62" s="10" t="s">
        <v>49</v>
      </c>
      <c r="J62" s="81"/>
      <c r="K62" s="32">
        <v>43827</v>
      </c>
      <c r="L62" s="33"/>
      <c r="N62" s="54"/>
      <c r="O62" s="50"/>
      <c r="Q62" s="70"/>
    </row>
    <row r="63" spans="1:19" x14ac:dyDescent="0.25">
      <c r="A63" s="77"/>
      <c r="B63" s="78"/>
      <c r="C63" s="78"/>
      <c r="D63" s="79"/>
      <c r="E63" s="79"/>
      <c r="F63" s="79"/>
      <c r="G63" s="79"/>
      <c r="H63" s="79"/>
      <c r="J63" s="81"/>
      <c r="K63" s="32">
        <v>43828</v>
      </c>
      <c r="L63" s="33"/>
      <c r="N63" s="54"/>
      <c r="O63" s="50"/>
    </row>
    <row r="64" spans="1:19" x14ac:dyDescent="0.25">
      <c r="A64" s="2" t="s">
        <v>50</v>
      </c>
      <c r="B64" s="2"/>
      <c r="C64" s="2"/>
      <c r="D64" s="2"/>
      <c r="E64" s="2"/>
      <c r="F64" s="2"/>
      <c r="H64" s="10" t="s">
        <v>51</v>
      </c>
      <c r="I64" s="2"/>
      <c r="J64" s="81"/>
      <c r="K64" s="32">
        <v>43829</v>
      </c>
      <c r="L64" s="33"/>
      <c r="N64" s="54"/>
      <c r="O64" s="50"/>
    </row>
    <row r="65" spans="1:15" x14ac:dyDescent="0.25">
      <c r="A65" s="2"/>
      <c r="B65" s="2"/>
      <c r="C65" s="2"/>
      <c r="D65" s="2"/>
      <c r="E65" s="2"/>
      <c r="F65" s="2"/>
      <c r="G65" s="79" t="s">
        <v>52</v>
      </c>
      <c r="H65" s="2"/>
      <c r="I65" s="2"/>
      <c r="J65" s="81"/>
      <c r="K65" s="32">
        <v>43830</v>
      </c>
      <c r="L65" s="33"/>
      <c r="M65" s="75"/>
      <c r="N65" s="54"/>
      <c r="O65" s="50"/>
    </row>
    <row r="66" spans="1:15" x14ac:dyDescent="0.25">
      <c r="A66" s="2"/>
      <c r="B66" s="2"/>
      <c r="C66" s="2"/>
      <c r="D66" s="2"/>
      <c r="E66" s="2"/>
      <c r="F66" s="2"/>
      <c r="G66" s="79"/>
      <c r="H66" s="2"/>
      <c r="I66" s="2"/>
      <c r="J66" s="81"/>
      <c r="K66" s="32">
        <v>43831</v>
      </c>
      <c r="L66" s="33"/>
      <c r="N66" s="54"/>
      <c r="O66" s="50"/>
    </row>
    <row r="67" spans="1:15" x14ac:dyDescent="0.25">
      <c r="A67" s="2"/>
      <c r="B67" s="2"/>
      <c r="C67" s="2"/>
      <c r="D67" s="2"/>
      <c r="E67" s="2" t="s">
        <v>53</v>
      </c>
      <c r="F67" s="2"/>
      <c r="G67" s="2"/>
      <c r="H67" s="2"/>
      <c r="I67" s="2"/>
      <c r="J67" s="81"/>
      <c r="K67" s="32">
        <v>43832</v>
      </c>
      <c r="L67" s="33"/>
      <c r="N67" s="54"/>
      <c r="O67" s="50"/>
    </row>
    <row r="68" spans="1:15" x14ac:dyDescent="0.25">
      <c r="A68" s="2"/>
      <c r="B68" s="2"/>
      <c r="C68" s="2"/>
      <c r="D68" s="2"/>
      <c r="E68" s="2" t="s">
        <v>53</v>
      </c>
      <c r="F68" s="2"/>
      <c r="G68" s="2"/>
      <c r="H68" s="2"/>
      <c r="I68" s="82"/>
      <c r="J68" s="81"/>
      <c r="K68" s="32">
        <v>43833</v>
      </c>
      <c r="L68" s="33"/>
      <c r="N68" s="54"/>
      <c r="O68" s="50"/>
    </row>
    <row r="69" spans="1:15" x14ac:dyDescent="0.25">
      <c r="A69" s="79"/>
      <c r="B69" s="79"/>
      <c r="C69" s="79"/>
      <c r="D69" s="79"/>
      <c r="E69" s="79"/>
      <c r="F69" s="79"/>
      <c r="G69" s="83"/>
      <c r="H69" s="84"/>
      <c r="I69" s="79"/>
      <c r="J69" s="81"/>
      <c r="L69" s="33"/>
      <c r="N69" s="54"/>
      <c r="O69" s="85"/>
    </row>
    <row r="70" spans="1:15" x14ac:dyDescent="0.25">
      <c r="A70" s="79"/>
      <c r="B70" s="79"/>
      <c r="C70" s="79"/>
      <c r="D70" s="79"/>
      <c r="E70" s="79"/>
      <c r="F70" s="79"/>
      <c r="G70" s="83" t="s">
        <v>54</v>
      </c>
      <c r="H70" s="86"/>
      <c r="I70" s="79"/>
      <c r="J70" s="81"/>
      <c r="L70" s="33"/>
      <c r="N70" s="54"/>
      <c r="O70" s="85"/>
    </row>
    <row r="71" spans="1:15" x14ac:dyDescent="0.25">
      <c r="A71" s="87" t="s">
        <v>39</v>
      </c>
      <c r="B71" s="88"/>
      <c r="C71" s="88"/>
      <c r="D71" s="88"/>
      <c r="E71" s="89" t="s">
        <v>55</v>
      </c>
      <c r="F71" s="2"/>
      <c r="G71" s="2"/>
      <c r="H71" s="55"/>
      <c r="I71" s="2"/>
      <c r="J71" s="81"/>
      <c r="L71" s="33"/>
      <c r="N71" s="54"/>
      <c r="O71" s="85"/>
    </row>
    <row r="72" spans="1:15" x14ac:dyDescent="0.25">
      <c r="A72" s="90"/>
      <c r="B72" s="91"/>
      <c r="C72" s="92"/>
      <c r="D72" s="88"/>
      <c r="E72" s="93"/>
      <c r="F72" s="2"/>
      <c r="G72" s="2"/>
      <c r="H72" s="55"/>
      <c r="I72" s="2"/>
      <c r="J72" s="81"/>
      <c r="L72" s="33"/>
      <c r="N72" s="54"/>
      <c r="O72" s="85"/>
    </row>
    <row r="73" spans="1:15" x14ac:dyDescent="0.25">
      <c r="A73" s="89"/>
      <c r="B73" s="88"/>
      <c r="C73" s="92"/>
      <c r="D73" s="92"/>
      <c r="E73" s="94"/>
      <c r="F73" s="70"/>
      <c r="H73" s="71"/>
      <c r="J73" s="81"/>
      <c r="L73" s="33"/>
      <c r="N73" s="54"/>
      <c r="O73" s="85"/>
    </row>
    <row r="74" spans="1:15" x14ac:dyDescent="0.25">
      <c r="A74" s="95"/>
      <c r="B74" s="88"/>
      <c r="C74" s="96"/>
      <c r="D74" s="96"/>
      <c r="E74" s="94"/>
      <c r="H74" s="71"/>
      <c r="J74" s="81"/>
      <c r="L74" s="33"/>
      <c r="N74" s="54"/>
      <c r="O74" s="85"/>
    </row>
    <row r="75" spans="1:15" x14ac:dyDescent="0.25">
      <c r="A75" s="97"/>
      <c r="B75" s="88"/>
      <c r="C75" s="96"/>
      <c r="D75" s="96"/>
      <c r="E75" s="94"/>
      <c r="H75" s="71"/>
      <c r="J75" s="81"/>
      <c r="L75" s="33"/>
      <c r="N75" s="54"/>
      <c r="O75" s="98"/>
    </row>
    <row r="76" spans="1:15" x14ac:dyDescent="0.25">
      <c r="A76" s="97"/>
      <c r="B76" s="88"/>
      <c r="C76" s="96"/>
      <c r="D76" s="96"/>
      <c r="E76" s="94"/>
      <c r="H76" s="71"/>
      <c r="J76" s="81"/>
      <c r="L76" s="33"/>
      <c r="N76" s="54"/>
      <c r="O76" s="98"/>
    </row>
    <row r="77" spans="1:15" x14ac:dyDescent="0.25">
      <c r="A77" s="87"/>
      <c r="B77" s="88"/>
      <c r="C77" s="88"/>
      <c r="D77" s="88"/>
      <c r="E77" s="89"/>
      <c r="F77" s="2"/>
      <c r="G77" s="2"/>
      <c r="H77" s="55"/>
      <c r="I77" s="2"/>
      <c r="J77" s="81"/>
      <c r="L77" s="33"/>
      <c r="N77" s="54"/>
      <c r="O77" s="98"/>
    </row>
    <row r="78" spans="1:15" x14ac:dyDescent="0.25">
      <c r="A78" s="90"/>
      <c r="B78" s="88"/>
      <c r="C78" s="88"/>
      <c r="D78" s="88"/>
      <c r="E78" s="89" t="s">
        <v>63</v>
      </c>
      <c r="F78" s="2"/>
      <c r="G78" s="2"/>
      <c r="H78" s="55"/>
      <c r="I78" s="2"/>
      <c r="J78" s="81"/>
      <c r="L78" s="33"/>
      <c r="N78" s="54"/>
      <c r="O78" s="98"/>
    </row>
    <row r="79" spans="1:15" x14ac:dyDescent="0.25">
      <c r="A79" s="90"/>
      <c r="B79" s="88"/>
      <c r="C79" s="92"/>
      <c r="D79" s="88"/>
      <c r="E79" s="93"/>
      <c r="F79" s="2"/>
      <c r="G79" s="2"/>
      <c r="H79" s="55"/>
      <c r="I79" s="2"/>
      <c r="J79" s="81"/>
      <c r="L79" s="33"/>
      <c r="N79" s="54"/>
      <c r="O79" s="98"/>
    </row>
    <row r="80" spans="1:15" x14ac:dyDescent="0.25">
      <c r="A80" s="89"/>
      <c r="B80" s="88"/>
      <c r="C80" s="92"/>
      <c r="D80" s="92"/>
      <c r="E80" s="94"/>
      <c r="F80" s="70"/>
      <c r="H80" s="71"/>
      <c r="J80" s="81"/>
      <c r="L80" s="33"/>
      <c r="N80" s="54"/>
      <c r="O80" s="98"/>
    </row>
    <row r="81" spans="1:15" x14ac:dyDescent="0.25">
      <c r="A81" s="95"/>
      <c r="B81" s="88"/>
      <c r="C81" s="96"/>
      <c r="D81" s="96"/>
      <c r="E81" s="94"/>
      <c r="H81" s="71"/>
      <c r="J81" s="81"/>
      <c r="L81" s="33"/>
      <c r="N81" s="54"/>
      <c r="O81" s="85"/>
    </row>
    <row r="82" spans="1:15" x14ac:dyDescent="0.25">
      <c r="A82" s="97"/>
      <c r="B82" s="88"/>
      <c r="C82" s="96"/>
      <c r="D82" s="96"/>
      <c r="E82" s="94"/>
      <c r="H82" s="71"/>
      <c r="J82" s="81"/>
      <c r="L82" s="33"/>
      <c r="N82" s="54"/>
      <c r="O82" s="85"/>
    </row>
    <row r="83" spans="1:15" x14ac:dyDescent="0.25">
      <c r="A83" s="97"/>
      <c r="B83" s="88"/>
      <c r="C83" s="96"/>
      <c r="D83" s="96"/>
      <c r="E83" s="94"/>
      <c r="H83" s="71"/>
      <c r="J83" s="81"/>
      <c r="L83" s="33"/>
      <c r="N83" s="54"/>
      <c r="O83" s="85"/>
    </row>
    <row r="84" spans="1:15" x14ac:dyDescent="0.25">
      <c r="A84" s="87"/>
      <c r="B84" s="88"/>
      <c r="C84" s="88"/>
      <c r="D84" s="88"/>
      <c r="E84" s="89"/>
      <c r="F84" s="2"/>
      <c r="G84" s="2"/>
      <c r="H84" s="55"/>
      <c r="I84" s="2"/>
      <c r="J84" s="81"/>
      <c r="L84" s="33"/>
      <c r="N84" s="54"/>
      <c r="O84" s="85"/>
    </row>
    <row r="85" spans="1:15" x14ac:dyDescent="0.25">
      <c r="A85" s="90"/>
      <c r="B85" s="88"/>
      <c r="C85" s="88"/>
      <c r="D85" s="88"/>
      <c r="E85" s="89"/>
      <c r="F85" s="2"/>
      <c r="G85" s="2"/>
      <c r="H85" s="55"/>
      <c r="I85" s="2"/>
      <c r="J85" s="81"/>
      <c r="L85" s="33"/>
      <c r="N85" s="54"/>
      <c r="O85" s="85"/>
    </row>
    <row r="86" spans="1:15" x14ac:dyDescent="0.25">
      <c r="A86" s="90"/>
      <c r="B86" s="88"/>
      <c r="C86" s="92"/>
      <c r="D86" s="88"/>
      <c r="E86" s="93"/>
      <c r="F86" s="2"/>
      <c r="G86" s="2"/>
      <c r="H86" s="55"/>
      <c r="I86" s="2"/>
      <c r="J86" s="81"/>
      <c r="L86" s="33"/>
      <c r="N86" s="54"/>
      <c r="O86" s="85"/>
    </row>
    <row r="87" spans="1:15" x14ac:dyDescent="0.25">
      <c r="A87" s="99">
        <f>SUM(A69:A86)</f>
        <v>0</v>
      </c>
      <c r="E87" s="71">
        <f>SUM(E69:E86)</f>
        <v>0</v>
      </c>
      <c r="H87" s="71">
        <f>SUM(H69:H86)</f>
        <v>0</v>
      </c>
      <c r="J87" s="81"/>
      <c r="L87" s="33"/>
      <c r="N87" s="54"/>
      <c r="O87" s="85"/>
    </row>
    <row r="88" spans="1:15" x14ac:dyDescent="0.25">
      <c r="J88" s="81"/>
      <c r="L88" s="33"/>
      <c r="N88" s="54"/>
      <c r="O88" s="85"/>
    </row>
    <row r="89" spans="1:15" x14ac:dyDescent="0.25">
      <c r="J89" s="81"/>
      <c r="L89" s="33"/>
      <c r="N89" s="54"/>
      <c r="O89" s="85"/>
    </row>
    <row r="90" spans="1:15" x14ac:dyDescent="0.25">
      <c r="H90" s="7">
        <v>2</v>
      </c>
      <c r="J90" s="81"/>
      <c r="L90" s="33"/>
      <c r="N90" s="54"/>
      <c r="O90" s="85"/>
    </row>
    <row r="91" spans="1:15" x14ac:dyDescent="0.25">
      <c r="J91" s="81"/>
      <c r="L91" s="33"/>
      <c r="N91" s="54"/>
      <c r="O91" s="85"/>
    </row>
    <row r="92" spans="1:15" x14ac:dyDescent="0.25">
      <c r="J92" s="81"/>
      <c r="K92" s="32"/>
      <c r="L92" s="33"/>
      <c r="N92" s="54"/>
      <c r="O92" s="85"/>
    </row>
    <row r="93" spans="1:15" x14ac:dyDescent="0.25">
      <c r="J93" s="81"/>
      <c r="L93" s="100"/>
      <c r="N93" s="54"/>
      <c r="O93" s="85"/>
    </row>
    <row r="94" spans="1:15" x14ac:dyDescent="0.25">
      <c r="L94" s="100"/>
      <c r="N94" s="54"/>
      <c r="O94" s="85"/>
    </row>
    <row r="95" spans="1:15" x14ac:dyDescent="0.25">
      <c r="K95" s="32"/>
      <c r="L95" s="101"/>
      <c r="N95" s="54"/>
      <c r="O95" s="85"/>
    </row>
    <row r="96" spans="1:15" x14ac:dyDescent="0.25">
      <c r="K96" s="32"/>
      <c r="L96" s="101"/>
      <c r="N96" s="54"/>
      <c r="O96" s="85"/>
    </row>
    <row r="97" spans="1:19" x14ac:dyDescent="0.25">
      <c r="K97" s="32"/>
      <c r="L97" s="101"/>
      <c r="N97" s="54"/>
      <c r="O97" s="85"/>
    </row>
    <row r="98" spans="1:19" x14ac:dyDescent="0.25">
      <c r="K98" s="32"/>
      <c r="L98" s="101"/>
      <c r="N98" s="54"/>
      <c r="O98" s="85"/>
    </row>
    <row r="99" spans="1:19" x14ac:dyDescent="0.25">
      <c r="K99" s="32"/>
      <c r="L99" s="101"/>
      <c r="N99" s="54"/>
      <c r="O99" s="85"/>
    </row>
    <row r="100" spans="1:19" x14ac:dyDescent="0.25">
      <c r="K100" s="32"/>
      <c r="L100" s="101"/>
      <c r="N100" s="54"/>
      <c r="O100" s="85"/>
    </row>
    <row r="101" spans="1:19" x14ac:dyDescent="0.25">
      <c r="K101" s="32"/>
      <c r="L101" s="101"/>
      <c r="O101" s="85"/>
    </row>
    <row r="102" spans="1:19" x14ac:dyDescent="0.25">
      <c r="K102" s="32"/>
      <c r="L102" s="101"/>
      <c r="O102" s="85"/>
    </row>
    <row r="103" spans="1:19" x14ac:dyDescent="0.25">
      <c r="K103" s="32"/>
      <c r="L103" s="101"/>
    </row>
    <row r="104" spans="1:19" x14ac:dyDescent="0.25">
      <c r="K104" s="32"/>
      <c r="L104" s="101"/>
    </row>
    <row r="105" spans="1:19" x14ac:dyDescent="0.25">
      <c r="K105" s="32"/>
      <c r="L105" s="101"/>
    </row>
    <row r="106" spans="1:19" x14ac:dyDescent="0.25">
      <c r="K106" s="32"/>
      <c r="L106" s="101"/>
      <c r="O106" s="75">
        <f>SUM(O13:O105)</f>
        <v>0</v>
      </c>
    </row>
    <row r="107" spans="1:19" x14ac:dyDescent="0.25">
      <c r="K107" s="32"/>
      <c r="L107" s="101"/>
    </row>
    <row r="108" spans="1:19" x14ac:dyDescent="0.25">
      <c r="K108" s="32"/>
      <c r="L108" s="101"/>
    </row>
    <row r="109" spans="1:19" s="57" customFormat="1" x14ac:dyDescent="0.25">
      <c r="A109" s="7"/>
      <c r="B109" s="7"/>
      <c r="C109" s="7"/>
      <c r="D109" s="7"/>
      <c r="E109" s="7"/>
      <c r="F109" s="7"/>
      <c r="G109" s="7"/>
      <c r="I109" s="7"/>
      <c r="J109" s="7"/>
      <c r="K109" s="32"/>
      <c r="L109" s="101"/>
      <c r="N109" s="35"/>
      <c r="O109" s="102"/>
      <c r="P109" s="7"/>
      <c r="Q109" s="7"/>
      <c r="R109" s="7"/>
      <c r="S109" s="7"/>
    </row>
    <row r="110" spans="1:19" s="57" customFormat="1" x14ac:dyDescent="0.25">
      <c r="A110" s="7"/>
      <c r="B110" s="7"/>
      <c r="C110" s="7"/>
      <c r="D110" s="7"/>
      <c r="E110" s="7"/>
      <c r="F110" s="7"/>
      <c r="G110" s="7"/>
      <c r="I110" s="7"/>
      <c r="J110" s="7"/>
      <c r="K110" s="32"/>
      <c r="L110" s="101"/>
      <c r="N110" s="35"/>
      <c r="O110" s="102"/>
      <c r="P110" s="7"/>
      <c r="Q110" s="7"/>
      <c r="R110" s="7"/>
      <c r="S110" s="7"/>
    </row>
    <row r="111" spans="1:19" s="57" customFormat="1" x14ac:dyDescent="0.25">
      <c r="A111" s="7"/>
      <c r="B111" s="7"/>
      <c r="C111" s="7"/>
      <c r="D111" s="7"/>
      <c r="E111" s="7"/>
      <c r="F111" s="7"/>
      <c r="G111" s="7"/>
      <c r="I111" s="7"/>
      <c r="J111" s="7"/>
      <c r="K111" s="32"/>
      <c r="L111" s="101"/>
      <c r="N111" s="35"/>
      <c r="O111" s="102"/>
      <c r="P111" s="7"/>
      <c r="Q111" s="7"/>
      <c r="R111" s="7"/>
      <c r="S111" s="7"/>
    </row>
    <row r="112" spans="1:19" s="57" customFormat="1" x14ac:dyDescent="0.25">
      <c r="A112" s="7"/>
      <c r="B112" s="7"/>
      <c r="C112" s="7"/>
      <c r="D112" s="7"/>
      <c r="E112" s="7"/>
      <c r="F112" s="7"/>
      <c r="G112" s="7"/>
      <c r="I112" s="7"/>
      <c r="J112" s="7"/>
      <c r="K112" s="32"/>
      <c r="L112" s="101"/>
      <c r="N112" s="35"/>
      <c r="O112" s="102"/>
      <c r="P112" s="7"/>
      <c r="Q112" s="7"/>
      <c r="R112" s="7"/>
      <c r="S112" s="7"/>
    </row>
    <row r="113" spans="1:19" s="57" customFormat="1" x14ac:dyDescent="0.25">
      <c r="A113" s="7"/>
      <c r="B113" s="7"/>
      <c r="C113" s="7"/>
      <c r="D113" s="7"/>
      <c r="E113" s="7"/>
      <c r="F113" s="7"/>
      <c r="G113" s="7"/>
      <c r="I113" s="7"/>
      <c r="J113" s="7"/>
      <c r="K113" s="32"/>
      <c r="L113" s="101"/>
      <c r="N113" s="35"/>
      <c r="O113" s="102"/>
      <c r="P113" s="7"/>
      <c r="Q113" s="7"/>
      <c r="R113" s="7"/>
      <c r="S113" s="7"/>
    </row>
    <row r="114" spans="1:19" s="57" customFormat="1" x14ac:dyDescent="0.25">
      <c r="A114" s="7"/>
      <c r="B114" s="7"/>
      <c r="C114" s="7"/>
      <c r="D114" s="7"/>
      <c r="E114" s="7"/>
      <c r="F114" s="7"/>
      <c r="I114" s="7"/>
      <c r="J114" s="7"/>
      <c r="K114" s="32"/>
      <c r="L114" s="103">
        <f>SUM(L13:L113)</f>
        <v>10800000</v>
      </c>
      <c r="M114" s="104">
        <f>SUM(M13:M113)</f>
        <v>0</v>
      </c>
      <c r="N114" s="35"/>
      <c r="O114" s="102"/>
      <c r="P114" s="7"/>
      <c r="Q114" s="7"/>
      <c r="R114" s="7"/>
      <c r="S114" s="7"/>
    </row>
    <row r="115" spans="1:19" s="57" customFormat="1" x14ac:dyDescent="0.2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103">
        <f>SUM(L13:L114)</f>
        <v>21600000</v>
      </c>
      <c r="N115" s="35"/>
      <c r="O115" s="102"/>
      <c r="P115" s="7"/>
      <c r="Q115" s="7"/>
      <c r="R115" s="7"/>
      <c r="S115" s="7"/>
    </row>
    <row r="116" spans="1:19" s="57" customFormat="1" x14ac:dyDescent="0.2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105"/>
      <c r="N116" s="35"/>
      <c r="O116" s="102"/>
      <c r="P116" s="7"/>
      <c r="Q116" s="7"/>
      <c r="R116" s="7"/>
      <c r="S116" s="7"/>
    </row>
    <row r="117" spans="1:19" s="57" customFormat="1" x14ac:dyDescent="0.2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105"/>
      <c r="N117" s="35"/>
      <c r="O117" s="102"/>
      <c r="P117" s="7"/>
      <c r="Q117" s="7"/>
      <c r="R117" s="7"/>
      <c r="S117" s="7"/>
    </row>
    <row r="118" spans="1:19" s="57" customFormat="1" x14ac:dyDescent="0.2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105"/>
      <c r="N118" s="35"/>
      <c r="O118" s="102"/>
      <c r="P118" s="7"/>
      <c r="Q118" s="7"/>
      <c r="R118" s="7"/>
      <c r="S118" s="7"/>
    </row>
    <row r="119" spans="1:19" s="57" customFormat="1" x14ac:dyDescent="0.2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105"/>
      <c r="N119" s="35"/>
      <c r="O119" s="102"/>
      <c r="P119" s="7"/>
      <c r="Q119" s="7"/>
      <c r="R119" s="7"/>
      <c r="S119" s="7"/>
    </row>
    <row r="120" spans="1:19" s="57" customFormat="1" x14ac:dyDescent="0.2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105"/>
      <c r="N120" s="35"/>
      <c r="O120" s="102"/>
      <c r="P120" s="7"/>
      <c r="Q120" s="7"/>
      <c r="R120" s="7"/>
      <c r="S120" s="7"/>
    </row>
    <row r="121" spans="1:19" s="57" customFormat="1" x14ac:dyDescent="0.2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105"/>
      <c r="N121" s="35"/>
      <c r="O121" s="102"/>
      <c r="P121" s="7"/>
      <c r="Q121" s="7"/>
      <c r="R121" s="7"/>
      <c r="S121" s="7"/>
    </row>
    <row r="122" spans="1:19" s="57" customFormat="1" x14ac:dyDescent="0.25">
      <c r="A122" s="7"/>
      <c r="B122" s="7"/>
      <c r="C122" s="7"/>
      <c r="D122" s="7"/>
      <c r="E122" s="7"/>
      <c r="F122" s="7"/>
      <c r="H122" s="7"/>
      <c r="I122" s="7"/>
      <c r="J122" s="7"/>
      <c r="K122" s="7"/>
      <c r="L122" s="105"/>
      <c r="N122" s="35"/>
      <c r="O122" s="102"/>
      <c r="P122" s="7"/>
      <c r="Q122" s="7"/>
      <c r="R122" s="7"/>
      <c r="S122" s="7"/>
    </row>
    <row r="123" spans="1:19" s="57" customFormat="1" x14ac:dyDescent="0.2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105"/>
      <c r="N123" s="35"/>
      <c r="O123" s="102"/>
      <c r="P123" s="7"/>
      <c r="Q123" s="7"/>
      <c r="R123" s="7"/>
      <c r="S123" s="7"/>
    </row>
    <row r="124" spans="1:19" s="57" customFormat="1" x14ac:dyDescent="0.2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105"/>
      <c r="N124" s="35"/>
      <c r="O124" s="102"/>
      <c r="P124" s="7"/>
      <c r="Q124" s="7"/>
      <c r="R124" s="7"/>
      <c r="S124" s="7"/>
    </row>
    <row r="125" spans="1:19" s="57" customFormat="1" x14ac:dyDescent="0.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105"/>
      <c r="N125" s="35"/>
      <c r="O125" s="102"/>
      <c r="P125" s="7"/>
      <c r="Q125" s="7"/>
      <c r="R125" s="7"/>
      <c r="S125" s="7"/>
    </row>
    <row r="126" spans="1:19" s="57" customFormat="1" x14ac:dyDescent="0.2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105"/>
      <c r="N126" s="35"/>
      <c r="O126" s="102"/>
      <c r="P126" s="7"/>
      <c r="Q126" s="7"/>
      <c r="R126" s="7"/>
      <c r="S126" s="7"/>
    </row>
    <row r="127" spans="1:19" s="57" customFormat="1" x14ac:dyDescent="0.2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105"/>
      <c r="N127" s="35"/>
      <c r="O127" s="102"/>
      <c r="P127" s="7"/>
      <c r="Q127" s="7"/>
      <c r="R127" s="7"/>
      <c r="S127" s="7"/>
    </row>
    <row r="128" spans="1:19" s="57" customFormat="1" x14ac:dyDescent="0.2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105"/>
      <c r="N128" s="35"/>
      <c r="O128" s="102"/>
      <c r="P128" s="7"/>
      <c r="Q128" s="7"/>
      <c r="R128" s="7"/>
      <c r="S128" s="7"/>
    </row>
    <row r="129" spans="1:19" s="57" customFormat="1" x14ac:dyDescent="0.2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105"/>
      <c r="N129" s="35"/>
      <c r="O129" s="102"/>
      <c r="P129" s="7"/>
      <c r="Q129" s="7"/>
      <c r="R129" s="7"/>
      <c r="S129" s="7"/>
    </row>
    <row r="130" spans="1:19" s="57" customFormat="1" x14ac:dyDescent="0.2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105"/>
      <c r="N130" s="35"/>
      <c r="O130" s="102"/>
      <c r="P130" s="7"/>
      <c r="Q130" s="7"/>
      <c r="R130" s="7"/>
      <c r="S130" s="7"/>
    </row>
    <row r="131" spans="1:19" s="57" customFormat="1" x14ac:dyDescent="0.2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105"/>
      <c r="N131" s="35"/>
      <c r="O131" s="102"/>
      <c r="P131" s="7"/>
      <c r="Q131" s="7"/>
      <c r="R131" s="7"/>
      <c r="S131" s="7"/>
    </row>
    <row r="132" spans="1:19" s="57" customFormat="1" x14ac:dyDescent="0.2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105"/>
      <c r="N132" s="35"/>
      <c r="O132" s="102"/>
      <c r="P132" s="7"/>
      <c r="Q132" s="7"/>
      <c r="R132" s="7"/>
      <c r="S132" s="7"/>
    </row>
  </sheetData>
  <mergeCells count="1">
    <mergeCell ref="A1:I1"/>
  </mergeCells>
  <pageMargins left="0.7" right="0.7" top="0.75" bottom="0.75" header="0.3" footer="0.3"/>
  <pageSetup paperSize="9" scale="71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9</vt:i4>
      </vt:variant>
    </vt:vector>
  </HeadingPairs>
  <TitlesOfParts>
    <vt:vector size="18" baseType="lpstr">
      <vt:lpstr>30 Nov</vt:lpstr>
      <vt:lpstr>2 Des</vt:lpstr>
      <vt:lpstr>3 Des </vt:lpstr>
      <vt:lpstr>5 Des</vt:lpstr>
      <vt:lpstr>69 Des</vt:lpstr>
      <vt:lpstr>7 Des</vt:lpstr>
      <vt:lpstr>8 des</vt:lpstr>
      <vt:lpstr>9 Des</vt:lpstr>
      <vt:lpstr>10 Des </vt:lpstr>
      <vt:lpstr>'10 Des '!Print_Area</vt:lpstr>
      <vt:lpstr>'2 Des'!Print_Area</vt:lpstr>
      <vt:lpstr>'3 Des '!Print_Area</vt:lpstr>
      <vt:lpstr>'30 Nov'!Print_Area</vt:lpstr>
      <vt:lpstr>'5 Des'!Print_Area</vt:lpstr>
      <vt:lpstr>'69 Des'!Print_Area</vt:lpstr>
      <vt:lpstr>'7 Des'!Print_Area</vt:lpstr>
      <vt:lpstr>'8 des'!Print_Area</vt:lpstr>
      <vt:lpstr>'9 Des'!Print_Area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Nijar</dc:creator>
  <cp:lastModifiedBy>Nijar</cp:lastModifiedBy>
  <cp:lastPrinted>2017-12-08T08:14:05Z</cp:lastPrinted>
  <dcterms:created xsi:type="dcterms:W3CDTF">2017-12-02T09:38:50Z</dcterms:created>
  <dcterms:modified xsi:type="dcterms:W3CDTF">2017-12-10T04:44:45Z</dcterms:modified>
</cp:coreProperties>
</file>